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092" windowWidth="15576" windowHeight="4140" tabRatio="932" activeTab="4"/>
  </bookViews>
  <sheets>
    <sheet name="источники 2022" sheetId="1" r:id="rId1"/>
    <sheet name="Доходы 2022" sheetId="2" r:id="rId2"/>
    <sheet name="РзПр 2022" sheetId="3" r:id="rId3"/>
    <sheet name="Ведомственная 2022" sheetId="4" r:id="rId4"/>
    <sheet name="Программы 2022" sheetId="5" r:id="rId5"/>
  </sheets>
  <definedNames>
    <definedName name="_xlnm._FilterDatabase" localSheetId="3" hidden="1">'Ведомственная 2022'!$A$14:$G$491</definedName>
    <definedName name="_xlnm._FilterDatabase" localSheetId="4" hidden="1">'Программы 2022'!$B$9:$C$365</definedName>
    <definedName name="_xlnm._FilterDatabase" localSheetId="2" hidden="1">'РзПр 2022'!$B$10:$E$452</definedName>
    <definedName name="_xlnm.Print_Titles" localSheetId="3">'Ведомственная 2022'!$12:$14</definedName>
    <definedName name="_xlnm.Print_Titles" localSheetId="1">'Доходы 2022'!$9:$9</definedName>
    <definedName name="_xlnm.Print_Titles" localSheetId="4">'Программы 2022'!$7:$7</definedName>
    <definedName name="_xlnm.Print_Titles" localSheetId="2">'РзПр 2022'!$8:$8</definedName>
    <definedName name="_xlnm.Print_Area" localSheetId="3">'Ведомственная 2022'!$A$1:$G$491</definedName>
    <definedName name="_xlnm.Print_Area" localSheetId="1">'Доходы 2022'!$A$1:$C$142</definedName>
    <definedName name="_xlnm.Print_Area" localSheetId="0">'источники 2022'!$A$1:$C$17</definedName>
    <definedName name="_xlnm.Print_Area" localSheetId="4">'Программы 2022'!$A$1:$D$365</definedName>
    <definedName name="_xlnm.Print_Area" localSheetId="2">'РзПр 2022'!$A$1:$F$452</definedName>
  </definedNames>
  <calcPr fullCalcOnLoad="1"/>
</workbook>
</file>

<file path=xl/sharedStrings.xml><?xml version="1.0" encoding="utf-8"?>
<sst xmlns="http://schemas.openxmlformats.org/spreadsheetml/2006/main" count="5064" uniqueCount="812">
  <si>
    <t>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</si>
  <si>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Осуществление отдельных государственных полномочий в сфере архивного дела</t>
  </si>
  <si>
    <t>Осуществление отдельных государственных полномочий в сфере трудовых отношений</t>
  </si>
  <si>
    <t>002</t>
  </si>
  <si>
    <t>Непрограммные расходы Администрации Льговского района Курской области</t>
  </si>
  <si>
    <t>Резервный фонд Администрации Льговского района Курской области</t>
  </si>
  <si>
    <t>73 1 00 С1402</t>
  </si>
  <si>
    <t>Защита населения и территории от чрезвычайных ситуаций природного и техногенного характера, гражданская оборона</t>
  </si>
  <si>
    <t>03 2 04 S3090</t>
  </si>
  <si>
    <t>рублей</t>
  </si>
  <si>
    <t>Капитальный ремонт, ремонт и содержание автомобильных дорог общего пользования местного значения</t>
  </si>
  <si>
    <t>ОБЩЕГОСУДАРСТВЕННЫЕ ВОПРОСЫ</t>
  </si>
  <si>
    <t>Обеспечение мер социальной поддержки ветеранов труда</t>
  </si>
  <si>
    <t>Функционирование высшего должностного лица субъекта Российской Федерации и муниципального образования</t>
  </si>
  <si>
    <t>Другие общегосударственные вопросы</t>
  </si>
  <si>
    <t>Другие вопросы в области образования</t>
  </si>
  <si>
    <t>Культура</t>
  </si>
  <si>
    <t>004</t>
  </si>
  <si>
    <t>Реализация мероприятий в сфере молодежной политики</t>
  </si>
  <si>
    <t>Содержание работников, осуществляющих переданные государственные полномочия в сфере социальной защиты населения</t>
  </si>
  <si>
    <t>Основное мероприятие "Обслуживание единой информационно - коммуникационной среды (ЕИКС)"</t>
  </si>
  <si>
    <t>Проведение мероприятий по подключению к ресурсам электронного правительства Льговского района Курской области</t>
  </si>
  <si>
    <t>20 1 01 С1494</t>
  </si>
  <si>
    <t>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</si>
  <si>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Осуществление отдельных государственных полномочий по предоставлению работникам муниципальных учреждений культуры мер социальной поддержки</t>
  </si>
  <si>
    <t>Наименование</t>
  </si>
  <si>
    <t>Дошкольное образование</t>
  </si>
  <si>
    <t>ГРБС</t>
  </si>
  <si>
    <t>12 2 02 С1435</t>
  </si>
  <si>
    <t>Основное мероприятие "Организация временного трудоустройства несовершеннолетних граждан в возрасте от 14 до 18 лет, в свободное от учебы время"</t>
  </si>
  <si>
    <t>Основное мероприятие "Организация обучения лиц, замещающих выборные муниципальные должности, муниципальных служащих на курсах повышения квалификации"</t>
  </si>
  <si>
    <t>ФИЗИЧЕСКАЯ КУЛЬТУРА И СПОРТ</t>
  </si>
  <si>
    <t>Физическая культура</t>
  </si>
  <si>
    <t>Обеспечение функционирования местных администраций</t>
  </si>
  <si>
    <t>Непрограммная деятельность органов местного самоуправления</t>
  </si>
  <si>
    <t>Обеспечение деятельности администрации муниципального образования</t>
  </si>
  <si>
    <t>Выплата компенсации части родительской платы</t>
  </si>
  <si>
    <t>Администрация Льговского района Курской области</t>
  </si>
  <si>
    <t>001</t>
  </si>
  <si>
    <t>01</t>
  </si>
  <si>
    <t>02</t>
  </si>
  <si>
    <t>03</t>
  </si>
  <si>
    <t>04</t>
  </si>
  <si>
    <t>Управление финансов администрации Льговского района Курской области</t>
  </si>
  <si>
    <t>09</t>
  </si>
  <si>
    <t>06</t>
  </si>
  <si>
    <t>07</t>
  </si>
  <si>
    <t>08</t>
  </si>
  <si>
    <t>10</t>
  </si>
  <si>
    <t>Дотации на выравнивание бюджетной обеспеченности субъектов Российской Федерации и муниципальных образований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</si>
  <si>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</si>
  <si>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субсидий бюджетным, автономным учреждениям и иным некоммерческим организациям</t>
  </si>
  <si>
    <t>Обеспечение мер социальной поддержки тружеников тыла</t>
  </si>
  <si>
    <t>Другие вопросы в области социальной политики</t>
  </si>
  <si>
    <t>Общеэкономические вопросы</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</si>
  <si>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</si>
  <si>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Реализация мероприятий по распространению официальной информации</t>
  </si>
  <si>
    <t>Реализация государственных функций, связанных с общегосударственным управлением</t>
  </si>
  <si>
    <t>Основное мероприятие "Гражданско-патриотическое воспитание и допризывная подготовка молодежи. Формирование российской идентичности и толерантности в молодежной среде"</t>
  </si>
  <si>
    <t>Код бюджетной классификации Российской Федерации</t>
  </si>
  <si>
    <t>Наименование доходов</t>
  </si>
  <si>
    <t>Сумма</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</si>
  <si>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</si>
  <si>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</si>
  <si>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</si>
  <si>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</si>
  <si>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</si>
  <si>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</si>
  <si>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</si>
  <si>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</si>
  <si>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</si>
  <si>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</si>
  <si>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</si>
  <si>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</si>
  <si>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</si>
  <si>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</si>
  <si>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</si>
  <si>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</si>
  <si>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</si>
  <si>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</si>
  <si>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</si>
  <si>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</si>
  <si>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</si>
  <si>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</si>
  <si>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</si>
  <si>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</si>
  <si>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</si>
  <si>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</si>
  <si>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</si>
  <si>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</si>
  <si>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</si>
  <si>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Единый сельскохозяйственный налог</t>
  </si>
  <si>
    <t>1 05 03010 01 0000 110</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</si>
  <si>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</si>
  <si>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</si>
  <si>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</si>
  <si>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</si>
  <si>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</si>
  <si>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</si>
  <si>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</si>
  <si>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</si>
  <si>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</si>
  <si>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</si>
  <si>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</si>
  <si>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</si>
  <si>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 xml:space="preserve"> 1 12 01040 01 0000 120</t>
  </si>
  <si>
    <t>Плата за размещение отходов производства и потребления</t>
  </si>
  <si>
    <t>1 13 00000 00 0000 000</t>
  </si>
  <si>
    <t>1 13 02000 00 0000 130</t>
  </si>
  <si>
    <t>Санитарно-эпидемиологическое благополучие</t>
  </si>
  <si>
    <t>Доходы от компенсации затрат государства</t>
  </si>
  <si>
    <t>1 13 02990 00 0000 130</t>
  </si>
  <si>
    <t>1 13 02995 05 0000 130</t>
  </si>
  <si>
    <t>Прочие доходы от компенсации затрат бюджетов муниципальных районов</t>
  </si>
  <si>
    <t>2 00 00000 00 0000 000</t>
  </si>
  <si>
    <t>2 02 00000 00 0000 000</t>
  </si>
  <si>
    <t>Дотации на выравнивание бюджетной обеспеченности</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</si>
  <si>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</si>
  <si>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</si>
  <si>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</si>
  <si>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</si>
  <si>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Прочие субвенции</t>
  </si>
  <si>
    <t>Прочие субвенции бюджетам муниципальных районов</t>
  </si>
  <si>
    <t>Связь и информатика</t>
  </si>
  <si>
    <t>Основное мероприятие "Проведение муниципальной политики в области имущественных и земельных отношений на территории Льговского района Курской области"</t>
  </si>
  <si>
    <t>Мероприятия в области земельных отношений</t>
  </si>
  <si>
    <t>04 1 01 С1468</t>
  </si>
  <si>
    <t>ЗДРАВООХРАНЕНИЕ</t>
  </si>
  <si>
    <t>22 1 01 12700</t>
  </si>
  <si>
    <t>8 90 00000 00 0000 000</t>
  </si>
  <si>
    <t>Всего доходов</t>
  </si>
  <si>
    <t>НАЦИОНАЛЬНАЯ ЭКОНОМИКА</t>
  </si>
  <si>
    <t>ОБРАЗОВАНИЕ</t>
  </si>
  <si>
    <t>Резервные фонды органов местного самоуправления</t>
  </si>
  <si>
    <t>Отдел культуры, молодежной политики, физической культуры и спорта администрации Льговского района Курской области</t>
  </si>
  <si>
    <t>005</t>
  </si>
  <si>
    <t>Представительное Собрание Льговского района Курской области</t>
  </si>
  <si>
    <t>Основное мероприятие "Осуществление работы по профилактике преступлений и иных правонарушений в молодежной среде"</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</si>
  <si>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</si>
  <si>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</si>
  <si>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</si>
  <si>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</si>
  <si>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доходы от компенсации затрат государства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</si>
  <si>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</si>
  <si>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</si>
  <si>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</si>
  <si>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муниципальных районов на выравнивание бюджетной обеспеченности</t>
  </si>
  <si>
    <t>Субвенции бюджетам бюджетной системы Российской Федерации</t>
  </si>
  <si>
    <t>1 01 02020 01 0000 110</t>
  </si>
  <si>
    <t>1 01 02030 01 0000 110</t>
  </si>
  <si>
    <t>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</si>
  <si>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12 2 03 С1435</t>
  </si>
  <si>
    <t>Основное мероприятие "Развитие системы ресоциализации лиц, освободившихся из мест лишения свободы "</t>
  </si>
  <si>
    <t>Закупка товаров, работ и услуг для обеспечения государственных (муниципальных) нужд</t>
  </si>
  <si>
    <t>Другие вопросы в области культуры, кинематографии</t>
  </si>
  <si>
    <t>ВЕДОМСТВЕННАЯ СТРУКТУРА</t>
  </si>
  <si>
    <t>Пенсионное обеспечение</t>
  </si>
  <si>
    <t>800</t>
  </si>
  <si>
    <t>ВСЕГО РАСХОДОВ</t>
  </si>
  <si>
    <t>13</t>
  </si>
  <si>
    <t>Расходы на обеспечение деятельности (оказание услуг) муниципальных учреждений</t>
  </si>
  <si>
    <t>Развитие рынка труда, повышение эффективности занятости населения</t>
  </si>
  <si>
    <t>Отдел образования администрации Льговского района Курской области</t>
  </si>
  <si>
    <t>100</t>
  </si>
  <si>
    <t>200</t>
  </si>
  <si>
    <t>Резервные фонды</t>
  </si>
  <si>
    <t>СОЦИАЛЬНАЯ ПОЛИТИКА</t>
  </si>
  <si>
    <t>Охрана семьи и детства</t>
  </si>
  <si>
    <t>Содержание ребенка в семье опекуна и приемной семье, а также вознаграждение, причитающееся приемному родителю</t>
  </si>
  <si>
    <t xml:space="preserve"> </t>
  </si>
  <si>
    <t>Дорожное хозяйство (дорожные фонды)</t>
  </si>
  <si>
    <t>Обеспечение деятельности Представительного Собрания Льговского района Курской области</t>
  </si>
  <si>
    <t>Аппарат Представительного Собрания Льговского района Курской области</t>
  </si>
  <si>
    <t>Обеспечение деятельности и выполнение функций органов местного самоуправления</t>
  </si>
  <si>
    <t xml:space="preserve">71 1 00 С1402 </t>
  </si>
  <si>
    <t>77 2 00 13480</t>
  </si>
  <si>
    <t>78 1 00 С1403</t>
  </si>
  <si>
    <t>Обеспечение функционирования Главы Льговского района Курской области</t>
  </si>
  <si>
    <t>Глава Льговского района Курской области</t>
  </si>
  <si>
    <t>Обеспечение деятельностии и выполнение функций органов местного самоуправления</t>
  </si>
  <si>
    <t>Основное мероприятие "Меры по укреплению здоровья, культурного досуга, социальной защищенности отдельных категорий граждан"</t>
  </si>
  <si>
    <t>Проведение мероприятий в области социальной политики</t>
  </si>
  <si>
    <t>Основное мероприятие "Исполнение переданных государтвенных полномочий на содержание работников по организации и осуществлению деятельности по опеке и попечительству"</t>
  </si>
  <si>
    <t>02 3 04 13170</t>
  </si>
  <si>
    <t>Основное мероприятие "Реализация мероприятий, направленных на развитие и укрепление института семьи"</t>
  </si>
  <si>
    <t>02 3 03 С1475</t>
  </si>
  <si>
    <t>Мероприятия, направленные на развитие мунипальной службы</t>
  </si>
  <si>
    <t>09 1 01 С1437</t>
  </si>
  <si>
    <t>Основное мероприятие "Организация деятельности муниципального архива Льговского района Курской области"</t>
  </si>
  <si>
    <t>10 2 01 13360</t>
  </si>
  <si>
    <t>76 1 00 С1404</t>
  </si>
  <si>
    <t>77 2 00 С1401</t>
  </si>
  <si>
    <t>77 2 00 С1439</t>
  </si>
  <si>
    <t>Основное мероприятие "Предупреждение и ликвидация чрежвычайных ситуаций"</t>
  </si>
  <si>
    <t>Основное мероприятие "Пропаганда ценностей здоровья и здорового образа жизни среди населения Льговского района"</t>
  </si>
  <si>
    <t>12 2 01 С1435</t>
  </si>
  <si>
    <t>Основное мероприятие "Финансовое обеспечение отдельных полномочий Курской области в сфере трудовых отношений, переданных для осуществления органам местного самоуправления"</t>
  </si>
  <si>
    <t>17 2 01 13310</t>
  </si>
  <si>
    <t>Основное мероприятие "Создание благоприятных условий для развития сети автомобильных дорог общего пользования местного значения Льговского района Курской области"</t>
  </si>
  <si>
    <t>11 2 01 С1424</t>
  </si>
  <si>
    <t>Основное мероприятие "Создание условий для вовлечения молодежи в активную общественную деятельность"</t>
  </si>
  <si>
    <t>08 2 01 С1414</t>
  </si>
  <si>
    <t>08 2 02 С1414</t>
  </si>
  <si>
    <t>Оснолвное мероприятие "Организация оздоровления и отдыха детей Льговского района Курской области"</t>
  </si>
  <si>
    <t>Мероприятия, связанные с организацией отдыха детей в каникулярное время</t>
  </si>
  <si>
    <t>08 4 01 С1458</t>
  </si>
  <si>
    <t>08 4 01 S3540</t>
  </si>
  <si>
    <t>Основное мероприятие "Меры социальной поддержки отдельных категорий граждан"</t>
  </si>
  <si>
    <t>02 2 01 С1445</t>
  </si>
  <si>
    <t>Основное мероприятие "Обеспечение назначения государственых выплат и пособий гражданам, имеющих детей, детям-сиротам и детям, оставшимся без попечения родителей, предоставление материнского капитала"</t>
  </si>
  <si>
    <t>02 3 01 13190</t>
  </si>
  <si>
    <t>Основное мероприятие "Финансовое обеспечение переданных полномочий на содержание работников, в сфере социальной защиты населения"</t>
  </si>
  <si>
    <t>02 1 01 13220</t>
  </si>
  <si>
    <t>Основное мероприятие "Обеспечение деятельности комиссий по делам несовершеннолетних и защите их прав"</t>
  </si>
  <si>
    <t>12 1 01 13180</t>
  </si>
  <si>
    <t>Приложение №5</t>
  </si>
  <si>
    <t>Приложение №9</t>
  </si>
  <si>
    <t>08 4 01 С1401</t>
  </si>
  <si>
    <t>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</si>
  <si>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Содержание работников, осуществляющих переданные государственные полномочия по выплате компенсации части родительской платы</t>
  </si>
  <si>
    <t>Развитие системы оздоровления и отдыха детей</t>
  </si>
  <si>
    <t>Осуществление отдельных государственных полномочий по расчету и предоставлению дотаций на выравнивание бюджетной обеспеченности поселений</t>
  </si>
  <si>
    <t>22 1 01 12712</t>
  </si>
  <si>
    <t>77 2 00 59300</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</si>
  <si>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спортивных мероприятий"</t>
  </si>
  <si>
    <t>08 3 01 С1406</t>
  </si>
  <si>
    <t>75 3 00 С1402</t>
  </si>
  <si>
    <t>Основное мероприятие "Обеспечение деятельности и выполнеиие функций Управления финансов Администрации Льговского района Курской области"</t>
  </si>
  <si>
    <t>14 3 01 С1402</t>
  </si>
  <si>
    <t>Обеспечение мер социальной  поддержки реабилитированных лиц и лиц, признанных пострадавшими от политических репрессий</t>
  </si>
  <si>
    <t>02 2 01 11130</t>
  </si>
  <si>
    <t>02 2 01 11170</t>
  </si>
  <si>
    <t>02 2 01 11180</t>
  </si>
  <si>
    <t>02 2 01 13140</t>
  </si>
  <si>
    <t>02 2 01 13150</t>
  </si>
  <si>
    <t>02 2 01 13160</t>
  </si>
  <si>
    <t>14 2 01 13450</t>
  </si>
  <si>
    <t>Основное мероприятие "Выравнивание бюджетной обеспеченности муниципальных поселений Льговского района Курской области"</t>
  </si>
  <si>
    <t>17 1 01 C1436</t>
  </si>
  <si>
    <t>Основное мероприятие "Развитие дошкольного образования"</t>
  </si>
  <si>
    <t>03 2 01 13030</t>
  </si>
  <si>
    <t>03 2 01 С1401</t>
  </si>
  <si>
    <t>Основное мероприятие "Развитие общего образования"</t>
  </si>
  <si>
    <t>03 2 02 13040</t>
  </si>
  <si>
    <t>03 2 02 С1401</t>
  </si>
  <si>
    <t>Основное мероприятие "Социальная поддержка отдельным категориям граждан по оплате жилого помещения и коммунальных услуг"</t>
  </si>
  <si>
    <t>03 2 03 13070</t>
  </si>
  <si>
    <t>Основное мероприятие "Совершенствование  организации школьного питания"</t>
  </si>
  <si>
    <t>Основное мероприятие "Социальные гарантии работникам образования"</t>
  </si>
  <si>
    <t>Обесепечение предоставления мер социальной поддержки работникам муниципальных образовательных организаций</t>
  </si>
  <si>
    <t>03 2 05 S3060</t>
  </si>
  <si>
    <t>Основное мероприятие "Развитие дополнительного и неформального образования детей"</t>
  </si>
  <si>
    <t>03 3 01 С1401</t>
  </si>
  <si>
    <t>Основное мероприятие "Сопровождение реализации отдельных мероприятий муниципальной программы"</t>
  </si>
  <si>
    <t>03 1 01 С1401</t>
  </si>
  <si>
    <t>03 1 02 13120</t>
  </si>
  <si>
    <t>03 2 01 13000</t>
  </si>
  <si>
    <t>Основное мероприятие "Сохранение и развитие  кинообслуживания населения, традиционной народной культуры, нематериального культурного наследия и творческого потенциала Льговского района, поддержка творческих инициатив населения в сфере культуры"</t>
  </si>
  <si>
    <t>01 1 01 С1401</t>
  </si>
  <si>
    <t>Основное мероприятие "Развитие библиотечного дела"</t>
  </si>
  <si>
    <t>01 2 01 С1401</t>
  </si>
  <si>
    <t>Основное мероприятие "Обеспечение деятельности подведомственных учреждений"</t>
  </si>
  <si>
    <t>01 3 01 С1401</t>
  </si>
  <si>
    <t>Основное мероприятие "Меры государственной и социальной поддержки, а также другие выплаты"</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</si>
  <si>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</si>
  <si>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</si>
  <si>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11</t>
  </si>
  <si>
    <t>Предоставление социальной поддержки отдельным категориям граждан по обеспечению продовольственными товарами</t>
  </si>
  <si>
    <t>Общее образование</t>
  </si>
  <si>
    <t>Иные бюджетные ассигнования</t>
  </si>
  <si>
    <t>Реализация мероприятий направленных на обеспечение правопорядка на территории муниципального образования</t>
  </si>
  <si>
    <t>МЕЖБЮДЖЕТНЫЕ ТРАНСФЕРТЫ ОБЩЕГО ХАРАКТЕРА БЮДЖЕТАМ БЮДЖЕТНОЙ СИСТЕМЫ РОССИЙСКОЙ ФЕДЕРАЦИИ</t>
  </si>
  <si>
    <t>02 2 02 С1475</t>
  </si>
  <si>
    <t>13 2 02 С1460</t>
  </si>
  <si>
    <t>Ежемесячное пособие на ребенка</t>
  </si>
  <si>
    <t>Функционирование законодательных (представительных) органов государственной власти и представительных органов муниципальных образований</t>
  </si>
  <si>
    <t>14</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</si>
  <si>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</si>
  <si>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национальной безопасности и правоохранительной деятельности</t>
  </si>
  <si>
    <t>Выплата пенсий за выслугу лет и доплат к пенсиям муниципальных служащих</t>
  </si>
  <si>
    <t>003</t>
  </si>
  <si>
    <t>Обеспечение мер социальной поддержки ветеранов труда и тружеников тыла</t>
  </si>
  <si>
    <t>Рз</t>
  </si>
  <si>
    <t>ПР</t>
  </si>
  <si>
    <t>ЦСР</t>
  </si>
  <si>
    <t>ВР</t>
  </si>
  <si>
    <t>Дополнительное образование детей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</si>
  <si>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</si>
  <si>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Межбюджетные трансферты</t>
  </si>
  <si>
    <t>Социальное обеспечение и иные выплаты населению</t>
  </si>
  <si>
    <t>Социальное обеспечение населения</t>
  </si>
  <si>
    <t>КУЛЬТУРА, КИНЕМАТОГРАФИЯ</t>
  </si>
  <si>
    <t>Осуществление отдельных государственных  полномочий по организации и обеспечению  деятельности административных комиссий</t>
  </si>
  <si>
    <t>Молодежная политика</t>
  </si>
  <si>
    <t>Код бюджетной классификации</t>
  </si>
  <si>
    <t>ИСТОЧНИКИ ВНУТРЕННЕГО ФИНАНСИРОВАНИЯ ДЕФИЦИТОВ БЮДЖЕТОВ</t>
  </si>
  <si>
    <t>01 05 00 00 00 0000 000</t>
  </si>
  <si>
    <t>Изменение остатков средств на счетах по учету средств бюджетов</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</si>
  <si>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</si>
  <si>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</si>
  <si>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</si>
  <si>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</si>
  <si>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</si>
  <si>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</si>
  <si>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</si>
  <si>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</si>
  <si>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</si>
  <si>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</si>
  <si>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</si>
  <si>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</si>
  <si>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</si>
  <si>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</si>
  <si>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</si>
  <si>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01 00 00 00 00 0000 000</t>
  </si>
  <si>
    <t>Мероприятия в области имущественных отношений</t>
  </si>
  <si>
    <t>04 1 01 С1467</t>
  </si>
  <si>
    <t>Осуществление отдельных государственных полномочий по созданию и обеспечению деятельности комиссии по делам несовершеннолетних и защите их прав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</si>
  <si>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</si>
  <si>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1 11 05013 05 0000 120</t>
  </si>
  <si>
    <t>Итого расходы</t>
  </si>
  <si>
    <t>Приложение №7</t>
  </si>
  <si>
    <t>РЗ</t>
  </si>
  <si>
    <t>00</t>
  </si>
  <si>
    <t>Резервные фонды органов месного самоуправления</t>
  </si>
  <si>
    <t>НАЦИОНАЛЬНАЯ БЕЗОПАСНОСТЬ И ПРАВООХРАНИТЕЛЬНАЯ ДЕЯТЕЛЬНОСТЬ</t>
  </si>
  <si>
    <t>Основное мероприятие "Организация оздоровления и отдыха детей Льговского района Курской области"</t>
  </si>
  <si>
    <t>300</t>
  </si>
  <si>
    <t>600</t>
  </si>
  <si>
    <t>1 14 00000 00 0000 000</t>
  </si>
  <si>
    <t>1 14 06000 00 0000 430</t>
  </si>
  <si>
    <t>1 14 06010 00 0000 430</t>
  </si>
  <si>
    <t>1 14 06013 05 0000 430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</si>
  <si>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</si>
  <si>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</si>
  <si>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</si>
  <si>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</si>
  <si>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</si>
  <si>
    <t>(рублей)</t>
  </si>
  <si>
    <t>1</t>
  </si>
  <si>
    <t>2</t>
  </si>
  <si>
    <t>3</t>
  </si>
  <si>
    <t>4</t>
  </si>
  <si>
    <t>ВСЕГО</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</si>
  <si>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</si>
  <si>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Обеспечение мер социальной  поддержки реабилитированных лиц и лиц, признанных   пострадавшими от политических репрессий</t>
  </si>
  <si>
    <t>Содержание работников, осуществляющих переданные государственные полномочия по  выплате компенсации части родительской платы</t>
  </si>
  <si>
    <t>Основное мероприятие "Гражданско-патриотическое воспитание и допрызывная подготовка молодежи. Формирование российской идентичности и толератности в молодежной среде"</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</si>
  <si>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мероприятий, спортивных мероприятий"</t>
  </si>
  <si>
    <t>Основное мероприятие "Обеспечение деятельности и выполнеиие функций Управления финансов администрации Льговского района Курской области"</t>
  </si>
  <si>
    <t>Основное мероприятие "Организация временного трудоустройства несовершеннолетних граждан в возрасте от 14 до 18 лет в свободное от учебы время"</t>
  </si>
  <si>
    <t>Непрограммные расходы органов местного самоуправления</t>
  </si>
  <si>
    <t>13 1 01 С1460</t>
  </si>
  <si>
    <t>Основное мероприятие "Создание и развитие комплексной системы обеспечения безопасности жизнидеятельности населения"</t>
  </si>
  <si>
    <t>08 3 02 С1406</t>
  </si>
  <si>
    <t>Основное мероприятие "Мероприятия по поэтапному внедрению Всероссийского физкультурно-спортивного комплекса "Готов к труду и обороне (ГТО)"</t>
  </si>
  <si>
    <t>Основное мероприятие «Оснащение объектов информатизации, обрабатывающих информацию с ограниченным доступом, органов местного самоуправления Льговского района Курской области сертифицированными программными и аппаратами средствами защиты информации, а также средствами обработки информации с ограниченным доступом»</t>
  </si>
  <si>
    <t>20 2 02 С1494</t>
  </si>
  <si>
    <t>71 0 00 00000</t>
  </si>
  <si>
    <t>71 1 00 00000</t>
  </si>
  <si>
    <t>75 0 00 00000</t>
  </si>
  <si>
    <t>75 3 00 00000</t>
  </si>
  <si>
    <t>73 0 00 00000</t>
  </si>
  <si>
    <t>73 1 00 00000</t>
  </si>
  <si>
    <t>22 0 00 00000</t>
  </si>
  <si>
    <t>22 1 00 00000</t>
  </si>
  <si>
    <t>77 0 00 00000</t>
  </si>
  <si>
    <t>77 2 00 00000</t>
  </si>
  <si>
    <t>14 0 00 00000</t>
  </si>
  <si>
    <t>14 3 00 00000</t>
  </si>
  <si>
    <t>14 3 01 00000</t>
  </si>
  <si>
    <t>78 0 00 00000</t>
  </si>
  <si>
    <t>78 1 00 00000</t>
  </si>
  <si>
    <t>02 0 00 00000</t>
  </si>
  <si>
    <t>04 0 00 00000</t>
  </si>
  <si>
    <t>09 0 00 00000</t>
  </si>
  <si>
    <t>10 0 00 00000</t>
  </si>
  <si>
    <t>76 0 00 00000</t>
  </si>
  <si>
    <t>13 0 00 00000</t>
  </si>
  <si>
    <t>12 0 00 00000</t>
  </si>
  <si>
    <t>17 0 00 00000</t>
  </si>
  <si>
    <t>11 0 00 00000</t>
  </si>
  <si>
    <t>20 0 00 00000</t>
  </si>
  <si>
    <t>03 0 00 00000</t>
  </si>
  <si>
    <t>08 0 00 00000</t>
  </si>
  <si>
    <t>01 0 00 00000</t>
  </si>
  <si>
    <t>14 2 00 00000</t>
  </si>
  <si>
    <t>08 3 00 00000</t>
  </si>
  <si>
    <t>02 1 00 00000</t>
  </si>
  <si>
    <t>02 3 00 00000</t>
  </si>
  <si>
    <t>02 2 00 00000</t>
  </si>
  <si>
    <t>03 2 00 00000</t>
  </si>
  <si>
    <t>01 3 00 00000</t>
  </si>
  <si>
    <t>01 2 00 00000</t>
  </si>
  <si>
    <t>01 1 00 00000</t>
  </si>
  <si>
    <t>03 1 00 00000</t>
  </si>
  <si>
    <t>08 4 00 00000</t>
  </si>
  <si>
    <t>08 2 00 00000</t>
  </si>
  <si>
    <t>03 3 00 00000</t>
  </si>
  <si>
    <t>20 2 00 00000</t>
  </si>
  <si>
    <t>20 1 00 00000</t>
  </si>
  <si>
    <t>11 2 00 00000</t>
  </si>
  <si>
    <t>17 2 00 00000</t>
  </si>
  <si>
    <t>17 1 00 00000</t>
  </si>
  <si>
    <t>12 2 00 00000</t>
  </si>
  <si>
    <t>13 2 00 00000</t>
  </si>
  <si>
    <t>76 1 00 00000</t>
  </si>
  <si>
    <t>10 2 00 00000</t>
  </si>
  <si>
    <t>09 1 00 00000</t>
  </si>
  <si>
    <t>04 1 00 00000</t>
  </si>
  <si>
    <t>02 2 02 00000</t>
  </si>
  <si>
    <t>02 3 03 00000</t>
  </si>
  <si>
    <t>02 3 04 00000</t>
  </si>
  <si>
    <t>04 1 01 00000</t>
  </si>
  <si>
    <t>09 1 01 00000</t>
  </si>
  <si>
    <t>10 2 01 00000</t>
  </si>
  <si>
    <t>13 2 02 00000</t>
  </si>
  <si>
    <t>12 2 01 00000</t>
  </si>
  <si>
    <t>12 2 02 00000</t>
  </si>
  <si>
    <t>12 2 03 00000</t>
  </si>
  <si>
    <t>17 1 01 00000</t>
  </si>
  <si>
    <t>17 2 01 00000</t>
  </si>
  <si>
    <t>11 2 01 00000</t>
  </si>
  <si>
    <t>20 1 01 00000</t>
  </si>
  <si>
    <t>20 2 02 00000</t>
  </si>
  <si>
    <t>03 2 01 00000</t>
  </si>
  <si>
    <t>03 2 02 00000</t>
  </si>
  <si>
    <t>03 2 04 00000</t>
  </si>
  <si>
    <t>03 2 05 00000</t>
  </si>
  <si>
    <t>03 3 01 00000</t>
  </si>
  <si>
    <t>08 2 01 00000</t>
  </si>
  <si>
    <t>08 2 02 00000</t>
  </si>
  <si>
    <t>08 4 01 00000</t>
  </si>
  <si>
    <t>03 1 01 00000</t>
  </si>
  <si>
    <t>03 1 02 00000</t>
  </si>
  <si>
    <t>01 1 01 00000</t>
  </si>
  <si>
    <t>01 2 01 00000</t>
  </si>
  <si>
    <t>01 3 01 00000</t>
  </si>
  <si>
    <t>01 3 02 00000</t>
  </si>
  <si>
    <t>22 1 01 00000</t>
  </si>
  <si>
    <t>02 2 01 00000</t>
  </si>
  <si>
    <t>03 2 03 00000</t>
  </si>
  <si>
    <t>02 3 01 00000</t>
  </si>
  <si>
    <t>02 1 01 00000</t>
  </si>
  <si>
    <t>08 3 01 00000</t>
  </si>
  <si>
    <t>08 3 02 00000</t>
  </si>
  <si>
    <t>14 2 01 00000</t>
  </si>
  <si>
    <t>12 1 00 00000</t>
  </si>
  <si>
    <t>13 1 00 00000</t>
  </si>
  <si>
    <t>13 1 01 00000</t>
  </si>
  <si>
    <t>12 1 01 00000</t>
  </si>
  <si>
    <t>Выполнение других (прочих) обязательств муниципального образования</t>
  </si>
  <si>
    <t>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</si>
  <si>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ЖИЛИЩНО-КОММУНАЛЬНОЕ ХОЗЯЙСТВО</t>
  </si>
  <si>
    <t>05</t>
  </si>
  <si>
    <t>Коммунальное хозяйство</t>
  </si>
  <si>
    <t>01 3 02 13340</t>
  </si>
  <si>
    <t>01 3 02 13350</t>
  </si>
  <si>
    <t xml:space="preserve"> 1 12 01041 01 0000 120</t>
  </si>
  <si>
    <t>Плата за размещение отходов производства</t>
  </si>
  <si>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содержание работников, осуществляющих переданные государственные полномочия по выплате компенсации части родительской платы</t>
    </r>
  </si>
  <si>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осуществление выплаты компенсации части родительской платы</t>
    </r>
  </si>
  <si>
    <r>
      <t>субвенции из областного бюджета местным бюджетам</t>
    </r>
    <r>
      <rPr>
        <i/>
        <sz val="8"/>
        <rFont val="Arial Cyr"/>
        <family val="0"/>
      </rPr>
      <t xml:space="preserve"> на реализацию образовательной программы дошкольного образования в части финансирования расходов на оплату труда</t>
    </r>
    <r>
      <rPr>
        <sz val="8"/>
        <rFont val="Arial Cyr"/>
        <family val="0"/>
      </rPr>
      <t xml:space="preserve">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r>
  </si>
  <si>
    <r>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t>
    </r>
    <r>
      <rPr>
        <i/>
        <sz val="8"/>
        <rFont val="Arial Cyr"/>
        <family val="0"/>
      </rPr>
      <t xml:space="preserve"> по организации и обеспечению деятельности административных комиссий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</si>
  <si>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архивного дела</t>
    </r>
    <r>
      <rPr>
        <sz val="8"/>
        <rFont val="Arial Cyr"/>
        <family val="0"/>
      </rPr>
      <t>"</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</si>
  <si>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районов Курской области отдельными государственными полномочиями Курской области</t>
    </r>
    <r>
      <rPr>
        <i/>
        <sz val="8"/>
        <rFont val="Arial"/>
        <family val="2"/>
      </rPr>
      <t xml:space="preserve"> по расчету и предоставлению дотаций на выравнивание бюджетной обеспеченности городских и сельских поселений</t>
    </r>
    <r>
      <rPr>
        <sz val="8"/>
        <rFont val="Arial"/>
        <family val="2"/>
      </rPr>
      <t xml:space="preserve"> за счет средств областного бюджета"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</si>
  <si>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t>
    </r>
    <r>
      <rPr>
        <i/>
        <sz val="8"/>
        <rFont val="Arial Cyr"/>
        <family val="0"/>
      </rPr>
      <t>по созданию и обеспечению деятельности комиссий по делам несовершеннолетних и защите их прав</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</si>
  <si>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трудовых отношений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</si>
  <si>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 </t>
    </r>
    <r>
      <rPr>
        <i/>
        <sz val="8"/>
        <rFont val="Arial"/>
        <family val="2"/>
      </rPr>
      <t>на содержание работников, осуществляющих переданные государственные полномочия по организации и осуществлению деятельности по опеке и попечительству</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</si>
  <si>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t>
    </r>
    <r>
      <rPr>
        <i/>
        <sz val="8"/>
        <rFont val="Arial Cyr"/>
        <family val="0"/>
      </rPr>
      <t>на предоставление компенсации расходов на оплату жилых помещений, отопления и освещения работникам муниципальных образовательных организаций</t>
    </r>
    <r>
      <rPr>
        <sz val="8"/>
        <rFont val="Arial Cyr"/>
        <family val="0"/>
      </rPr>
      <t>"</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</si>
  <si>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 для осуществления государственных полномочий </t>
    </r>
    <r>
      <rPr>
        <i/>
        <sz val="8"/>
        <rFont val="Arial"/>
        <family val="2"/>
      </rPr>
      <t>по предоставлению мер социальной поддержки работникам муниципальных учреждений культуры на оплату жилья и коммунальных услуг</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</si>
  <si>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t>
    </r>
    <r>
      <rPr>
        <i/>
        <sz val="8"/>
        <rFont val="Arial"/>
        <family val="2"/>
      </rPr>
      <t xml:space="preserve"> на содержание работников</t>
    </r>
    <r>
      <rPr>
        <sz val="8"/>
        <rFont val="Arial"/>
        <family val="2"/>
      </rPr>
      <t>, осуществляющих отдельные государственные полномочия по предоставлению работникам муниципальных учреждений культуры мер социальной поддержки</t>
    </r>
  </si>
  <si>
    <r>
      <t xml:space="preserve">субвенции из областного бюджета бюджетам </t>
    </r>
    <r>
      <rPr>
        <i/>
        <sz val="8"/>
        <rFont val="Arial Cyr"/>
        <family val="0"/>
      </rPr>
      <t>на реализацию основных общеобразовательных и дополнительных общеобразовательных программ в части финансирования расходов на оплату труда</t>
    </r>
    <r>
      <rPr>
        <sz val="8"/>
        <rFont val="Arial Cyr"/>
        <family val="0"/>
      </rPr>
      <t xml:space="preserve">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</si>
  <si>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для осуществления отдельных государственных полномочий, связанных с предоставлением социальной поддержки отдельным категориям граждан </t>
    </r>
    <r>
      <rPr>
        <i/>
        <sz val="8"/>
        <rFont val="Arial Cyr"/>
        <family val="0"/>
      </rPr>
      <t>по обеспечению продовольственными товарами по сниженным ценам и выплатой ежемесячной денежной компенсации</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</si>
  <si>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обеспечение мер социальной поддержки </t>
    </r>
    <r>
      <rPr>
        <i/>
        <sz val="8"/>
        <rFont val="Arial Cyr"/>
        <family val="0"/>
      </rPr>
      <t>ветеранов труда и тружеников тыла</t>
    </r>
  </si>
  <si>
    <r>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t>
    </r>
    <r>
      <rPr>
        <i/>
        <sz val="8"/>
        <rFont val="Arial Cyr"/>
        <family val="0"/>
      </rPr>
      <t xml:space="preserve"> на выплату ежемесячного пособия на ребенка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</si>
  <si>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переданные государственные полномочия в сфере социальной защиты населения</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</si>
  <si>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проведения мероприятий по отлову и содержанию безнадзорных животных" </t>
    </r>
    <r>
      <rPr>
        <i/>
        <sz val="8"/>
        <rFont val="Arial Cyr"/>
        <family val="0"/>
      </rPr>
      <t>на содержание работников</t>
    </r>
    <r>
      <rPr>
        <sz val="8"/>
        <rFont val="Arial Cyr"/>
        <family val="0"/>
      </rPr>
      <t>, осуществляющих отдельные государственные полномочия по организации проведения мероприятий по отлову и содержанию безнадзорных животных</t>
    </r>
  </si>
  <si>
    <t>2 02 15000 00 0000 150</t>
  </si>
  <si>
    <t>2 02 15001 00 0000 150</t>
  </si>
  <si>
    <t>2 02 15001 05 0000 150</t>
  </si>
  <si>
    <t>2 02 30000 00 0000 150</t>
  </si>
  <si>
    <t>2 02 30013 00 0000 150</t>
  </si>
  <si>
    <t>2 02 30013 05 0000 150</t>
  </si>
  <si>
    <t>2 02 30027 00 0000 150</t>
  </si>
  <si>
    <t>2 02 30027 05 0000 150</t>
  </si>
  <si>
    <t>2 02 39999 00 0000 150</t>
  </si>
  <si>
    <t>2 02 39999 05 0000 150</t>
  </si>
  <si>
    <t>Выполнение других обязательств муниципального образования</t>
  </si>
  <si>
    <t>Осуществление переданных полномочий Российской Федерации на государственную регистрацию актов гражданского состояния</t>
  </si>
  <si>
    <t xml:space="preserve">Строительство (реконструкция) автомобильных дорог общего пользования местного значения </t>
  </si>
  <si>
    <t>11 2 01 С1423</t>
  </si>
  <si>
    <t>Капитальные вложения в объекты государственной (муниципальной) собственности</t>
  </si>
  <si>
    <t>Другие вопросы в области национальной экономики</t>
  </si>
  <si>
    <t>07 0 00 00000</t>
  </si>
  <si>
    <t>07 2 00 00000</t>
  </si>
  <si>
    <t>03 2 07 00000</t>
  </si>
  <si>
    <t>03 2 07 S3080</t>
  </si>
  <si>
    <t>Основное мероприятие "Содействие развитию общего образования"</t>
  </si>
  <si>
    <t>Мероприятия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</si>
  <si>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1 03 02231 01 0000 110</t>
  </si>
  <si>
    <t>1 03 02241 01 0000 110</t>
  </si>
  <si>
    <t>1 03 02251 01 0000 110</t>
  </si>
  <si>
    <t>1 03 02261 01 0000 110</t>
  </si>
  <si>
    <t>Прочие субсидии</t>
  </si>
  <si>
    <t>Прочие субсидии бюджетам муниципальных районов</t>
  </si>
  <si>
    <t>2 02 29999 00 0000 150</t>
  </si>
  <si>
    <t>2 02 29999 05 0000 150</t>
  </si>
  <si>
    <t>Субсидии местным бюджетам муниципальных районов на мероприятия по внесению в государственный кадастр недвижимости сведений о границах муниципальных образований и границах населенных пунктов</t>
  </si>
  <si>
    <t>Субсидии местным бюджетам муниципальных районов на предоставление мер социальной поддержки работникам муниципальных образовательных организаций</t>
  </si>
  <si>
    <t>Субсидии местным бюджетам муниципальных районов на 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</si>
  <si>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Субсидии из областного бюджета бюджетам муниципальных районов на  софинансирование расходных обязательств муниципальных образований, связанных с организацией отдыха детей в каникулярное время</t>
  </si>
  <si>
    <t>Субсидии бюджетам бюджетной системы Российской Федерации (межбюджетные субсидии)</t>
  </si>
  <si>
    <t>2 02 20000 00 0000 150</t>
  </si>
  <si>
    <t>Субсидии  из областного бюджета бюджетам муниципальных районов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</si>
  <si>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07 2 01 00000</t>
  </si>
  <si>
    <t>Основное мероприятие "Содействие муниципальным образованиям Льговского района Курской области в разработке документов территориального планирования и градостроительного зонирования"</t>
  </si>
  <si>
    <t>07 2 01 13600</t>
  </si>
  <si>
    <t>07 2 01 S3600</t>
  </si>
  <si>
    <t>Организация отдыха детей в каникулярное время</t>
  </si>
  <si>
    <t>08 4 01 13540</t>
  </si>
  <si>
    <t>Дополнительное финансирование мероприятий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</si>
  <si>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03 2 04 13090</t>
  </si>
  <si>
    <t>Предоставление мер социальной поддержки работникам муниципальных образовательных организаций</t>
  </si>
  <si>
    <t>03 2 05 13060</t>
  </si>
  <si>
    <t>03 2 07 13080</t>
  </si>
  <si>
    <t>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</si>
  <si>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Основное мероприятие "Предупреждение и ликвидация болезней животных, их лечение, отлов и содержание животных без владельцев, защита населения от болезней, общих для человека и животных"</t>
  </si>
  <si>
    <t>Организация мероприятий при осуществлении деятельности по обращению с животными без владельцев</t>
  </si>
  <si>
    <t>Содержание работников,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t>
  </si>
  <si>
    <t>ДОХОДЫ ОТ ОКАЗАНИЯ ПЛАТНЫХ УСЛУГ И КОМПЕНСАЦИИ ЗАТРАТ ГОСУДАРСТВА</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</si>
  <si>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мероприятий при осуществлении деятельности по обращению с животными без владельцев" </t>
    </r>
    <r>
      <rPr>
        <i/>
        <sz val="8"/>
        <rFont val="Arial Cyr"/>
        <family val="0"/>
      </rPr>
      <t>на организацию проведения мероприятий при осуществлении деятельности по обращению с животными без владельцев</t>
    </r>
  </si>
  <si>
    <t>Подпрограмма "Снижение рисков и смягчение последствий чрезвычайных ситуаций природного и техногенного характера в Льговском районе Курской области"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2020-2022 годы"</t>
  </si>
  <si>
    <t>1 16 01053 01 0000 140</t>
  </si>
  <si>
    <t>1 16 01050 01 0000 140</t>
  </si>
  <si>
    <t>1 16 01000 01 0000 140</t>
  </si>
  <si>
    <t>Административные штрафы, установленные Кодексом Российской Федерации об административных правонарушениях</t>
  </si>
  <si>
    <t>1 16 01060 01 0000 140</t>
  </si>
  <si>
    <t>1 16 01063 01 0000 140</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</si>
  <si>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r>
  </si>
  <si>
    <t>ШТРАФЫ, САНКЦИИ, ВОЗМЕЩЕНИЕ УЩЕРБА</t>
  </si>
  <si>
    <t>1 16 00000 00 0000 000</t>
  </si>
  <si>
    <t>1 05 03000 01 0000 110</t>
  </si>
  <si>
    <t>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</si>
  <si>
    <t>02 1 01 13221</t>
  </si>
  <si>
    <t>Региональный проект "Современная школа"</t>
  </si>
  <si>
    <t>03 2 E1 00000</t>
  </si>
  <si>
    <t>03 2 E1 51690</t>
  </si>
  <si>
    <t>Мероприятия по организации бесплатного горячего питания обучающихся, получающих начальное общее образование в муниципальных образовательных организациях</t>
  </si>
  <si>
    <t>03 2 04 L3040</t>
  </si>
  <si>
    <t>Защита населения и территории от чрезвычайных ситуаций природного и техногенного характера, пожарная безопасность</t>
  </si>
  <si>
    <t xml:space="preserve">Основное мероприятие "Профилактика и устранение последствий распространения COVID-19 в Льговском районе Курской области </t>
  </si>
  <si>
    <t>13 2 05 00000</t>
  </si>
  <si>
    <t>Обеспечение мероприятий, связанных, с профилактикой и устранением последствий распространения коронавирусной инфекции</t>
  </si>
  <si>
    <t>13 2 05 С2002</t>
  </si>
  <si>
    <t>2 02 35302 00 0000 150</t>
  </si>
  <si>
    <t>Субвенции бюджетам муниципальных образований на осуществление ежемесячных выплат на детей в возрасте от трех до семи лет включительно</t>
  </si>
  <si>
    <t>2 02 35302 05 0000 150</t>
  </si>
  <si>
    <t>Субвенции бюджетам муниципальных районов на осуществление ежемесячных выплат на детей в возрасте от трех до семи лет включительно</t>
  </si>
  <si>
    <r>
      <t xml:space="preserve">субвенция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 xml:space="preserve"> по оплате услуг по доставке и пересылке  ежемесячной денежной выплаты на ребенка в возрасте от трех до семи лет включительно</t>
    </r>
  </si>
  <si>
    <t>Ежемесячная денежная выплата на ребенка в возрасте от трех до семи лет включительно</t>
  </si>
  <si>
    <t>02 2 01 R3020</t>
  </si>
  <si>
    <t>Ежемесячная выплата на ребенка в возрасте от трех до семи лет включительно</t>
  </si>
  <si>
    <t>02 2 01 R3021</t>
  </si>
  <si>
    <t>2 02 35303 00 0000 150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</si>
  <si>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</si>
  <si>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2 02 35303 05 0000 150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</si>
  <si>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</si>
  <si>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Ежемесячное денежное вознаграждение за классное  руководство педагогическим работникам муниципальных общеобразовательных организаций</t>
  </si>
  <si>
    <t>03 2 02 53030</t>
  </si>
  <si>
    <t>Региональный проект "Цифровая образовательная среда"</t>
  </si>
  <si>
    <t>03 2 E4 00000</t>
  </si>
  <si>
    <t>03 2 E4 52100</t>
  </si>
  <si>
    <t>Мероприятия по организации питания обучающихся муниципальных образовательных организаций</t>
  </si>
  <si>
    <t>03 2 04 С1412</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</si>
  <si>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</si>
  <si>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</si>
  <si>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</si>
  <si>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</si>
  <si>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</si>
  <si>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</si>
  <si>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Основное мероприятие "Содействие развитию социальной и инженерной инфраструктуры муниципальных образований Льговского района Курской области"</t>
  </si>
  <si>
    <t>07 2 02 00000</t>
  </si>
  <si>
    <t>2 02 25210 00 0000 150</t>
  </si>
  <si>
    <t>2 02 25210 05 0000 150</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</si>
  <si>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</si>
  <si>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</si>
  <si>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</si>
  <si>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</si>
  <si>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2 02 25169 05 0000 150</t>
  </si>
  <si>
    <t>2 02 25169 00 0000 150</t>
  </si>
  <si>
    <t xml:space="preserve">Создание условий для развития социальной и инженерной инфраструктуры муниципальных образований </t>
  </si>
  <si>
    <t>07 2 02 С1417</t>
  </si>
  <si>
    <t>Реализация мероприятий по строительству (реконструкции), капитальному ремонту, ремонту и содержанию автомобильных дорог общего пользования местного значения</t>
  </si>
  <si>
    <t>11 2 01 S3390</t>
  </si>
  <si>
    <t>Мероприятия по внесению в Единый государственный реестр недвижимости сведений о границах муниципальных образований и границах населенных пунктов</t>
  </si>
  <si>
    <t>Реализация мероприятий по  внесению в Единый государственный реестр недвижимости сведений о границах муниципальных образований и границах населенных пунктов</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</si>
  <si>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</si>
  <si>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Обеспечение образовательных организаций материально-технической базой для внедрения цифровой образовательной среды</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</si>
  <si>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</si>
  <si>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муниципальных районов</t>
  </si>
  <si>
    <t>1 05 04000 02 0000 110</t>
  </si>
  <si>
    <t>1 05 04020 02 0000 110</t>
  </si>
  <si>
    <t>1 16 01200 01 0000 140</t>
  </si>
  <si>
    <t>1 16 01203 01 0000 140</t>
  </si>
  <si>
    <t>Источники финансирования дефицита бюджета муниципального района «Льговский район» Курской области на 2022 год</t>
  </si>
  <si>
    <t>Прогнозируемое поступление доходов в районный бюджет в 2022 году</t>
  </si>
  <si>
    <t>Распределение бюджетных ассигнований по разделам, подразделам, целевым статьям (муниципальным программам Льговского муниципального района и непрограммным направлениям деятельности), группам видов расходов классификации расходов бюджета района на 2022 год</t>
  </si>
  <si>
    <t>РАСХОДОВ РАЙОННОГО БЮДЖЕТА НА 2022 ГОД</t>
  </si>
  <si>
    <t>Распределение бюджетных ассигнований по целевым статьям (муниципальным программам Льговского района Курской области и непрограммным направлениям деятельности), группам видов расходов на 2022 год</t>
  </si>
  <si>
    <t>Муниципальная программа "Осуществление деятельности по обращению с животными без владельцев на территории муниципального района "Льговский район" Курской области на 2022-2024 годы"</t>
  </si>
  <si>
    <t>Подпрограмма "Контроль за животными без владельцев находящихся на территории муниципального района "Льговский район" Курской области" муниципальной программы "Осуществление деятельности по обращению с животными без владельцев на территории муниципального района "Льговский район" Курской области на 2022-2024 годы"</t>
  </si>
  <si>
    <t>Муниципальная программа "Повышение эффективности управления муниципальными финансоами в Льговском районе Курской области на 2022-2024 годы"</t>
  </si>
  <si>
    <t xml:space="preserve">Подпрограмма "Управление муниципальной программой и обеспечение условий реализации" муниципальной программы  "Повышение эффективности управления муниципальными финансами в Льговском районе Курской области на 2022-2024 годы" </t>
  </si>
  <si>
    <t>Муниципальная программа "Социальная поддержка граждан в Льговском районе Курской области на 2022-2024 годы"</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</si>
  <si>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2022-2024 годы"</t>
  </si>
  <si>
    <t>Подпрограмма "Улучшение демографической ситуации, совершенствование социальной поддержки семьи и детей" муниципальной программы "Социальная поддержка граждан в Льговском районе Курской области на 2022-2024 годы"</t>
  </si>
  <si>
    <t>Муниципальная программа "Управление муниципальным имуществом и земельными ресурсами в Льговском районе Курской области на 2022-2024 годы"</t>
  </si>
  <si>
    <t>Подпрограмма "Управление муниципальной программой и обеспечение условий реализации" муниципальная программа "Управление муниципальным имуществом и земельными ресурсами в Льговском районе Курской области на 2022-2024 годы"</t>
  </si>
  <si>
    <t>Муниципальная программа "Развитие муниципальной службы в Льговском районе Курской области на 2022-2024 годы"</t>
  </si>
  <si>
    <t>Подпрограмма "Реализация мероприятий, направленных на развитие муниципальной службы" муниципальной программы "Развитие муниципальной службы в Льговском районе Курской области на 2022-2024 годы"</t>
  </si>
  <si>
    <t>Муниципальная программа "Сохранение и развитие архивного дела в Льговском районе Курской области на 2022-2024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</si>
  <si>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2022-2024 годы"</t>
  </si>
  <si>
    <t>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 в Льговском районе Курской области на 2022-2024 годы"</t>
  </si>
  <si>
    <t>Подпрограмма "Обеспечение комплексной безопасности жизнедеятельности населения от чрезвычайных ситуаций природного и техногенного характера, стабильности техногенной обстановки"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2022-2024 годы"</t>
  </si>
  <si>
    <t>Подпрограмма "Снижение рисков и смягчение последствий чрезвычайных ситуаций природного и техногенного характера в Льговском районе Курской области"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2022-2024 годы"</t>
  </si>
  <si>
    <t>Муниципальная программа " Профилактика правонарушений в Льговском районе Курской области на 2022-2024 годы"</t>
  </si>
  <si>
    <t>Подпрограмма "Обеспечение правопорядка на территории Льговского района Курской области" муниципальной программы " Профилактика правонарушений в Льговском районе курской области на 2022-2024 годы"</t>
  </si>
  <si>
    <t>Муниципальная программа "Содействие занятости населения в Льговском районе Курской области на 2022-2024 годы"</t>
  </si>
  <si>
    <t>Подпрограмма "Содействие временной занятости отдельных категорий граждан" муниципальной программы "Содействие занятости населения в Льговском районе Курской области на 2022-2024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</si>
  <si>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2022-2024 годы"</t>
  </si>
  <si>
    <t>Муниципальная программа "Развитие транспортной системы, обеспечение перевозки пассажиров в Льговском районе Курской области и безопасности дорожного движения на 2022-2024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</si>
  <si>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2022-2024 годы"</t>
  </si>
  <si>
    <t>Муниципальная программа «Развитие информационного общества в Льговском районе Курской области на 2022-2024 годы»</t>
  </si>
  <si>
    <t>Подпрограмма «Электронное правительство» муниципальной программы «Развитие информационного общества в Льговском районе Курской области на 2022-2024 годы»</t>
  </si>
  <si>
    <t>Подпрограмма «Развитие системы защиты информации Льговского района Курской области» муниципальная программа «Развитие информационного общества в Льговском районе Курской области на 2022-2024 годы»</t>
  </si>
  <si>
    <t>Муниципальная программа "Обеспечение доступным и комфортным жильем и коммунальными услугами граждан Льговского района Курской области на 2022-2024 годы"</t>
  </si>
  <si>
    <t>Подпрограмма "Создание условий для обеспечения доступным и комфортным жильем граждан в Льговском районе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2022-2024 годы"</t>
  </si>
  <si>
    <t>Муниципальная программа "Обеспечение доступным и комфортным жильем и коммунальными услугами граждан в Льговском районе Курской области на 2022-2024 годы"</t>
  </si>
  <si>
    <t>Подпрограмма "Создание условий для обеспечения доступным и комфортным жильем граждан в Льговском районе Курской области" муниципальной программы "Обеспечение доступным и комфортным жильем и коммунальными услугами граждан в  Льговском районе Курской области на 2022-2024 годы"</t>
  </si>
  <si>
    <t>Муниципальная программа "Развитие образования в Льговском районе Курской области на 2022-2024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</si>
  <si>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2022-2024 годы"</t>
  </si>
  <si>
    <t>Подпрограмма "Развитие дополнительного образования и системы воспитания детей" муниципальной программы "Развитие образования в Льговской районе Курской области на 2022-2024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</si>
  <si>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2022-2024 годы"</t>
  </si>
  <si>
    <t>Подпрограмма "Повышение эффективности реализации молодежной политики"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2022-2024 годы"</t>
  </si>
  <si>
    <t>Подпрограмма "Оздоровление и отдых детей"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</si>
  <si>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 2022-2024 годы"</t>
  </si>
  <si>
    <t>Основное мероприятие "Обеспечение деятельности (оказанных услуг) муниципальными организациями. Научно-методическое, аналитическое, информационное и организационное сопровождение программы на 2022-2024 годы"</t>
  </si>
  <si>
    <t>Муниципальная программа "Развитие культуры в Льговском районе Курской области на 2022-2024 год"</t>
  </si>
  <si>
    <t>Подпрограмма "Искусство" муниципальной программы "Развитие культуры в Льговском районе Курской области на 2022-2024 год"</t>
  </si>
  <si>
    <t>Подпрограмма "Наследие" муниципальной программы  "Развитие культуры в Льговском районе Курской области на 2022-2024 год"</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</si>
  <si>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2022-2024 год"</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</si>
  <si>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2022-2024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</si>
  <si>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</si>
  <si>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Льговского района Курской области "Социальная поддержка граждан в Льговском районе Курской области на 2022-2024 годы"</t>
  </si>
  <si>
    <t>Муниципальная программа  "Профилактика правонарушений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</si>
  <si>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"Профилактика правонарушений в Льговском районе Курской области на 2022-2024 годы"</t>
  </si>
  <si>
    <t>Подпрограмма "Реализация муниципальной политики в сфере физической культуры и спорта"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2022-2024 годы"</t>
  </si>
  <si>
    <t>Муниципальная программа "Повышение эффективности управления муниципальными финансами в Льговском районе Курской области на 2022-2024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</si>
  <si>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районе Курской области на 2022-2024 годы"</t>
  </si>
  <si>
    <t>Подпрограмма "Развитие мер социальной поддержки отдельных категорий граждан " муниципальной программы "Социальная поддержка граждан в Льговском районе Курской области на 2022-2024 годы"</t>
  </si>
  <si>
    <t>Муниципальная программа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 2022-2024 годы"</t>
  </si>
  <si>
    <t>Подпрограмма "Развитие мер социальной поддержки отдельных категорий граждан " муниципальной программы Льговского района Курской области "Социальная поддержка граждан в Льговском районе Курской области на 2022-2024 годы"</t>
  </si>
  <si>
    <t>Муниципальная программа "Развитие культуры в Льговском районе Курской области на 2022-2024 годы"</t>
  </si>
  <si>
    <t>Подпрограмма "Искусство" муниципальной программы "Развитие культуры в Льговском районе Курской области на 2022-2024 годы"</t>
  </si>
  <si>
    <t>Подпрограмма "Наследие" муниципальной программы  "Развитие культуры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</si>
  <si>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2022-2024 годы"</t>
  </si>
  <si>
    <t>Муниципальная программа  "Развитие культуры в Льговском районе Курской области на 2022-2024 годы"</t>
  </si>
  <si>
    <t>Подпрограмма "Наследие" муниципальной программы "Развитие культуры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</si>
  <si>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</si>
  <si>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2022-2024годы"</t>
  </si>
  <si>
    <t>Муниципальная программа  "Развитие образования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</si>
  <si>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 2022-2024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</si>
  <si>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2022-2024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</si>
  <si>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2022-2024 годы"</t>
  </si>
  <si>
    <t>Муниципальная программа  "Развитие транспортной системы, обеспечение перевозки пассижиров в Льговском районе Курской области и безопасности дорожного движения на 2022-2024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</si>
  <si>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пассижиров в Льговском районе Курской области и безопасности дорожного движения на 2022-2024 годы"</t>
  </si>
  <si>
    <t>Подпрограмма "Обеспечение правопорядка на территории Льговского района Курской области" муниципальной программы "Профилактика правонарушений в Льговском районе курской области на 2022-2024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</si>
  <si>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района Курской области на 2022-2024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</si>
  <si>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2022-2024 годы"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</si>
  <si>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</si>
  <si>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</si>
  <si>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</si>
  <si>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</si>
  <si>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Обеспечение проведения выборов и референдумов</t>
  </si>
  <si>
    <t>Организация и проведение выборов</t>
  </si>
  <si>
    <t>Подготовка и проведение выборов</t>
  </si>
  <si>
    <t>77 3 00 С1441</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</si>
  <si>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</si>
  <si>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</si>
  <si>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</si>
  <si>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муниципальных районов на обеспечение образовательных организаций материально-технической базой для внедрения цифровой образовательной среды</t>
  </si>
  <si>
    <t>Приложение №3</t>
  </si>
  <si>
    <t>77 3 00 00000</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</si>
  <si>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</si>
  <si>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</si>
  <si>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</si>
  <si>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</si>
  <si>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</si>
  <si>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</si>
  <si>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77 2 00 51200</t>
  </si>
  <si>
    <t>Иные межбюджетные трансферты на содержание работника, осуществляющего выполнение переданных полномочий</t>
  </si>
  <si>
    <t>77 2 00 П1490</t>
  </si>
  <si>
    <t>Иные межбюджетные трансферты на осуществление переданных полномочий муниципального района по сохранению, использованию и популяризации объектов культурного наследия (памятников истории и культуры), охране объектов культурного наследия (памятников истории и культуры) местного (муниципального) значения, расположенных на территории поселения</t>
  </si>
  <si>
    <t>77 2 00 П1493</t>
  </si>
  <si>
    <t>Субвенции бюджетам муниципальных районов на государственную регистрацию актов гражданского состояния</t>
  </si>
  <si>
    <t>2 02 35930 05 0000 150</t>
  </si>
  <si>
    <t>Субвенции бюджетам на государственную регистрацию актов гражданского состояния</t>
  </si>
  <si>
    <t>2 02 35930 00 0000 150</t>
  </si>
  <si>
    <t>2 19 00000 00 0000 000</t>
  </si>
  <si>
    <t>ВОЗВРАТ ОСТАТКОВ СУБСИДИЙ, СУБВЕНЦИЙ И ИНЫХ МЕЖБЮДЖЕТНЫХ ТРАНСФЕРТОВ, ИМЕЮЩИХ ЦЕЛЕВОЕ НАЗНАЧЕНИЕ, ПРОШЛЫХ ЛЕТ</t>
  </si>
  <si>
    <t>2 19 00000 05 0000 150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</si>
  <si>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</si>
  <si>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2 19 25210 05 0000 150</t>
  </si>
  <si>
    <t>Возврат остатков субсидий на внедрение целевой модели цифровой образовательной среды в общеобразовательных организациях и профессиональных образовательных организациях из бюджетов муниципальных районов</t>
  </si>
  <si>
    <t>2 19 60010 05 0000 150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</si>
  <si>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</si>
  <si>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21 0 00 00000</t>
  </si>
  <si>
    <t>21 2 00 00000</t>
  </si>
  <si>
    <t>Основное мероприятие "Обеспечение стандарта обязательного наркологического лечения и медико- социальной реабилитации больных наркоманией в медицинских учреждениях Курской области"</t>
  </si>
  <si>
    <t>21 2 01 00000</t>
  </si>
  <si>
    <t>Создание комплексной системы мер по профилактике потребления наркотиков</t>
  </si>
  <si>
    <t>21 2 01 С1486</t>
  </si>
  <si>
    <t>Муниципальная программа "Профилактика наркомании и медико-социальная реабилитация больных наркоманией в Льговском районе Курской области на 2022-2024 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</si>
  <si>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2022-2024годы"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</si>
  <si>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2022-2024 годы"</t>
  </si>
  <si>
    <t>Основное мероприятие "Совершенствование объединенной системы оперативно-диспетчерского управления в чрезвычайных ситуациях "</t>
  </si>
  <si>
    <t>13 2 03 00000</t>
  </si>
  <si>
    <t>13 2 03 С1460</t>
  </si>
  <si>
    <t>Основное меропириятие "Осуществление комплексных мероприятий, направленынных на повышение эффективности реабилитационной работы с несовершеннолетними, находящимися в трудной жизненной ситуации"</t>
  </si>
  <si>
    <t>02 3 02 00000</t>
  </si>
  <si>
    <t>02 3 02 С1475</t>
  </si>
  <si>
    <t>Основное меропириятие "Осуществление комплексныхмероприятий, направленынных на повышение эффективности реабилитационной работы с несовершеннолетними, находящимися в трудной жизненной ситуации"</t>
  </si>
  <si>
    <t>07 3 00 00000</t>
  </si>
  <si>
    <t>Основное мероприятие "Предоставление субсидий, в том числе грантов в форме субсидий юридическим лицам (за исключением субсидий государственным (муниципальным) учреждениям), индивидуальным предпринимателям, физическим лицам-производителям товаров, работ, услуг из бюджета  муниципального района «Льговский район» Курской области, в целях финансового обеспечения «возмещения» затрат или недополученных доходов в связи с производством «реализацией» товаров выполнения работ, оказания услуг по приоритетным направлениям,  деятельности  в сфере водоснабжения на территории Льговского района Курской области"</t>
  </si>
  <si>
    <t>07 3 03 00000</t>
  </si>
  <si>
    <t>Мероприятия в области коммунального хозяйства</t>
  </si>
  <si>
    <t>07 3 03 С1431</t>
  </si>
  <si>
    <t>Подпрограмма "Обеспечение качественными услугами ЖКХ населения Льговского района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2022-2024 годы"</t>
  </si>
  <si>
    <t>Расходы на приобретение оборудования для школьных столовых</t>
  </si>
  <si>
    <t>03 2 02 С1411</t>
  </si>
  <si>
    <t>2 07 00000 00 0000 000</t>
  </si>
  <si>
    <t>ПРОЧИЕ БЕЗВОЗМЕЗДНЫЕ ПОСТУПЛЕНИЯ</t>
  </si>
  <si>
    <t>2 07 05000 05 0000 150</t>
  </si>
  <si>
    <t>Прочие безвозмездные поступления в бюджеты муниципальных районов</t>
  </si>
  <si>
    <t>2 07 05030 05 0000 150</t>
  </si>
  <si>
    <t xml:space="preserve">Основное мероприятие «Проведение первичных мероприятий по защите информации </t>
  </si>
  <si>
    <t>20 2 01 00000</t>
  </si>
  <si>
    <t>20 2 01 С1494</t>
  </si>
  <si>
    <t>Основное мероприятие «Проведение первичных мероприятий по защите информации"</t>
  </si>
  <si>
    <t>03 2 01 12799</t>
  </si>
  <si>
    <t>03 2 02 12799</t>
  </si>
  <si>
    <t>03 3 01 12799</t>
  </si>
  <si>
    <t>Осуществление отдельных государственных полномочий по финансовому обеспечению расходов, связанных с оплатой жилых помещений, отопления и освещения работникам муниципальных образовательных организаций</t>
  </si>
  <si>
    <t>06 0 00 00000</t>
  </si>
  <si>
    <t>06 1 00 00000</t>
  </si>
  <si>
    <t>Основное мероприятие "Улучшение качества питьевого водоснабжения населения"</t>
  </si>
  <si>
    <t>06 1 01 00000</t>
  </si>
  <si>
    <t>Мероприятия по обеспечению населения экологически чистой питьевой водой</t>
  </si>
  <si>
    <t>06 1 01 С1427</t>
  </si>
  <si>
    <t>Муниципальная программа «Охрана окружающей среды в Льговском районе Курской области на 2022-2024 годы»</t>
  </si>
  <si>
    <t>Подпрограмма «Экология и чистая вода в Льговском районе
Курской области» муниципальной программы «Охрана окружающей среды в Льговском районе Курской области на 2022-2024 годы»</t>
  </si>
  <si>
    <t>01 3 02 12802</t>
  </si>
  <si>
    <t>Осуществление отдельных государственных полномочий по финансовому обеспечению расходов, связанных с оплатой жилых помещений, отопления и освещения работникам муниципальных учреждений культуры</t>
  </si>
  <si>
    <t>06 1 01 С1403</t>
  </si>
  <si>
    <t>77 2 00 С1402</t>
  </si>
  <si>
    <t>02 3 04 С1402</t>
  </si>
  <si>
    <t>10 2 01 С1402</t>
  </si>
  <si>
    <t>17 2 01 С1402</t>
  </si>
  <si>
    <t>12 1 01 С1402</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</si>
  <si>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</si>
  <si>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1 01 02080 01 0000 110</t>
  </si>
  <si>
    <t>Единый налог на вмененный доход для отдельных видов деятельности</t>
  </si>
  <si>
    <t>1 05 02000 02 0000 110</t>
  </si>
  <si>
    <t>1 05 02010 02 0000 110</t>
  </si>
  <si>
    <t>ГОСУДАРСТВЕННАЯ ПОШЛИНА</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</si>
  <si>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</si>
  <si>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</si>
  <si>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1 08 00000 00 0000 000</t>
  </si>
  <si>
    <t>1 08 03000 01 0000 110</t>
  </si>
  <si>
    <t>1 08 03010 01 0000 110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</si>
  <si>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</si>
  <si>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</si>
  <si>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</si>
  <si>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1 16 07000 00 0000 140</t>
  </si>
  <si>
    <t>1 16 07090 00 0000 140</t>
  </si>
  <si>
    <t>1 16 07090 05 0000 140</t>
  </si>
  <si>
    <t>Поступления от денежных пожертвований, предоставляемых физическими лицами получателям средств бюджетов муниципальных районов</t>
  </si>
  <si>
    <t>2 07 05020 05 0000 150</t>
  </si>
  <si>
    <t>Основное мероприятие "Обеспечение функционирования модели персонифицированного финансирования дополнительного образования детей"</t>
  </si>
  <si>
    <t>03 3 02 00000</t>
  </si>
  <si>
    <t>03 3 02 С1448</t>
  </si>
  <si>
    <t>Внедрение и обеспечение функционирования модели персонифицированного финансирования дополнительного образования детей</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</si>
  <si>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</si>
  <si>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</si>
  <si>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2 02 15002 00 0000 150</t>
  </si>
  <si>
    <t>2 02 15002 05 0000 150</t>
  </si>
  <si>
    <t>1 17 00000 00 0000 000</t>
  </si>
  <si>
    <t>Прочие неналоговые доходы</t>
  </si>
  <si>
    <t>1 17 05000 00 0000 180</t>
  </si>
  <si>
    <t>1 17 05050 05 0000 180</t>
  </si>
  <si>
    <t>Прочие неналоговые доходы бюджетов муниципальных районов</t>
  </si>
  <si>
    <t>Развитие социальной и инженерной инфраструктуры муниципальных образований Курской области</t>
  </si>
  <si>
    <t>07 2 02 11500</t>
  </si>
  <si>
    <t>Мероприятия, направленные на  развитие социальной и инженерной инфраструктуры муниципальных образований Курской области</t>
  </si>
  <si>
    <t>07 2 02 S1500</t>
  </si>
  <si>
    <t>Субсидии местным бюджетам на создание условий для развития социальной и инженерной инфраструктуры муниципальных образований</t>
  </si>
  <si>
    <t>400</t>
  </si>
  <si>
    <t>Приложение №1
к решению Представительного Собрания 
Льговского района Курской области
от 23.12.2021 г.  № 169
«О бюджете муниципального района «Льговский район» Курской области на 2022 год                                                                                                                                      и на плановый период 2023 и 2024 годов» (в редакции Решения Представительного Собрания Льговского района Курской области от 04.10.2022 г.  №4)</t>
  </si>
  <si>
    <t xml:space="preserve">к решению Представительного Собрания 
Льговского района Курской области
от 23.12.2021 г.  № 169
«О бюджете муниципального района «Льговский район» Курской области на 2022 год  и на плановый период 2023 и 2024 годов»  (в редакции Решения Представительного Собрания Льговского района Курской области от        04.10.2022 г. №4) </t>
  </si>
  <si>
    <t xml:space="preserve">к решению Представительного Собрания 
Льговского района Курской области
от 23.12.2021 г. №169
«О бюджете муниципального района «Льговский район» Курской области на 2022 год                                                                                                                                      и на плановый период 2023 и 2024 годов» (в редакции Решения Представительного Собрания Льговского района Курской области от 04.10.2022 г.  №4) </t>
  </si>
  <si>
    <t xml:space="preserve">к решению Представительного Собрания 
Льговского района Курской области
от 23.12.2021 г.  №169
«О бюджете муниципального района «Льговский район» Курской области на 2022 год                                                                                                                                      и на плановый период 2023 и 2024 годов» (в редакции Решения Представительного Собрания Льговского района Курской области от 04.10.2022 г.  №4)  </t>
  </si>
  <si>
    <t xml:space="preserve">к решению Представительного Собрания Льговского района Курской области от 23.12.2021 г.  № 169 «О бюджете муниципального района «Льговский район» Курской области на 2022 год  и на плановый период 2023 и 2024 годов» (в редакции Решения Представительного Собрания Льговского района Курской области от 04.10.2022 г.  №4) </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</si>
</sst>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0"/>
    <numFmt numFmtId="180" formatCode="0.000000"/>
    <numFmt numFmtId="181" formatCode="0.0000000"/>
    <numFmt numFmtId="182" formatCode="0.0000"/>
    <numFmt numFmtId="183" formatCode="0.00000000"/>
    <numFmt numFmtId="184" formatCode="0.000000000"/>
    <numFmt numFmtId="185" formatCode="[$-FC19]d\ mmmm\ yyyy\ &quot;г.&quot;"/>
    <numFmt numFmtId="186" formatCode="000"/>
  </numFmts>
  <fonts count="85">
    <font>
      <sz val="10"/>
      <name val="Arial Cyr"/>
      <family val="0"/>
    </font>
    <font>
      <sz val="12"/>
      <name val="Times New Roman"/>
      <family val="1"/>
    </font>
    <font>
      <b/>
      <sz val="12"/>
      <name val="Times New Roman"/>
      <family val="1"/>
    </font>
    <font>
      <sz val="8"/>
      <name val="Arial Cyr"/>
      <family val="0"/>
    </font>
    <font>
      <b/>
      <sz val="14"/>
      <name val="Times New Roman"/>
      <family val="1"/>
    </font>
    <font>
      <u val="single"/>
      <sz val="10"/>
      <color indexed="12"/>
      <name val="Arial Cyr"/>
      <family val="0"/>
    </font>
    <font>
      <u val="single"/>
      <sz val="10"/>
      <color indexed="36"/>
      <name val="Arial Cyr"/>
      <family val="0"/>
    </font>
    <font>
      <b/>
      <sz val="10"/>
      <name val="Arial Cyr"/>
      <family val="0"/>
    </font>
    <font>
      <i/>
      <sz val="10"/>
      <name val="Arial Cyr"/>
      <family val="0"/>
    </font>
    <font>
      <sz val="12"/>
      <name val="Arial Cyr"/>
      <family val="0"/>
    </font>
    <font>
      <sz val="8"/>
      <color indexed="9"/>
      <name val="Arial Cyr"/>
      <family val="0"/>
    </font>
    <font>
      <b/>
      <sz val="16"/>
      <name val="Times New Roman"/>
      <family val="1"/>
    </font>
    <font>
      <b/>
      <sz val="16"/>
      <name val="Arial Cyr"/>
      <family val="0"/>
    </font>
    <font>
      <b/>
      <i/>
      <sz val="12"/>
      <name val="Times New Roman"/>
      <family val="1"/>
    </font>
    <font>
      <b/>
      <sz val="12"/>
      <color indexed="9"/>
      <name val="Times New Roman"/>
      <family val="1"/>
    </font>
    <font>
      <b/>
      <sz val="14"/>
      <color indexed="9"/>
      <name val="Times New Roman"/>
      <family val="1"/>
    </font>
    <font>
      <b/>
      <i/>
      <sz val="14"/>
      <name val="Times New Roman"/>
      <family val="1"/>
    </font>
    <font>
      <sz val="10"/>
      <name val="Times New Roman"/>
      <family val="1"/>
    </font>
    <font>
      <b/>
      <sz val="14"/>
      <name val="Arial Cyr"/>
      <family val="0"/>
    </font>
    <font>
      <b/>
      <sz val="13"/>
      <name val="Times New Roman"/>
      <family val="1"/>
    </font>
    <font>
      <b/>
      <sz val="13"/>
      <color indexed="9"/>
      <name val="Times New Roman"/>
      <family val="1"/>
    </font>
    <font>
      <b/>
      <i/>
      <sz val="13"/>
      <name val="Times New Roman"/>
      <family val="1"/>
    </font>
    <font>
      <sz val="13"/>
      <name val="Times New Roman"/>
      <family val="1"/>
    </font>
    <font>
      <i/>
      <sz val="11"/>
      <name val="Times New Roman"/>
      <family val="1"/>
    </font>
    <font>
      <b/>
      <i/>
      <sz val="11"/>
      <name val="Times New Roman"/>
      <family val="1"/>
    </font>
    <font>
      <sz val="11"/>
      <name val="Times New Roman"/>
      <family val="1"/>
    </font>
    <font>
      <b/>
      <sz val="11"/>
      <name val="Times New Roman"/>
      <family val="1"/>
    </font>
    <font>
      <sz val="12"/>
      <color indexed="9"/>
      <name val="Times New Roman"/>
      <family val="1"/>
    </font>
    <font>
      <b/>
      <sz val="12"/>
      <name val="Arial Cyr"/>
      <family val="0"/>
    </font>
    <font>
      <sz val="11"/>
      <name val="Arial Cyr"/>
      <family val="0"/>
    </font>
    <font>
      <i/>
      <sz val="12"/>
      <name val="Times New Roman"/>
      <family val="1"/>
    </font>
    <font>
      <b/>
      <sz val="10"/>
      <name val="Times New Roman"/>
      <family val="1"/>
    </font>
    <font>
      <b/>
      <sz val="12"/>
      <color indexed="8"/>
      <name val="Times New Roman"/>
      <family val="1"/>
    </font>
    <font>
      <b/>
      <sz val="8"/>
      <name val="Arial Cyr"/>
      <family val="0"/>
    </font>
    <font>
      <b/>
      <sz val="8"/>
      <name val="Arial"/>
      <family val="2"/>
    </font>
    <font>
      <b/>
      <sz val="9"/>
      <name val="Arial Cyr"/>
      <family val="0"/>
    </font>
    <font>
      <sz val="8"/>
      <name val="Arial"/>
      <family val="2"/>
    </font>
    <font>
      <sz val="12"/>
      <color indexed="8"/>
      <name val="Times New Roman"/>
      <family val="1"/>
    </font>
    <font>
      <sz val="14"/>
      <name val="Times New Roman"/>
      <family val="1"/>
    </font>
    <font>
      <b/>
      <i/>
      <sz val="12"/>
      <color indexed="8"/>
      <name val="Times New Roman"/>
      <family val="1"/>
    </font>
    <font>
      <sz val="10"/>
      <color indexed="8"/>
      <name val="Times New Roman"/>
      <family val="1"/>
    </font>
    <font>
      <i/>
      <sz val="8"/>
      <name val="Arial Cyr"/>
      <family val="0"/>
    </font>
    <font>
      <i/>
      <sz val="8"/>
      <name val="Arial"/>
      <family val="2"/>
    </font>
    <font>
      <sz val="10"/>
      <name val="Arial"/>
      <family val="2"/>
    </font>
    <font>
      <b/>
      <sz val="1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Arial"/>
      <family val="2"/>
    </font>
    <font>
      <sz val="8"/>
      <color indexed="8"/>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b/>
      <sz val="8"/>
      <color rgb="FF000000"/>
      <name val="Arial"/>
      <family val="2"/>
    </font>
    <font>
      <sz val="8"/>
      <color rgb="FF00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style="medium"/>
      <right style="medium"/>
      <top style="medium"/>
      <bottom style="medium"/>
    </border>
    <border>
      <left style="medium"/>
      <right>
        <color indexed="63"/>
      </right>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style="thin"/>
    </border>
    <border>
      <left style="thin">
        <color indexed="8"/>
      </left>
      <right style="thin">
        <color indexed="8"/>
      </right>
      <top style="thin">
        <color indexed="8"/>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25" borderId="1" applyNumberFormat="0" applyAlignment="0" applyProtection="0"/>
    <xf numFmtId="0" fontId="68" fillId="26" borderId="2" applyNumberFormat="0" applyAlignment="0" applyProtection="0"/>
    <xf numFmtId="0" fontId="69"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27" borderId="7" applyNumberFormat="0" applyAlignment="0" applyProtection="0"/>
    <xf numFmtId="0" fontId="75" fillId="0" borderId="0" applyNumberFormat="0" applyFill="0" applyBorder="0" applyAlignment="0" applyProtection="0"/>
    <xf numFmtId="0" fontId="76" fillId="28" borderId="0" applyNumberFormat="0" applyBorder="0" applyAlignment="0" applyProtection="0"/>
    <xf numFmtId="0" fontId="4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3" fillId="0" borderId="0">
      <alignment/>
      <protection/>
    </xf>
    <xf numFmtId="0" fontId="6" fillId="0" borderId="0" applyNumberFormat="0" applyFill="0" applyBorder="0" applyAlignment="0" applyProtection="0"/>
    <xf numFmtId="0" fontId="77" fillId="29" borderId="0" applyNumberFormat="0" applyBorder="0" applyAlignment="0" applyProtection="0"/>
    <xf numFmtId="0" fontId="7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1" fillId="31" borderId="0" applyNumberFormat="0" applyBorder="0" applyAlignment="0" applyProtection="0"/>
  </cellStyleXfs>
  <cellXfs count="336">
    <xf numFmtId="0" fontId="0" fillId="0" borderId="0" xfId="0" applyAlignment="1">
      <alignment/>
    </xf>
    <xf numFmtId="179" fontId="1" fillId="0" borderId="0" xfId="0" applyNumberFormat="1" applyFont="1" applyFill="1" applyAlignment="1">
      <alignment vertical="top" wrapText="1"/>
    </xf>
    <xf numFmtId="179" fontId="0" fillId="0" borderId="0" xfId="0" applyNumberFormat="1" applyFill="1" applyAlignment="1">
      <alignment vertical="top"/>
    </xf>
    <xf numFmtId="179" fontId="17" fillId="0" borderId="0" xfId="0" applyNumberFormat="1" applyFont="1" applyFill="1" applyAlignment="1">
      <alignment vertical="top" wrapText="1"/>
    </xf>
    <xf numFmtId="179" fontId="0" fillId="0" borderId="0" xfId="0" applyNumberFormat="1" applyFill="1" applyAlignment="1">
      <alignment vertical="top" wrapText="1"/>
    </xf>
    <xf numFmtId="179" fontId="1" fillId="0" borderId="0" xfId="0" applyNumberFormat="1" applyFont="1" applyFill="1" applyAlignment="1">
      <alignment vertical="top"/>
    </xf>
    <xf numFmtId="179" fontId="2" fillId="0" borderId="0" xfId="0" applyNumberFormat="1" applyFont="1" applyFill="1" applyAlignment="1">
      <alignment vertical="top"/>
    </xf>
    <xf numFmtId="179" fontId="0" fillId="0" borderId="0" xfId="0" applyNumberFormat="1" applyFont="1" applyFill="1" applyAlignment="1">
      <alignment vertical="top"/>
    </xf>
    <xf numFmtId="179" fontId="0" fillId="0" borderId="0" xfId="0" applyNumberFormat="1" applyFont="1" applyFill="1" applyAlignment="1">
      <alignment vertical="top"/>
    </xf>
    <xf numFmtId="179" fontId="12" fillId="0" borderId="0" xfId="0" applyNumberFormat="1" applyFont="1" applyFill="1" applyAlignment="1">
      <alignment vertical="top"/>
    </xf>
    <xf numFmtId="179" fontId="23" fillId="0" borderId="0" xfId="0" applyNumberFormat="1" applyFont="1" applyFill="1" applyAlignment="1">
      <alignment vertical="top" wrapText="1"/>
    </xf>
    <xf numFmtId="179" fontId="19" fillId="0" borderId="0" xfId="0" applyNumberFormat="1" applyFont="1" applyFill="1" applyAlignment="1">
      <alignment vertical="top"/>
    </xf>
    <xf numFmtId="179" fontId="26" fillId="0" borderId="0" xfId="0" applyNumberFormat="1" applyFont="1" applyFill="1" applyAlignment="1">
      <alignment vertical="top" wrapText="1"/>
    </xf>
    <xf numFmtId="179" fontId="24" fillId="0" borderId="0" xfId="0" applyNumberFormat="1" applyFont="1" applyFill="1" applyAlignment="1">
      <alignment vertical="top" wrapText="1"/>
    </xf>
    <xf numFmtId="179" fontId="13" fillId="0" borderId="0" xfId="0" applyNumberFormat="1" applyFont="1" applyFill="1" applyAlignment="1">
      <alignment vertical="top"/>
    </xf>
    <xf numFmtId="179" fontId="23" fillId="0" borderId="0" xfId="0" applyNumberFormat="1" applyFont="1" applyFill="1" applyAlignment="1">
      <alignment vertical="top"/>
    </xf>
    <xf numFmtId="179" fontId="25" fillId="0" borderId="0" xfId="0" applyNumberFormat="1" applyFont="1" applyFill="1" applyAlignment="1">
      <alignment vertical="top" wrapText="1"/>
    </xf>
    <xf numFmtId="179" fontId="17" fillId="0" borderId="0" xfId="0" applyNumberFormat="1" applyFont="1" applyFill="1" applyAlignment="1">
      <alignment vertical="top"/>
    </xf>
    <xf numFmtId="179" fontId="2" fillId="0" borderId="0" xfId="0" applyNumberFormat="1" applyFont="1" applyFill="1" applyAlignment="1">
      <alignment vertical="top" wrapText="1"/>
    </xf>
    <xf numFmtId="179" fontId="9" fillId="0" borderId="0" xfId="0" applyNumberFormat="1" applyFont="1" applyFill="1" applyAlignment="1">
      <alignment vertical="top" wrapText="1"/>
    </xf>
    <xf numFmtId="179" fontId="16" fillId="0" borderId="0" xfId="0" applyNumberFormat="1" applyFont="1" applyFill="1" applyAlignment="1">
      <alignment vertical="top"/>
    </xf>
    <xf numFmtId="179" fontId="21" fillId="0" borderId="0" xfId="0" applyNumberFormat="1" applyFont="1" applyFill="1" applyAlignment="1">
      <alignment vertical="top"/>
    </xf>
    <xf numFmtId="179" fontId="4" fillId="0" borderId="0" xfId="0" applyNumberFormat="1" applyFont="1" applyFill="1" applyAlignment="1">
      <alignment vertical="top"/>
    </xf>
    <xf numFmtId="179" fontId="8" fillId="0" borderId="0" xfId="0" applyNumberFormat="1" applyFont="1" applyFill="1" applyAlignment="1">
      <alignment vertical="top"/>
    </xf>
    <xf numFmtId="179" fontId="26" fillId="0" borderId="0" xfId="0" applyNumberFormat="1" applyFont="1" applyFill="1" applyAlignment="1">
      <alignment vertical="top"/>
    </xf>
    <xf numFmtId="179" fontId="22" fillId="0" borderId="0" xfId="0" applyNumberFormat="1" applyFont="1" applyFill="1" applyAlignment="1">
      <alignment vertical="top"/>
    </xf>
    <xf numFmtId="179" fontId="29" fillId="0" borderId="0" xfId="0" applyNumberFormat="1" applyFont="1" applyFill="1" applyAlignment="1">
      <alignment vertical="top"/>
    </xf>
    <xf numFmtId="179" fontId="18" fillId="0" borderId="0" xfId="0" applyNumberFormat="1" applyFont="1" applyFill="1" applyAlignment="1">
      <alignment vertical="top"/>
    </xf>
    <xf numFmtId="179" fontId="16" fillId="0" borderId="0" xfId="0" applyNumberFormat="1" applyFont="1" applyFill="1" applyAlignment="1">
      <alignment vertical="top" wrapText="1"/>
    </xf>
    <xf numFmtId="179" fontId="7" fillId="0" borderId="0" xfId="0" applyNumberFormat="1" applyFont="1" applyFill="1" applyAlignment="1">
      <alignment vertical="top"/>
    </xf>
    <xf numFmtId="179" fontId="28" fillId="0" borderId="0" xfId="0" applyNumberFormat="1" applyFont="1" applyFill="1" applyAlignment="1">
      <alignment vertical="top"/>
    </xf>
    <xf numFmtId="179" fontId="4" fillId="0" borderId="0" xfId="0" applyNumberFormat="1" applyFont="1" applyFill="1" applyAlignment="1">
      <alignment vertical="top" wrapText="1"/>
    </xf>
    <xf numFmtId="179" fontId="25" fillId="0" borderId="0" xfId="0" applyNumberFormat="1" applyFont="1" applyFill="1" applyAlignment="1">
      <alignment vertical="top"/>
    </xf>
    <xf numFmtId="0" fontId="1" fillId="0" borderId="0" xfId="0" applyFont="1" applyAlignment="1">
      <alignment horizontal="left" vertical="top"/>
    </xf>
    <xf numFmtId="0" fontId="0" fillId="0" borderId="0" xfId="0" applyAlignment="1">
      <alignment horizontal="center" vertical="top" wrapText="1"/>
    </xf>
    <xf numFmtId="0" fontId="1" fillId="0" borderId="0" xfId="0" applyFont="1" applyAlignment="1">
      <alignment vertical="top"/>
    </xf>
    <xf numFmtId="0" fontId="1" fillId="0" borderId="0" xfId="0" applyFont="1" applyAlignment="1">
      <alignment vertical="top" wrapText="1"/>
    </xf>
    <xf numFmtId="0" fontId="3" fillId="0" borderId="0" xfId="60" applyAlignment="1">
      <alignment vertical="top" wrapText="1"/>
      <protection/>
    </xf>
    <xf numFmtId="49" fontId="33" fillId="0" borderId="10" xfId="60" applyNumberFormat="1" applyFont="1" applyBorder="1" applyAlignment="1">
      <alignment horizontal="center" vertical="top" wrapText="1"/>
      <protection/>
    </xf>
    <xf numFmtId="49" fontId="33" fillId="0" borderId="10" xfId="60" applyNumberFormat="1" applyFont="1" applyBorder="1" applyAlignment="1">
      <alignment horizontal="center" vertical="center" wrapText="1"/>
      <protection/>
    </xf>
    <xf numFmtId="49" fontId="3" fillId="0" borderId="10" xfId="60" applyNumberFormat="1" applyFont="1" applyBorder="1" applyAlignment="1">
      <alignment horizontal="center" vertical="center" wrapText="1"/>
      <protection/>
    </xf>
    <xf numFmtId="49" fontId="33" fillId="0" borderId="10" xfId="57" applyNumberFormat="1" applyFont="1" applyBorder="1" applyAlignment="1">
      <alignment horizontal="center" vertical="center"/>
      <protection/>
    </xf>
    <xf numFmtId="49" fontId="3" fillId="0" borderId="10" xfId="57" applyNumberFormat="1" applyFont="1" applyBorder="1" applyAlignment="1">
      <alignment horizontal="center" vertical="center"/>
      <protection/>
    </xf>
    <xf numFmtId="0" fontId="3" fillId="0" borderId="11" xfId="0" applyFont="1" applyBorder="1" applyAlignment="1">
      <alignment horizontal="center" vertical="center"/>
    </xf>
    <xf numFmtId="49" fontId="33" fillId="0" borderId="10" xfId="54" applyNumberFormat="1" applyFont="1" applyBorder="1" applyAlignment="1">
      <alignment horizontal="center" vertical="center"/>
      <protection/>
    </xf>
    <xf numFmtId="0" fontId="33" fillId="0" borderId="10" xfId="54" applyFont="1" applyBorder="1" applyAlignment="1">
      <alignment vertical="top" wrapText="1"/>
      <protection/>
    </xf>
    <xf numFmtId="0" fontId="34" fillId="0" borderId="10" xfId="0" applyFont="1" applyBorder="1" applyAlignment="1">
      <alignment horizontal="center" vertical="center" wrapText="1"/>
    </xf>
    <xf numFmtId="49" fontId="3" fillId="0" borderId="10" xfId="54" applyNumberFormat="1" applyFont="1" applyBorder="1" applyAlignment="1">
      <alignment horizontal="center" vertical="center"/>
      <protection/>
    </xf>
    <xf numFmtId="49" fontId="3" fillId="0" borderId="10" xfId="55" applyNumberFormat="1" applyFont="1" applyBorder="1" applyAlignment="1">
      <alignment horizontal="center" vertical="center"/>
      <protection/>
    </xf>
    <xf numFmtId="49" fontId="33" fillId="0" borderId="10" xfId="58" applyNumberFormat="1" applyFont="1" applyBorder="1" applyAlignment="1">
      <alignment horizontal="center" vertical="center"/>
      <protection/>
    </xf>
    <xf numFmtId="49" fontId="3" fillId="0" borderId="10" xfId="58" applyNumberFormat="1" applyFont="1" applyBorder="1" applyAlignment="1">
      <alignment horizontal="center" vertical="center"/>
      <protection/>
    </xf>
    <xf numFmtId="0" fontId="33" fillId="0" borderId="10" xfId="60" applyFont="1" applyBorder="1" applyAlignment="1">
      <alignment horizontal="center" vertical="center" wrapText="1"/>
      <protection/>
    </xf>
    <xf numFmtId="0" fontId="3" fillId="0" borderId="10" xfId="54" applyFont="1" applyBorder="1" applyAlignment="1">
      <alignment vertical="top" wrapText="1"/>
      <protection/>
    </xf>
    <xf numFmtId="49" fontId="3" fillId="0" borderId="10" xfId="54" applyNumberFormat="1" applyFont="1" applyFill="1" applyBorder="1" applyAlignment="1">
      <alignment horizontal="center" vertical="center"/>
      <protection/>
    </xf>
    <xf numFmtId="49" fontId="33" fillId="0" borderId="10" xfId="60" applyNumberFormat="1" applyFont="1" applyFill="1" applyBorder="1" applyAlignment="1">
      <alignment horizontal="center" vertical="center" wrapText="1"/>
      <protection/>
    </xf>
    <xf numFmtId="49" fontId="3" fillId="0" borderId="10" xfId="60" applyNumberFormat="1" applyFont="1" applyFill="1" applyBorder="1" applyAlignment="1">
      <alignment horizontal="center" vertical="center" wrapText="1"/>
      <protection/>
    </xf>
    <xf numFmtId="0" fontId="36" fillId="0" borderId="12" xfId="0" applyNumberFormat="1" applyFont="1" applyFill="1" applyBorder="1" applyAlignment="1">
      <alignment horizontal="left" vertical="center" wrapText="1"/>
    </xf>
    <xf numFmtId="0" fontId="36" fillId="0" borderId="10" xfId="0" applyNumberFormat="1" applyFont="1" applyFill="1" applyBorder="1" applyAlignment="1">
      <alignment horizontal="left" vertical="center" wrapText="1"/>
    </xf>
    <xf numFmtId="0" fontId="36" fillId="0" borderId="10" xfId="0" applyFont="1" applyFill="1" applyBorder="1" applyAlignment="1">
      <alignment vertical="center" wrapText="1"/>
    </xf>
    <xf numFmtId="49" fontId="35" fillId="0" borderId="10" xfId="60" applyNumberFormat="1" applyFont="1" applyFill="1" applyBorder="1" applyAlignment="1">
      <alignment horizontal="center" vertical="center" wrapText="1"/>
      <protection/>
    </xf>
    <xf numFmtId="179" fontId="0" fillId="0" borderId="0" xfId="0" applyNumberFormat="1" applyFill="1" applyAlignment="1">
      <alignment horizontal="center" vertical="top" wrapText="1"/>
    </xf>
    <xf numFmtId="179" fontId="10" fillId="0" borderId="0" xfId="0" applyNumberFormat="1" applyFont="1" applyFill="1" applyAlignment="1">
      <alignment vertical="top"/>
    </xf>
    <xf numFmtId="179" fontId="15" fillId="0" borderId="0" xfId="0" applyNumberFormat="1" applyFont="1" applyFill="1" applyAlignment="1">
      <alignment vertical="top"/>
    </xf>
    <xf numFmtId="179" fontId="20" fillId="0" borderId="0" xfId="0" applyNumberFormat="1" applyFont="1" applyFill="1" applyAlignment="1">
      <alignment vertical="top"/>
    </xf>
    <xf numFmtId="179" fontId="14" fillId="0" borderId="0" xfId="0" applyNumberFormat="1" applyFont="1" applyFill="1" applyAlignment="1">
      <alignment vertical="top"/>
    </xf>
    <xf numFmtId="179" fontId="27" fillId="0" borderId="0" xfId="0" applyNumberFormat="1" applyFont="1" applyFill="1" applyAlignment="1">
      <alignment vertical="top"/>
    </xf>
    <xf numFmtId="179" fontId="1" fillId="32" borderId="0" xfId="0" applyNumberFormat="1" applyFont="1" applyFill="1" applyAlignment="1">
      <alignment horizontal="right" vertical="top"/>
    </xf>
    <xf numFmtId="0" fontId="3" fillId="0" borderId="0" xfId="60" applyFont="1" applyAlignment="1">
      <alignment horizontal="center" vertical="top" wrapText="1"/>
      <protection/>
    </xf>
    <xf numFmtId="49" fontId="33" fillId="0" borderId="10" xfId="54" applyNumberFormat="1" applyFont="1" applyFill="1" applyBorder="1" applyAlignment="1">
      <alignment horizontal="center" vertical="center"/>
      <protection/>
    </xf>
    <xf numFmtId="0" fontId="0" fillId="0" borderId="0" xfId="0" applyFont="1" applyAlignment="1">
      <alignment/>
    </xf>
    <xf numFmtId="0" fontId="0" fillId="0" borderId="0" xfId="0" applyAlignment="1">
      <alignment horizontal="center" wrapText="1"/>
    </xf>
    <xf numFmtId="0" fontId="4" fillId="0" borderId="10" xfId="0" applyFont="1" applyBorder="1" applyAlignment="1">
      <alignment horizontal="center" wrapText="1"/>
    </xf>
    <xf numFmtId="0" fontId="4" fillId="0" borderId="10" xfId="0" applyFont="1" applyBorder="1" applyAlignment="1">
      <alignment horizontal="center" vertical="center" wrapText="1"/>
    </xf>
    <xf numFmtId="43" fontId="4" fillId="0" borderId="10" xfId="68" applyFont="1" applyBorder="1" applyAlignment="1">
      <alignment horizontal="center" vertical="center" wrapText="1"/>
    </xf>
    <xf numFmtId="43" fontId="38" fillId="0" borderId="10" xfId="0" applyNumberFormat="1" applyFont="1" applyBorder="1" applyAlignment="1">
      <alignment horizontal="center" vertical="center" wrapText="1"/>
    </xf>
    <xf numFmtId="0" fontId="38" fillId="0" borderId="10" xfId="0" applyFont="1" applyBorder="1" applyAlignment="1">
      <alignment horizontal="center" vertical="center" wrapText="1"/>
    </xf>
    <xf numFmtId="43" fontId="38" fillId="0" borderId="10" xfId="68" applyFont="1" applyBorder="1" applyAlignment="1">
      <alignment horizontal="center" vertical="center" wrapText="1"/>
    </xf>
    <xf numFmtId="0" fontId="0" fillId="0" borderId="0" xfId="0" applyAlignment="1">
      <alignment horizontal="right" wrapText="1"/>
    </xf>
    <xf numFmtId="0" fontId="0" fillId="0" borderId="0" xfId="0" applyAlignment="1">
      <alignment horizontal="right"/>
    </xf>
    <xf numFmtId="0" fontId="2" fillId="0" borderId="0" xfId="0" applyFont="1" applyAlignment="1">
      <alignment horizontal="center"/>
    </xf>
    <xf numFmtId="0" fontId="35" fillId="0" borderId="10" xfId="60" applyFont="1" applyFill="1" applyBorder="1" applyAlignment="1">
      <alignment vertical="center" wrapText="1"/>
      <protection/>
    </xf>
    <xf numFmtId="0" fontId="1" fillId="0" borderId="0" xfId="0" applyFont="1" applyFill="1" applyAlignment="1" applyProtection="1">
      <alignment horizontal="right" wrapText="1"/>
      <protection/>
    </xf>
    <xf numFmtId="0" fontId="0" fillId="0" borderId="0" xfId="0" applyFont="1" applyFill="1" applyAlignment="1">
      <alignment vertical="top" wrapText="1"/>
    </xf>
    <xf numFmtId="0" fontId="1" fillId="0" borderId="0" xfId="0" applyFont="1" applyFill="1" applyAlignment="1" applyProtection="1">
      <alignment wrapText="1"/>
      <protection/>
    </xf>
    <xf numFmtId="179" fontId="0" fillId="0" borderId="0" xfId="0" applyNumberFormat="1" applyFont="1" applyFill="1" applyAlignment="1">
      <alignment vertical="top"/>
    </xf>
    <xf numFmtId="0" fontId="3" fillId="0" borderId="10" xfId="60" applyFont="1" applyFill="1" applyBorder="1" applyAlignment="1">
      <alignment vertical="center" wrapText="1"/>
      <protection/>
    </xf>
    <xf numFmtId="49" fontId="33" fillId="0" borderId="10" xfId="60" applyNumberFormat="1" applyFont="1" applyBorder="1" applyAlignment="1">
      <alignment horizontal="left" vertical="center" wrapText="1"/>
      <protection/>
    </xf>
    <xf numFmtId="0" fontId="33" fillId="0" borderId="10" xfId="57" applyFont="1" applyBorder="1" applyAlignment="1">
      <alignment vertical="center" wrapText="1"/>
      <protection/>
    </xf>
    <xf numFmtId="0" fontId="3" fillId="0" borderId="11" xfId="0" applyFont="1" applyBorder="1" applyAlignment="1">
      <alignment vertical="center" wrapText="1"/>
    </xf>
    <xf numFmtId="49" fontId="3" fillId="0" borderId="10" xfId="60" applyNumberFormat="1" applyFont="1" applyBorder="1" applyAlignment="1">
      <alignment horizontal="left" vertical="center" wrapText="1"/>
      <protection/>
    </xf>
    <xf numFmtId="0" fontId="33" fillId="0" borderId="10" xfId="54" applyFont="1" applyBorder="1" applyAlignment="1">
      <alignment vertical="center" wrapText="1"/>
      <protection/>
    </xf>
    <xf numFmtId="0" fontId="34" fillId="0" borderId="10" xfId="0" applyFont="1" applyBorder="1" applyAlignment="1">
      <alignment vertical="center" wrapText="1"/>
    </xf>
    <xf numFmtId="0" fontId="3" fillId="0" borderId="10" xfId="54" applyFont="1" applyFill="1" applyBorder="1" applyAlignment="1">
      <alignment vertical="center" wrapText="1"/>
      <protection/>
    </xf>
    <xf numFmtId="0" fontId="33" fillId="0" borderId="10" xfId="60" applyFont="1" applyBorder="1" applyAlignment="1">
      <alignment vertical="center" wrapText="1"/>
      <protection/>
    </xf>
    <xf numFmtId="0" fontId="3" fillId="0" borderId="10" xfId="60" applyFont="1" applyBorder="1" applyAlignment="1">
      <alignment vertical="center" wrapText="1"/>
      <protection/>
    </xf>
    <xf numFmtId="0" fontId="3" fillId="0" borderId="10" xfId="55" applyFont="1" applyBorder="1" applyAlignment="1">
      <alignment vertical="center" wrapText="1"/>
      <protection/>
    </xf>
    <xf numFmtId="0" fontId="33" fillId="0" borderId="10" xfId="58" applyFont="1" applyBorder="1" applyAlignment="1">
      <alignment vertical="center" wrapText="1"/>
      <protection/>
    </xf>
    <xf numFmtId="0" fontId="3" fillId="0" borderId="10" xfId="58" applyFont="1" applyBorder="1" applyAlignment="1">
      <alignment vertical="center"/>
      <protection/>
    </xf>
    <xf numFmtId="0" fontId="33" fillId="0" borderId="10" xfId="58" applyFont="1" applyBorder="1" applyAlignment="1">
      <alignment vertical="center"/>
      <protection/>
    </xf>
    <xf numFmtId="0" fontId="3" fillId="0" borderId="10" xfId="58" applyFont="1" applyBorder="1" applyAlignment="1">
      <alignment vertical="center" wrapText="1"/>
      <protection/>
    </xf>
    <xf numFmtId="0" fontId="3" fillId="0" borderId="10" xfId="54" applyFont="1" applyBorder="1" applyAlignment="1">
      <alignment vertical="center" wrapText="1"/>
      <protection/>
    </xf>
    <xf numFmtId="0" fontId="33" fillId="0" borderId="10" xfId="60" applyFont="1" applyBorder="1" applyAlignment="1">
      <alignment horizontal="left" vertical="center" wrapText="1"/>
      <protection/>
    </xf>
    <xf numFmtId="0" fontId="35" fillId="0" borderId="10" xfId="60" applyFont="1" applyBorder="1" applyAlignment="1">
      <alignment vertical="center" wrapText="1"/>
      <protection/>
    </xf>
    <xf numFmtId="0" fontId="33" fillId="0" borderId="10" xfId="54" applyFont="1" applyFill="1" applyBorder="1" applyAlignment="1">
      <alignment vertical="center" wrapText="1"/>
      <protection/>
    </xf>
    <xf numFmtId="0" fontId="34" fillId="0" borderId="10" xfId="0" applyFont="1" applyFill="1" applyBorder="1" applyAlignment="1">
      <alignment vertical="center"/>
    </xf>
    <xf numFmtId="0" fontId="3" fillId="0" borderId="10" xfId="60" applyNumberFormat="1" applyFont="1" applyFill="1" applyBorder="1" applyAlignment="1">
      <alignment vertical="center" wrapText="1"/>
      <protection/>
    </xf>
    <xf numFmtId="0" fontId="3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3" fillId="0" borderId="10" xfId="56" applyFont="1" applyBorder="1" applyAlignment="1">
      <alignment vertical="center" wrapText="1"/>
      <protection/>
    </xf>
    <xf numFmtId="0" fontId="33" fillId="0" borderId="11" xfId="0" applyFont="1" applyBorder="1" applyAlignment="1">
      <alignment horizontal="center" vertical="center"/>
    </xf>
    <xf numFmtId="0" fontId="33" fillId="0" borderId="11" xfId="0" applyFont="1" applyBorder="1" applyAlignment="1">
      <alignment vertical="center" wrapText="1"/>
    </xf>
    <xf numFmtId="0" fontId="4" fillId="0" borderId="10" xfId="0" applyFont="1" applyBorder="1" applyAlignment="1">
      <alignment vertical="center" wrapText="1"/>
    </xf>
    <xf numFmtId="0" fontId="38" fillId="0" borderId="10" xfId="0" applyFont="1" applyBorder="1" applyAlignment="1">
      <alignment vertical="center" wrapText="1"/>
    </xf>
    <xf numFmtId="0" fontId="0" fillId="33" borderId="0" xfId="0" applyFill="1" applyAlignment="1">
      <alignment/>
    </xf>
    <xf numFmtId="0" fontId="33" fillId="0" borderId="10" xfId="0" applyFont="1" applyFill="1" applyBorder="1" applyAlignment="1">
      <alignment horizontal="center" vertical="center" wrapText="1"/>
    </xf>
    <xf numFmtId="0" fontId="33" fillId="0" borderId="10" xfId="54" applyFont="1" applyFill="1" applyBorder="1" applyAlignment="1">
      <alignment vertical="top" wrapText="1"/>
      <protection/>
    </xf>
    <xf numFmtId="4" fontId="33" fillId="0" borderId="10" xfId="0" applyNumberFormat="1" applyFont="1" applyFill="1" applyBorder="1" applyAlignment="1">
      <alignment horizontal="right" vertical="center" wrapText="1"/>
    </xf>
    <xf numFmtId="0" fontId="3" fillId="0" borderId="10" xfId="54" applyNumberFormat="1" applyFont="1" applyFill="1" applyBorder="1" applyAlignment="1">
      <alignment vertical="top" wrapText="1"/>
      <protection/>
    </xf>
    <xf numFmtId="4" fontId="3" fillId="0" borderId="10" xfId="0" applyNumberFormat="1" applyFont="1" applyFill="1" applyBorder="1" applyAlignment="1">
      <alignment horizontal="right" vertical="center" wrapText="1"/>
    </xf>
    <xf numFmtId="0" fontId="3" fillId="0" borderId="10" xfId="0" applyFont="1" applyBorder="1" applyAlignment="1">
      <alignment wrapText="1"/>
    </xf>
    <xf numFmtId="0" fontId="3" fillId="0" borderId="10" xfId="0" applyFont="1" applyFill="1" applyBorder="1" applyAlignment="1">
      <alignment horizontal="center" vertical="center" wrapText="1"/>
    </xf>
    <xf numFmtId="0" fontId="33" fillId="0" borderId="10" xfId="0" applyFont="1" applyBorder="1" applyAlignment="1">
      <alignment wrapText="1"/>
    </xf>
    <xf numFmtId="0" fontId="33" fillId="0" borderId="10" xfId="0" applyFont="1" applyFill="1" applyBorder="1" applyAlignment="1">
      <alignment wrapText="1"/>
    </xf>
    <xf numFmtId="0" fontId="2" fillId="0" borderId="10" xfId="0" applyFont="1" applyFill="1" applyBorder="1" applyAlignment="1">
      <alignment vertical="center" wrapText="1"/>
    </xf>
    <xf numFmtId="0" fontId="2" fillId="0" borderId="10" xfId="0" applyFont="1" applyFill="1" applyBorder="1" applyAlignment="1">
      <alignment vertical="top" wrapText="1"/>
    </xf>
    <xf numFmtId="179" fontId="1" fillId="0" borderId="10" xfId="0" applyNumberFormat="1" applyFont="1" applyFill="1" applyBorder="1" applyAlignment="1" applyProtection="1">
      <alignment vertical="center" wrapText="1"/>
      <protection/>
    </xf>
    <xf numFmtId="179" fontId="1" fillId="0" borderId="10" xfId="0" applyNumberFormat="1" applyFont="1" applyFill="1" applyBorder="1" applyAlignment="1" quotePrefix="1">
      <alignment horizontal="center" vertical="center" wrapText="1"/>
    </xf>
    <xf numFmtId="179" fontId="1"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179" fontId="1" fillId="0" borderId="10" xfId="0" applyNumberFormat="1" applyFont="1" applyFill="1" applyBorder="1" applyAlignment="1" applyProtection="1">
      <alignment vertical="top" wrapText="1"/>
      <protection/>
    </xf>
    <xf numFmtId="49" fontId="1"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 fontId="2" fillId="0" borderId="10" xfId="0" applyNumberFormat="1" applyFont="1" applyFill="1" applyBorder="1" applyAlignment="1">
      <alignment horizontal="right" vertical="center" wrapText="1"/>
    </xf>
    <xf numFmtId="4" fontId="1" fillId="0" borderId="10" xfId="0" applyNumberFormat="1" applyFont="1" applyFill="1" applyBorder="1" applyAlignment="1">
      <alignment horizontal="right" vertical="center" wrapText="1"/>
    </xf>
    <xf numFmtId="1" fontId="32" fillId="0" borderId="10" xfId="0" applyNumberFormat="1" applyFont="1" applyFill="1" applyBorder="1" applyAlignment="1">
      <alignment horizontal="center" vertical="center" wrapText="1"/>
    </xf>
    <xf numFmtId="1" fontId="37" fillId="0" borderId="10" xfId="0" applyNumberFormat="1" applyFont="1" applyFill="1" applyBorder="1" applyAlignment="1">
      <alignment horizontal="center" vertical="center" wrapText="1"/>
    </xf>
    <xf numFmtId="179" fontId="2" fillId="0" borderId="10" xfId="0" applyNumberFormat="1" applyFont="1" applyFill="1" applyBorder="1" applyAlignment="1" quotePrefix="1">
      <alignment horizontal="center" vertical="center" wrapText="1"/>
    </xf>
    <xf numFmtId="179" fontId="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79" fontId="2" fillId="0" borderId="10" xfId="0" applyNumberFormat="1" applyFont="1" applyFill="1" applyBorder="1" applyAlignment="1" applyProtection="1">
      <alignment vertical="top" wrapText="1"/>
      <protection/>
    </xf>
    <xf numFmtId="1" fontId="2" fillId="0" borderId="10" xfId="0" applyNumberFormat="1" applyFont="1" applyFill="1" applyBorder="1" applyAlignment="1">
      <alignment horizontal="center" vertical="center" wrapText="1"/>
    </xf>
    <xf numFmtId="179" fontId="2" fillId="0" borderId="10" xfId="0" applyNumberFormat="1" applyFont="1" applyFill="1" applyBorder="1" applyAlignment="1" applyProtection="1">
      <alignment vertical="center" wrapText="1"/>
      <protection/>
    </xf>
    <xf numFmtId="0" fontId="82" fillId="0" borderId="13" xfId="0" applyNumberFormat="1" applyFont="1" applyFill="1" applyBorder="1" applyAlignment="1">
      <alignment vertical="top" wrapText="1"/>
    </xf>
    <xf numFmtId="49" fontId="2"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179" fontId="2" fillId="0" borderId="14" xfId="0" applyNumberFormat="1" applyFont="1" applyFill="1" applyBorder="1" applyAlignment="1" applyProtection="1">
      <alignment vertical="top" wrapText="1"/>
      <protection/>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37" fillId="0" borderId="10" xfId="0" applyFont="1" applyFill="1" applyBorder="1" applyAlignment="1">
      <alignment horizontal="left" vertical="center" wrapText="1"/>
    </xf>
    <xf numFmtId="0" fontId="37" fillId="0" borderId="10" xfId="0" applyFont="1" applyFill="1" applyBorder="1" applyAlignment="1">
      <alignment horizontal="center" vertical="center" wrapText="1"/>
    </xf>
    <xf numFmtId="0" fontId="2"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left" vertical="center" wrapText="1"/>
    </xf>
    <xf numFmtId="179" fontId="1" fillId="0" borderId="10" xfId="0" applyNumberFormat="1" applyFont="1" applyFill="1" applyBorder="1" applyAlignment="1">
      <alignment horizontal="left" vertical="center" wrapText="1"/>
    </xf>
    <xf numFmtId="179" fontId="0" fillId="0" borderId="0" xfId="0" applyNumberFormat="1" applyFont="1" applyFill="1" applyAlignment="1">
      <alignment horizontal="right" vertical="top"/>
    </xf>
    <xf numFmtId="1" fontId="1" fillId="0" borderId="10" xfId="0" applyNumberFormat="1" applyFont="1" applyFill="1" applyBorder="1" applyAlignment="1">
      <alignment horizontal="center" vertical="top" wrapText="1"/>
    </xf>
    <xf numFmtId="4" fontId="1" fillId="0" borderId="10" xfId="0" applyNumberFormat="1" applyFont="1" applyFill="1" applyBorder="1" applyAlignment="1" applyProtection="1">
      <alignment horizontal="right" vertical="center" wrapText="1"/>
      <protection/>
    </xf>
    <xf numFmtId="0" fontId="83" fillId="0" borderId="10" xfId="0" applyFont="1" applyBorder="1" applyAlignment="1">
      <alignment vertical="center" wrapText="1"/>
    </xf>
    <xf numFmtId="0" fontId="84" fillId="0" borderId="10" xfId="0" applyFont="1" applyBorder="1" applyAlignment="1">
      <alignment horizontal="center" vertical="center"/>
    </xf>
    <xf numFmtId="0" fontId="84" fillId="0" borderId="10" xfId="0" applyFont="1" applyBorder="1" applyAlignment="1">
      <alignment horizontal="left" vertical="center" wrapText="1"/>
    </xf>
    <xf numFmtId="179" fontId="1" fillId="0" borderId="0" xfId="0" applyNumberFormat="1" applyFont="1" applyFill="1" applyAlignment="1">
      <alignment horizontal="right" vertical="top"/>
    </xf>
    <xf numFmtId="179" fontId="33" fillId="0" borderId="10" xfId="0" applyNumberFormat="1" applyFont="1" applyFill="1" applyBorder="1" applyAlignment="1">
      <alignment horizontal="center" vertical="center" wrapText="1"/>
    </xf>
    <xf numFmtId="4" fontId="33" fillId="0" borderId="10" xfId="60" applyNumberFormat="1" applyFont="1" applyFill="1" applyBorder="1" applyAlignment="1">
      <alignment horizontal="right" vertical="center" wrapText="1"/>
      <protection/>
    </xf>
    <xf numFmtId="4" fontId="35" fillId="0" borderId="10" xfId="60" applyNumberFormat="1" applyFont="1" applyFill="1" applyBorder="1" applyAlignment="1">
      <alignment vertical="center" wrapText="1"/>
      <protection/>
    </xf>
    <xf numFmtId="0" fontId="0" fillId="0" borderId="0" xfId="0" applyFont="1" applyFill="1" applyAlignment="1">
      <alignment/>
    </xf>
    <xf numFmtId="4" fontId="28" fillId="0" borderId="10" xfId="0" applyNumberFormat="1" applyFont="1" applyFill="1" applyBorder="1" applyAlignment="1">
      <alignment horizontal="right" vertical="center"/>
    </xf>
    <xf numFmtId="4" fontId="2" fillId="0" borderId="10" xfId="0" applyNumberFormat="1" applyFont="1" applyFill="1" applyBorder="1" applyAlignment="1" applyProtection="1">
      <alignment horizontal="right" vertical="center"/>
      <protection/>
    </xf>
    <xf numFmtId="4" fontId="2" fillId="0" borderId="10" xfId="0" applyNumberFormat="1" applyFont="1" applyFill="1" applyBorder="1" applyAlignment="1" applyProtection="1">
      <alignment horizontal="right" vertical="center" wrapText="1"/>
      <protection/>
    </xf>
    <xf numFmtId="4" fontId="2" fillId="0" borderId="10" xfId="0" applyNumberFormat="1" applyFont="1" applyFill="1" applyBorder="1" applyAlignment="1">
      <alignment vertical="top"/>
    </xf>
    <xf numFmtId="4" fontId="2" fillId="0" borderId="10" xfId="0" applyNumberFormat="1" applyFont="1" applyFill="1" applyBorder="1" applyAlignment="1">
      <alignment vertical="top" wrapText="1"/>
    </xf>
    <xf numFmtId="4" fontId="2" fillId="0" borderId="10" xfId="0" applyNumberFormat="1" applyFont="1" applyFill="1" applyBorder="1" applyAlignment="1">
      <alignment vertical="center" wrapText="1"/>
    </xf>
    <xf numFmtId="49" fontId="3" fillId="0" borderId="12" xfId="57" applyNumberFormat="1" applyFont="1" applyBorder="1" applyAlignment="1">
      <alignment horizontal="center" vertical="center"/>
      <protection/>
    </xf>
    <xf numFmtId="4" fontId="3" fillId="0" borderId="12" xfId="0" applyNumberFormat="1" applyFont="1" applyFill="1" applyBorder="1" applyAlignment="1">
      <alignment horizontal="right" vertical="center" wrapText="1"/>
    </xf>
    <xf numFmtId="0" fontId="34" fillId="0" borderId="10" xfId="0" applyFont="1" applyBorder="1" applyAlignment="1">
      <alignment wrapText="1"/>
    </xf>
    <xf numFmtId="0" fontId="36" fillId="0" borderId="10" xfId="0" applyFont="1" applyBorder="1" applyAlignment="1">
      <alignment wrapText="1"/>
    </xf>
    <xf numFmtId="0" fontId="33" fillId="0" borderId="10" xfId="54" applyFont="1" applyBorder="1" applyAlignment="1">
      <alignment vertical="top"/>
      <protection/>
    </xf>
    <xf numFmtId="0" fontId="36" fillId="0" borderId="0" xfId="0" applyFont="1" applyAlignment="1">
      <alignment horizontal="center" vertical="center"/>
    </xf>
    <xf numFmtId="0" fontId="2" fillId="0" borderId="0" xfId="0" applyFont="1" applyFill="1" applyAlignment="1">
      <alignment wrapText="1"/>
    </xf>
    <xf numFmtId="49" fontId="1" fillId="0" borderId="10" xfId="0" applyNumberFormat="1" applyFont="1" applyFill="1" applyBorder="1" applyAlignment="1">
      <alignment horizontal="center" vertical="center" wrapText="1"/>
    </xf>
    <xf numFmtId="0" fontId="17" fillId="0" borderId="0" xfId="0" applyFont="1" applyFill="1" applyAlignment="1" applyProtection="1">
      <alignment vertical="top"/>
      <protection/>
    </xf>
    <xf numFmtId="0" fontId="0" fillId="0" borderId="0" xfId="0" applyFill="1" applyAlignment="1">
      <alignment/>
    </xf>
    <xf numFmtId="0" fontId="17" fillId="0" borderId="0" xfId="0" applyFont="1" applyFill="1" applyAlignment="1" applyProtection="1">
      <alignment horizontal="center" vertical="top"/>
      <protection/>
    </xf>
    <xf numFmtId="0" fontId="1" fillId="0" borderId="0" xfId="0" applyFont="1" applyFill="1" applyAlignment="1" applyProtection="1">
      <alignment vertical="top" wrapText="1"/>
      <protection/>
    </xf>
    <xf numFmtId="0" fontId="1" fillId="0" borderId="0" xfId="0" applyFont="1" applyFill="1" applyAlignment="1" applyProtection="1">
      <alignment vertical="top"/>
      <protection/>
    </xf>
    <xf numFmtId="0" fontId="0" fillId="0" borderId="0" xfId="0" applyFill="1" applyAlignment="1" applyProtection="1">
      <alignment horizontal="center" vertical="top"/>
      <protection/>
    </xf>
    <xf numFmtId="0" fontId="1" fillId="0" borderId="0" xfId="0" applyFont="1" applyFill="1" applyAlignment="1" applyProtection="1">
      <alignment horizontal="center" vertical="top" wrapText="1"/>
      <protection/>
    </xf>
    <xf numFmtId="179" fontId="1" fillId="0" borderId="0" xfId="0" applyNumberFormat="1" applyFont="1" applyFill="1" applyAlignment="1" applyProtection="1">
      <alignment vertical="top" wrapText="1"/>
      <protection/>
    </xf>
    <xf numFmtId="179" fontId="17" fillId="0" borderId="0" xfId="0" applyNumberFormat="1" applyFont="1" applyFill="1" applyAlignment="1" applyProtection="1">
      <alignment horizontal="right" vertical="top"/>
      <protection/>
    </xf>
    <xf numFmtId="0" fontId="2" fillId="0" borderId="15" xfId="0" applyFont="1" applyFill="1" applyBorder="1" applyAlignment="1" applyProtection="1">
      <alignment horizontal="center" vertical="center"/>
      <protection/>
    </xf>
    <xf numFmtId="0" fontId="31" fillId="0" borderId="15" xfId="0" applyFont="1" applyFill="1" applyBorder="1" applyAlignment="1" applyProtection="1">
      <alignment horizontal="center" vertical="center"/>
      <protection/>
    </xf>
    <xf numFmtId="0" fontId="31" fillId="0" borderId="16" xfId="0" applyFont="1" applyFill="1" applyBorder="1" applyAlignment="1" applyProtection="1">
      <alignment horizontal="center" vertical="center"/>
      <protection/>
    </xf>
    <xf numFmtId="179" fontId="31" fillId="0" borderId="15" xfId="0" applyNumberFormat="1" applyFont="1" applyFill="1" applyBorder="1" applyAlignment="1" applyProtection="1">
      <alignment horizontal="center" vertical="center" wrapText="1"/>
      <protection/>
    </xf>
    <xf numFmtId="0" fontId="31" fillId="0" borderId="17" xfId="0" applyFont="1" applyFill="1" applyBorder="1" applyAlignment="1" applyProtection="1">
      <alignment horizontal="center" vertical="center"/>
      <protection/>
    </xf>
    <xf numFmtId="0" fontId="31" fillId="0" borderId="18" xfId="0" applyFont="1" applyFill="1" applyBorder="1" applyAlignment="1" applyProtection="1">
      <alignment horizontal="center" vertical="top"/>
      <protection/>
    </xf>
    <xf numFmtId="0" fontId="31" fillId="0" borderId="19" xfId="0" applyFont="1" applyFill="1" applyBorder="1" applyAlignment="1" applyProtection="1">
      <alignment horizontal="center" vertical="top"/>
      <protection/>
    </xf>
    <xf numFmtId="0" fontId="31" fillId="0" borderId="20" xfId="0" applyFont="1" applyFill="1" applyBorder="1" applyAlignment="1" applyProtection="1">
      <alignment horizontal="center" vertical="top"/>
      <protection/>
    </xf>
    <xf numFmtId="1" fontId="31" fillId="0" borderId="20" xfId="0" applyNumberFormat="1" applyFont="1" applyFill="1" applyBorder="1" applyAlignment="1" applyProtection="1">
      <alignment horizontal="center" vertical="top"/>
      <protection/>
    </xf>
    <xf numFmtId="179" fontId="2" fillId="0" borderId="10" xfId="0" applyNumberFormat="1" applyFont="1" applyFill="1" applyBorder="1" applyAlignment="1">
      <alignment horizontal="justify" vertical="center" wrapText="1"/>
    </xf>
    <xf numFmtId="49" fontId="14" fillId="0" borderId="10" xfId="0" applyNumberFormat="1" applyFont="1" applyFill="1" applyBorder="1" applyAlignment="1">
      <alignment horizontal="center" vertical="center"/>
    </xf>
    <xf numFmtId="4" fontId="2" fillId="0" borderId="10" xfId="0" applyNumberFormat="1" applyFont="1" applyFill="1" applyBorder="1" applyAlignment="1">
      <alignment horizontal="right" vertical="center"/>
    </xf>
    <xf numFmtId="0" fontId="32" fillId="0" borderId="10" xfId="0" applyFont="1" applyFill="1" applyBorder="1" applyAlignment="1">
      <alignment horizontal="left" vertical="center" wrapText="1"/>
    </xf>
    <xf numFmtId="179" fontId="37" fillId="0" borderId="10" xfId="0" applyNumberFormat="1" applyFont="1" applyFill="1" applyBorder="1" applyAlignment="1">
      <alignment horizontal="left" vertical="center" wrapText="1"/>
    </xf>
    <xf numFmtId="49" fontId="27" fillId="0" borderId="10" xfId="0" applyNumberFormat="1" applyFont="1" applyFill="1" applyBorder="1" applyAlignment="1">
      <alignment horizontal="center" vertical="center"/>
    </xf>
    <xf numFmtId="49" fontId="32" fillId="0" borderId="10" xfId="0" applyNumberFormat="1" applyFont="1" applyFill="1" applyBorder="1" applyAlignment="1">
      <alignment horizontal="left" vertical="center" wrapText="1"/>
    </xf>
    <xf numFmtId="0" fontId="37" fillId="0" borderId="10" xfId="0" applyFont="1" applyFill="1" applyBorder="1" applyAlignment="1">
      <alignment vertical="center" wrapText="1"/>
    </xf>
    <xf numFmtId="49" fontId="1" fillId="0" borderId="10" xfId="0" applyNumberFormat="1" applyFont="1" applyFill="1" applyBorder="1" applyAlignment="1">
      <alignment horizontal="center" vertical="top"/>
    </xf>
    <xf numFmtId="0" fontId="32" fillId="0" borderId="10" xfId="0" applyFont="1" applyFill="1" applyBorder="1" applyAlignment="1">
      <alignment vertical="center" wrapText="1"/>
    </xf>
    <xf numFmtId="179" fontId="3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xf>
    <xf numFmtId="49" fontId="2" fillId="0" borderId="10" xfId="0" applyNumberFormat="1" applyFont="1" applyFill="1" applyBorder="1" applyAlignment="1">
      <alignment horizontal="center" vertical="top"/>
    </xf>
    <xf numFmtId="179" fontId="3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vertical="center"/>
    </xf>
    <xf numFmtId="179" fontId="39" fillId="0" borderId="10" xfId="0" applyNumberFormat="1" applyFont="1" applyFill="1" applyBorder="1" applyAlignment="1">
      <alignment horizontal="center" vertical="center" wrapText="1"/>
    </xf>
    <xf numFmtId="0" fontId="1" fillId="0" borderId="10" xfId="0" applyFont="1" applyFill="1" applyBorder="1" applyAlignment="1">
      <alignment vertical="top" wrapText="1"/>
    </xf>
    <xf numFmtId="0" fontId="2" fillId="0" borderId="10" xfId="0" applyNumberFormat="1" applyFont="1" applyFill="1" applyBorder="1" applyAlignment="1">
      <alignment vertical="center" wrapText="1"/>
    </xf>
    <xf numFmtId="179" fontId="2" fillId="0" borderId="10" xfId="0" applyNumberFormat="1" applyFont="1" applyFill="1" applyBorder="1" applyAlignment="1">
      <alignment vertical="top"/>
    </xf>
    <xf numFmtId="0" fontId="1" fillId="0" borderId="10" xfId="0" applyNumberFormat="1" applyFont="1" applyFill="1" applyBorder="1" applyAlignment="1">
      <alignment vertical="center" wrapText="1"/>
    </xf>
    <xf numFmtId="0" fontId="2" fillId="0" borderId="10"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2" fillId="0" borderId="13" xfId="0" applyNumberFormat="1" applyFont="1" applyFill="1" applyBorder="1" applyAlignment="1">
      <alignment vertical="top" wrapText="1"/>
    </xf>
    <xf numFmtId="0" fontId="1" fillId="0" borderId="10" xfId="0" applyFont="1" applyFill="1" applyBorder="1" applyAlignment="1">
      <alignment vertical="center" wrapText="1"/>
    </xf>
    <xf numFmtId="49" fontId="2" fillId="0" borderId="20" xfId="0" applyNumberFormat="1" applyFont="1" applyFill="1" applyBorder="1" applyAlignment="1">
      <alignment horizontal="center" vertical="center" wrapText="1"/>
    </xf>
    <xf numFmtId="49" fontId="2" fillId="0" borderId="20" xfId="0" applyNumberFormat="1" applyFont="1" applyFill="1" applyBorder="1" applyAlignment="1">
      <alignment horizontal="left" vertical="center" wrapText="1"/>
    </xf>
    <xf numFmtId="49" fontId="1" fillId="0" borderId="20"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179" fontId="17" fillId="0" borderId="0" xfId="0" applyNumberFormat="1" applyFont="1" applyFill="1" applyAlignment="1">
      <alignment horizontal="justify" vertical="top" wrapText="1"/>
    </xf>
    <xf numFmtId="179" fontId="0" fillId="0" borderId="0" xfId="0" applyNumberFormat="1" applyFill="1" applyAlignment="1">
      <alignment horizontal="justify" vertical="top" wrapText="1"/>
    </xf>
    <xf numFmtId="179" fontId="12" fillId="0" borderId="0" xfId="0" applyNumberFormat="1" applyFont="1" applyFill="1" applyAlignment="1">
      <alignment horizontal="justify" vertical="top" wrapText="1"/>
    </xf>
    <xf numFmtId="179" fontId="11" fillId="0" borderId="0" xfId="0" applyNumberFormat="1" applyFont="1" applyFill="1" applyAlignment="1">
      <alignment horizontal="center" vertical="top"/>
    </xf>
    <xf numFmtId="179" fontId="11" fillId="0" borderId="0" xfId="0" applyNumberFormat="1" applyFont="1" applyFill="1" applyBorder="1" applyAlignment="1">
      <alignment horizontal="left" vertical="top" wrapText="1"/>
    </xf>
    <xf numFmtId="179" fontId="11" fillId="0" borderId="0" xfId="0" applyNumberFormat="1" applyFont="1" applyFill="1" applyBorder="1" applyAlignment="1">
      <alignment horizontal="center" vertical="top" wrapText="1"/>
    </xf>
    <xf numFmtId="179" fontId="11" fillId="0" borderId="0" xfId="0" applyNumberFormat="1" applyFont="1" applyFill="1" applyBorder="1" applyAlignment="1">
      <alignment vertical="top" wrapText="1"/>
    </xf>
    <xf numFmtId="179" fontId="0" fillId="0" borderId="0" xfId="0" applyNumberFormat="1" applyFont="1" applyFill="1" applyAlignment="1">
      <alignment horizontal="justify" vertical="top" wrapText="1"/>
    </xf>
    <xf numFmtId="179" fontId="28" fillId="0" borderId="10" xfId="0" applyNumberFormat="1" applyFont="1" applyFill="1" applyBorder="1" applyAlignment="1">
      <alignment horizontal="justify" vertical="center" wrapText="1"/>
    </xf>
    <xf numFmtId="179" fontId="28" fillId="0" borderId="10" xfId="0" applyNumberFormat="1" applyFont="1" applyFill="1" applyBorder="1" applyAlignment="1">
      <alignment horizontal="center" vertical="center"/>
    </xf>
    <xf numFmtId="179" fontId="28" fillId="0" borderId="10" xfId="0" applyNumberFormat="1" applyFont="1" applyFill="1" applyBorder="1" applyAlignment="1">
      <alignment horizontal="left" vertical="center"/>
    </xf>
    <xf numFmtId="179" fontId="2" fillId="0" borderId="10" xfId="0" applyNumberFormat="1" applyFont="1" applyFill="1" applyBorder="1" applyAlignment="1">
      <alignment vertical="center" wrapText="1"/>
    </xf>
    <xf numFmtId="179" fontId="19" fillId="0" borderId="10" xfId="0" applyNumberFormat="1" applyFont="1" applyFill="1" applyBorder="1" applyAlignment="1">
      <alignment horizontal="left" vertical="center"/>
    </xf>
    <xf numFmtId="49" fontId="30" fillId="0" borderId="10" xfId="0" applyNumberFormat="1" applyFont="1" applyFill="1" applyBorder="1" applyAlignment="1">
      <alignment horizontal="left" vertical="center" wrapText="1"/>
    </xf>
    <xf numFmtId="179" fontId="1" fillId="0" borderId="14" xfId="0" applyNumberFormat="1" applyFont="1" applyFill="1" applyBorder="1" applyAlignment="1" applyProtection="1">
      <alignment vertical="center" wrapText="1"/>
      <protection/>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49" fontId="1" fillId="0" borderId="10" xfId="59" applyNumberFormat="1" applyFont="1" applyFill="1" applyBorder="1" applyAlignment="1">
      <alignment horizontal="center" vertical="center" wrapText="1"/>
      <protection/>
    </xf>
    <xf numFmtId="49" fontId="13" fillId="0" borderId="10" xfId="0" applyNumberFormat="1" applyFont="1" applyFill="1" applyBorder="1" applyAlignment="1">
      <alignment horizontal="left" vertical="center" wrapText="1"/>
    </xf>
    <xf numFmtId="1" fontId="1" fillId="0" borderId="10" xfId="0" applyNumberFormat="1" applyFont="1" applyFill="1" applyBorder="1" applyAlignment="1">
      <alignment horizontal="center" vertical="center"/>
    </xf>
    <xf numFmtId="179" fontId="2" fillId="0" borderId="10" xfId="59" applyNumberFormat="1" applyFont="1" applyFill="1" applyBorder="1" applyAlignment="1">
      <alignment horizontal="center" vertical="center" wrapText="1"/>
      <protection/>
    </xf>
    <xf numFmtId="179" fontId="0" fillId="0" borderId="10" xfId="0" applyNumberFormat="1" applyFill="1" applyBorder="1" applyAlignment="1">
      <alignment vertical="top"/>
    </xf>
    <xf numFmtId="179" fontId="0" fillId="0" borderId="10" xfId="0" applyNumberFormat="1" applyFont="1" applyFill="1" applyBorder="1" applyAlignment="1">
      <alignment vertical="top"/>
    </xf>
    <xf numFmtId="179" fontId="17" fillId="0" borderId="10" xfId="0" applyNumberFormat="1" applyFont="1" applyFill="1" applyBorder="1" applyAlignment="1">
      <alignment vertical="top" wrapText="1"/>
    </xf>
    <xf numFmtId="0" fontId="40" fillId="0" borderId="0" xfId="0" applyFont="1" applyFill="1" applyAlignment="1">
      <alignment vertical="top" wrapText="1"/>
    </xf>
    <xf numFmtId="0" fontId="32" fillId="0" borderId="0" xfId="0" applyFont="1" applyFill="1" applyAlignment="1">
      <alignment horizontal="center" vertical="center" wrapText="1"/>
    </xf>
    <xf numFmtId="0" fontId="32" fillId="0" borderId="0" xfId="0" applyFont="1" applyFill="1" applyAlignment="1">
      <alignment vertical="center" wrapText="1"/>
    </xf>
    <xf numFmtId="0" fontId="32" fillId="0" borderId="10" xfId="0" applyFont="1" applyFill="1" applyBorder="1" applyAlignment="1">
      <alignment horizontal="center" vertical="center" wrapText="1"/>
    </xf>
    <xf numFmtId="179" fontId="2" fillId="0" borderId="10" xfId="0" applyNumberFormat="1" applyFont="1" applyFill="1" applyBorder="1" applyAlignment="1">
      <alignment horizontal="justify" vertical="top" wrapText="1"/>
    </xf>
    <xf numFmtId="4" fontId="4" fillId="0" borderId="10" xfId="0" applyNumberFormat="1" applyFont="1" applyFill="1" applyBorder="1" applyAlignment="1">
      <alignment horizontal="right" vertical="center" wrapText="1"/>
    </xf>
    <xf numFmtId="0" fontId="32"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4" fontId="1" fillId="0" borderId="10" xfId="0" applyNumberFormat="1" applyFont="1" applyFill="1" applyBorder="1" applyAlignment="1">
      <alignment vertical="center" wrapText="1"/>
    </xf>
    <xf numFmtId="0" fontId="37" fillId="0" borderId="10" xfId="0" applyFont="1" applyFill="1" applyBorder="1" applyAlignment="1">
      <alignment vertical="top" wrapText="1"/>
    </xf>
    <xf numFmtId="0" fontId="32" fillId="0" borderId="10" xfId="0" applyFont="1" applyFill="1" applyBorder="1" applyAlignment="1">
      <alignment vertical="top" wrapText="1"/>
    </xf>
    <xf numFmtId="0" fontId="32" fillId="0" borderId="10" xfId="0" applyFont="1" applyFill="1" applyBorder="1" applyAlignment="1">
      <alignment horizontal="left" wrapText="1"/>
    </xf>
    <xf numFmtId="1" fontId="37" fillId="0" borderId="10" xfId="0" applyNumberFormat="1" applyFont="1" applyFill="1" applyBorder="1" applyAlignment="1">
      <alignment horizontal="center" vertical="center"/>
    </xf>
    <xf numFmtId="0" fontId="2" fillId="0" borderId="10" xfId="0" applyFont="1" applyFill="1" applyBorder="1" applyAlignment="1">
      <alignment horizontal="left" wrapText="1"/>
    </xf>
    <xf numFmtId="0" fontId="37" fillId="0" borderId="10" xfId="0" applyFont="1" applyFill="1" applyBorder="1" applyAlignment="1">
      <alignment horizontal="left" vertical="top" wrapText="1"/>
    </xf>
    <xf numFmtId="0" fontId="37" fillId="0" borderId="10" xfId="0" applyFont="1" applyFill="1" applyBorder="1" applyAlignment="1">
      <alignment wrapText="1"/>
    </xf>
    <xf numFmtId="179" fontId="1" fillId="0" borderId="14" xfId="0" applyNumberFormat="1" applyFont="1" applyFill="1" applyBorder="1" applyAlignment="1" applyProtection="1">
      <alignment vertical="top" wrapText="1"/>
      <protection/>
    </xf>
    <xf numFmtId="0" fontId="32" fillId="0" borderId="10" xfId="0" applyFont="1" applyFill="1" applyBorder="1" applyAlignment="1">
      <alignment wrapText="1"/>
    </xf>
    <xf numFmtId="179" fontId="44" fillId="0" borderId="0" xfId="0" applyNumberFormat="1" applyFont="1" applyFill="1" applyAlignment="1">
      <alignment horizontal="left" vertical="top" wrapText="1"/>
    </xf>
    <xf numFmtId="179" fontId="44" fillId="0" borderId="0" xfId="0" applyNumberFormat="1" applyFont="1" applyFill="1" applyAlignment="1">
      <alignment vertical="top"/>
    </xf>
    <xf numFmtId="179" fontId="2" fillId="32" borderId="10" xfId="0" applyNumberFormat="1" applyFont="1" applyFill="1" applyBorder="1" applyAlignment="1">
      <alignment horizontal="center" vertical="center" wrapText="1"/>
    </xf>
    <xf numFmtId="0" fontId="2" fillId="32" borderId="10" xfId="0" applyFont="1" applyFill="1" applyBorder="1" applyAlignment="1">
      <alignment horizontal="left" vertical="center" wrapText="1"/>
    </xf>
    <xf numFmtId="179" fontId="1" fillId="32" borderId="10" xfId="0" applyNumberFormat="1" applyFont="1" applyFill="1" applyBorder="1" applyAlignment="1">
      <alignment horizontal="center" vertical="center" wrapText="1"/>
    </xf>
    <xf numFmtId="179" fontId="2" fillId="32" borderId="10" xfId="0" applyNumberFormat="1" applyFont="1" applyFill="1" applyBorder="1" applyAlignment="1" applyProtection="1">
      <alignment vertical="top" wrapText="1"/>
      <protection/>
    </xf>
    <xf numFmtId="179" fontId="1" fillId="32" borderId="10" xfId="0" applyNumberFormat="1" applyFont="1" applyFill="1" applyBorder="1" applyAlignment="1">
      <alignment horizontal="justify" vertical="top" wrapText="1"/>
    </xf>
    <xf numFmtId="179" fontId="1" fillId="32" borderId="10" xfId="0" applyNumberFormat="1" applyFont="1" applyFill="1" applyBorder="1" applyAlignment="1" applyProtection="1">
      <alignment vertical="top" wrapText="1"/>
      <protection/>
    </xf>
    <xf numFmtId="49" fontId="2" fillId="32" borderId="10" xfId="0" applyNumberFormat="1" applyFont="1" applyFill="1" applyBorder="1" applyAlignment="1">
      <alignment horizontal="center" vertical="center" wrapText="1"/>
    </xf>
    <xf numFmtId="0" fontId="2" fillId="32" borderId="10" xfId="0"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179" fontId="1" fillId="32" borderId="10" xfId="0" applyNumberFormat="1" applyFont="1" applyFill="1" applyBorder="1" applyAlignment="1">
      <alignment horizontal="left" vertical="top" wrapText="1"/>
    </xf>
    <xf numFmtId="179" fontId="1" fillId="32" borderId="10" xfId="0" applyNumberFormat="1" applyFont="1" applyFill="1" applyBorder="1" applyAlignment="1">
      <alignment horizontal="center" vertical="top" wrapText="1"/>
    </xf>
    <xf numFmtId="179" fontId="1" fillId="32" borderId="10" xfId="0" applyNumberFormat="1" applyFont="1" applyFill="1" applyBorder="1" applyAlignment="1">
      <alignment horizontal="left" vertical="top"/>
    </xf>
    <xf numFmtId="1" fontId="1" fillId="32" borderId="10" xfId="0" applyNumberFormat="1" applyFont="1" applyFill="1" applyBorder="1" applyAlignment="1">
      <alignment horizontal="center" vertical="top"/>
    </xf>
    <xf numFmtId="179" fontId="2" fillId="32" borderId="10" xfId="0" applyNumberFormat="1" applyFont="1" applyFill="1" applyBorder="1" applyAlignment="1">
      <alignment horizontal="justify" vertical="top" wrapText="1"/>
    </xf>
    <xf numFmtId="179" fontId="2" fillId="32" borderId="10" xfId="0" applyNumberFormat="1" applyFont="1" applyFill="1" applyBorder="1" applyAlignment="1">
      <alignment horizontal="left" vertical="top" wrapText="1"/>
    </xf>
    <xf numFmtId="179" fontId="2" fillId="32" borderId="10" xfId="0" applyNumberFormat="1" applyFont="1" applyFill="1" applyBorder="1" applyAlignment="1">
      <alignment horizontal="center" vertical="top" wrapText="1"/>
    </xf>
    <xf numFmtId="0" fontId="2" fillId="0" borderId="14" xfId="0" applyFont="1" applyFill="1" applyBorder="1" applyAlignment="1">
      <alignment horizontal="center" vertical="center" wrapText="1"/>
    </xf>
    <xf numFmtId="0" fontId="33" fillId="0" borderId="10" xfId="0" applyFont="1" applyBorder="1" applyAlignment="1">
      <alignment horizontal="left" vertical="top" wrapText="1"/>
    </xf>
    <xf numFmtId="0" fontId="3" fillId="0" borderId="10" xfId="0" applyFont="1" applyBorder="1" applyAlignment="1">
      <alignment horizontal="left" vertical="top" wrapText="1"/>
    </xf>
    <xf numFmtId="0" fontId="33" fillId="0" borderId="10" xfId="60" applyFont="1" applyFill="1" applyBorder="1" applyAlignment="1">
      <alignment vertical="center" wrapText="1"/>
      <protection/>
    </xf>
    <xf numFmtId="0" fontId="2" fillId="0" borderId="21" xfId="0" applyFont="1" applyFill="1" applyBorder="1" applyAlignment="1">
      <alignment horizontal="left" vertical="center" wrapText="1"/>
    </xf>
    <xf numFmtId="0" fontId="1" fillId="0" borderId="21" xfId="0" applyFont="1" applyFill="1" applyBorder="1" applyAlignment="1">
      <alignment horizontal="left" vertical="center" wrapText="1"/>
    </xf>
    <xf numFmtId="1" fontId="2" fillId="32" borderId="10" xfId="0" applyNumberFormat="1" applyFont="1" applyFill="1" applyBorder="1" applyAlignment="1">
      <alignment horizontal="center" vertical="center" wrapText="1"/>
    </xf>
    <xf numFmtId="1" fontId="1" fillId="32" borderId="10" xfId="0" applyNumberFormat="1" applyFont="1" applyFill="1" applyBorder="1" applyAlignment="1">
      <alignment horizontal="center" vertical="center" wrapText="1"/>
    </xf>
    <xf numFmtId="0" fontId="2" fillId="0" borderId="14" xfId="0" applyFont="1" applyFill="1" applyBorder="1" applyAlignment="1">
      <alignment vertical="top" wrapText="1"/>
    </xf>
    <xf numFmtId="0" fontId="1" fillId="0" borderId="14" xfId="0" applyFont="1" applyFill="1" applyBorder="1" applyAlignment="1">
      <alignment vertical="center" wrapText="1"/>
    </xf>
    <xf numFmtId="0" fontId="1" fillId="0" borderId="14" xfId="0" applyFont="1" applyFill="1" applyBorder="1" applyAlignment="1">
      <alignment vertical="top" wrapText="1"/>
    </xf>
    <xf numFmtId="179" fontId="2" fillId="0" borderId="14" xfId="0" applyNumberFormat="1" applyFont="1" applyFill="1" applyBorder="1" applyAlignment="1" applyProtection="1">
      <alignment vertical="center" wrapText="1"/>
      <protection/>
    </xf>
    <xf numFmtId="0" fontId="2" fillId="0" borderId="10" xfId="0" applyFont="1" applyFill="1" applyBorder="1" applyAlignment="1">
      <alignment wrapText="1"/>
    </xf>
    <xf numFmtId="0" fontId="33" fillId="0" borderId="22" xfId="0" applyFont="1" applyBorder="1" applyAlignment="1">
      <alignment horizontal="center" vertical="center"/>
    </xf>
    <xf numFmtId="0" fontId="33" fillId="0" borderId="22" xfId="0" applyFont="1" applyBorder="1" applyAlignment="1">
      <alignment vertical="center" wrapText="1"/>
    </xf>
    <xf numFmtId="4" fontId="33" fillId="0" borderId="12" xfId="0" applyNumberFormat="1" applyFont="1" applyFill="1" applyBorder="1" applyAlignment="1">
      <alignment horizontal="right" vertical="center" wrapText="1"/>
    </xf>
    <xf numFmtId="0" fontId="3" fillId="0" borderId="10" xfId="0" applyFont="1" applyBorder="1" applyAlignment="1">
      <alignment horizontal="center" vertical="center"/>
    </xf>
    <xf numFmtId="0" fontId="3" fillId="0" borderId="10" xfId="0" applyFont="1" applyBorder="1" applyAlignment="1">
      <alignment vertical="center" wrapText="1"/>
    </xf>
    <xf numFmtId="0" fontId="33" fillId="0" borderId="10" xfId="0" applyFont="1" applyBorder="1" applyAlignment="1">
      <alignment horizontal="center" vertical="center"/>
    </xf>
    <xf numFmtId="0" fontId="33" fillId="0" borderId="10" xfId="0" applyFont="1" applyBorder="1" applyAlignment="1">
      <alignment vertical="center" wrapText="1"/>
    </xf>
    <xf numFmtId="0" fontId="2" fillId="32" borderId="10" xfId="0" applyFont="1" applyFill="1" applyBorder="1" applyAlignment="1">
      <alignment horizontal="left" wrapText="1"/>
    </xf>
    <xf numFmtId="179" fontId="2" fillId="32" borderId="10" xfId="0" applyNumberFormat="1" applyFont="1" applyFill="1" applyBorder="1" applyAlignment="1" quotePrefix="1">
      <alignment horizontal="center" vertical="center" wrapText="1"/>
    </xf>
    <xf numFmtId="0" fontId="2" fillId="32" borderId="10" xfId="0" applyFont="1" applyFill="1" applyBorder="1" applyAlignment="1">
      <alignment wrapText="1"/>
    </xf>
    <xf numFmtId="0" fontId="2" fillId="32" borderId="10" xfId="0" applyFont="1" applyFill="1" applyBorder="1" applyAlignment="1">
      <alignment vertical="center" wrapText="1"/>
    </xf>
    <xf numFmtId="0" fontId="1" fillId="32" borderId="10" xfId="0" applyFont="1" applyFill="1" applyBorder="1" applyAlignment="1">
      <alignment vertical="center" wrapText="1"/>
    </xf>
    <xf numFmtId="179" fontId="1" fillId="32" borderId="10" xfId="0" applyNumberFormat="1" applyFont="1" applyFill="1" applyBorder="1" applyAlignment="1" quotePrefix="1">
      <alignment horizontal="center" vertical="center" wrapText="1"/>
    </xf>
    <xf numFmtId="0" fontId="1" fillId="32" borderId="10" xfId="0" applyFont="1" applyFill="1" applyBorder="1" applyAlignment="1">
      <alignment horizontal="left" vertical="center" wrapText="1"/>
    </xf>
    <xf numFmtId="179" fontId="1" fillId="32" borderId="10" xfId="0" applyNumberFormat="1" applyFont="1" applyFill="1" applyBorder="1" applyAlignment="1" applyProtection="1">
      <alignment vertical="center" wrapText="1"/>
      <protection/>
    </xf>
    <xf numFmtId="0" fontId="37" fillId="32" borderId="10" xfId="0" applyFont="1" applyFill="1" applyBorder="1" applyAlignment="1">
      <alignment horizontal="left" vertical="center" wrapText="1"/>
    </xf>
    <xf numFmtId="49" fontId="37" fillId="0" borderId="10" xfId="0" applyNumberFormat="1" applyFont="1" applyFill="1" applyBorder="1" applyAlignment="1">
      <alignment horizontal="center" vertical="center" wrapText="1"/>
    </xf>
    <xf numFmtId="0" fontId="17" fillId="0" borderId="0" xfId="0" applyFont="1" applyAlignment="1">
      <alignment horizontal="right" vertical="center" wrapText="1"/>
    </xf>
    <xf numFmtId="0" fontId="17" fillId="0" borderId="0" xfId="0"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right" vertical="top" wrapText="1"/>
    </xf>
    <xf numFmtId="0" fontId="1" fillId="0" borderId="0" xfId="0" applyFont="1" applyAlignment="1">
      <alignment horizontal="right" vertical="top"/>
    </xf>
    <xf numFmtId="0" fontId="26" fillId="0" borderId="0" xfId="0" applyFont="1" applyFill="1" applyAlignment="1" applyProtection="1">
      <alignment horizontal="center" vertical="top" wrapText="1"/>
      <protection/>
    </xf>
    <xf numFmtId="0" fontId="1" fillId="0" borderId="0" xfId="0" applyFont="1" applyFill="1" applyAlignment="1" applyProtection="1">
      <alignment horizontal="right" vertical="top"/>
      <protection/>
    </xf>
    <xf numFmtId="0" fontId="1" fillId="0" borderId="0" xfId="0" applyFont="1" applyFill="1" applyAlignment="1" applyProtection="1">
      <alignment horizontal="right" vertical="top" wrapText="1"/>
      <protection/>
    </xf>
    <xf numFmtId="179" fontId="2" fillId="0" borderId="10" xfId="0" applyNumberFormat="1" applyFont="1" applyFill="1" applyBorder="1" applyAlignment="1">
      <alignment horizontal="center" vertical="center" wrapText="1"/>
    </xf>
    <xf numFmtId="179" fontId="44" fillId="0" borderId="0" xfId="0" applyNumberFormat="1" applyFont="1" applyFill="1" applyBorder="1" applyAlignment="1">
      <alignment horizontal="left" vertical="top" wrapText="1"/>
    </xf>
    <xf numFmtId="0" fontId="1" fillId="0" borderId="0" xfId="0" applyFont="1" applyFill="1" applyAlignment="1" applyProtection="1">
      <alignment horizontal="left" vertical="top" wrapText="1"/>
      <protection/>
    </xf>
    <xf numFmtId="0" fontId="1" fillId="0" borderId="0" xfId="0" applyFont="1" applyFill="1" applyAlignment="1" applyProtection="1">
      <alignment horizontal="right" vertical="center" wrapText="1"/>
      <protection/>
    </xf>
    <xf numFmtId="0" fontId="1" fillId="0" borderId="0" xfId="0" applyFont="1" applyFill="1" applyAlignment="1" applyProtection="1">
      <alignment horizontal="right" vertical="center"/>
      <protection/>
    </xf>
    <xf numFmtId="0" fontId="32" fillId="0" borderId="0" xfId="0" applyFont="1" applyFill="1" applyAlignment="1">
      <alignment horizontal="center" vertical="center" wrapText="1"/>
    </xf>
    <xf numFmtId="0" fontId="37" fillId="0" borderId="0" xfId="0" applyFont="1" applyFill="1" applyBorder="1" applyAlignment="1">
      <alignment horizontal="right"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оходы" xfId="54"/>
    <cellStyle name="Обычный_Доходы2012" xfId="55"/>
    <cellStyle name="Обычный_Доходы2013" xfId="56"/>
    <cellStyle name="Обычный_Доходы2014" xfId="57"/>
    <cellStyle name="Обычный_Доходы2015" xfId="58"/>
    <cellStyle name="Обычный_Лист1" xfId="59"/>
    <cellStyle name="Обычный_Лист2"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7"/>
  <sheetViews>
    <sheetView view="pageBreakPreview" zoomScale="85" zoomScaleNormal="115" zoomScaleSheetLayoutView="85" workbookViewId="0" topLeftCell="A1">
      <selection activeCell="B2" sqref="B2"/>
    </sheetView>
  </sheetViews>
  <sheetFormatPr defaultColWidth="9.00390625" defaultRowHeight="12.75"/>
  <cols>
    <col min="1" max="1" width="30.00390625" style="0" customWidth="1"/>
    <col min="2" max="2" width="69.625" style="0" customWidth="1"/>
    <col min="3" max="3" width="23.375" style="0" customWidth="1"/>
    <col min="4" max="4" width="4.375" style="0" customWidth="1"/>
  </cols>
  <sheetData>
    <row r="1" spans="2:4" ht="120" customHeight="1">
      <c r="B1" s="320" t="s">
        <v>807</v>
      </c>
      <c r="C1" s="321"/>
      <c r="D1" s="70"/>
    </row>
    <row r="2" spans="2:4" ht="22.5" customHeight="1">
      <c r="B2" s="77"/>
      <c r="C2" s="78"/>
      <c r="D2" s="70"/>
    </row>
    <row r="3" spans="1:4" ht="36.75" customHeight="1">
      <c r="A3" s="322" t="s">
        <v>604</v>
      </c>
      <c r="B3" s="322"/>
      <c r="C3" s="322"/>
      <c r="D3" s="70" t="s">
        <v>169</v>
      </c>
    </row>
    <row r="4" spans="1:4" ht="11.25" customHeight="1">
      <c r="A4" s="79"/>
      <c r="B4" s="79"/>
      <c r="C4" s="79"/>
      <c r="D4" s="70"/>
    </row>
    <row r="5" ht="15">
      <c r="C5" s="66" t="s">
        <v>9</v>
      </c>
    </row>
    <row r="6" spans="1:3" ht="43.5" customHeight="1">
      <c r="A6" s="72" t="s">
        <v>294</v>
      </c>
      <c r="B6" s="72" t="s">
        <v>25</v>
      </c>
      <c r="C6" s="72" t="s">
        <v>61</v>
      </c>
    </row>
    <row r="7" spans="1:3" ht="17.25" customHeight="1">
      <c r="A7" s="71">
        <v>1</v>
      </c>
      <c r="B7" s="71">
        <v>2</v>
      </c>
      <c r="C7" s="71">
        <v>3</v>
      </c>
    </row>
    <row r="8" spans="1:3" ht="45" customHeight="1">
      <c r="A8" s="72" t="s">
        <v>313</v>
      </c>
      <c r="B8" s="111" t="s">
        <v>295</v>
      </c>
      <c r="C8" s="73">
        <f>C9</f>
        <v>50455809.23999995</v>
      </c>
    </row>
    <row r="9" spans="1:3" ht="38.25" customHeight="1">
      <c r="A9" s="72" t="s">
        <v>296</v>
      </c>
      <c r="B9" s="111" t="s">
        <v>297</v>
      </c>
      <c r="C9" s="76">
        <f>C14+C10</f>
        <v>50455809.23999995</v>
      </c>
    </row>
    <row r="10" spans="1:3" ht="20.25" customHeight="1">
      <c r="A10" s="72" t="s">
        <v>298</v>
      </c>
      <c r="B10" s="111" t="s">
        <v>299</v>
      </c>
      <c r="C10" s="73">
        <f>C11</f>
        <v>-480264268.87</v>
      </c>
    </row>
    <row r="11" spans="1:3" ht="20.25" customHeight="1">
      <c r="A11" s="75" t="s">
        <v>300</v>
      </c>
      <c r="B11" s="112" t="s">
        <v>301</v>
      </c>
      <c r="C11" s="76">
        <f>C12</f>
        <v>-480264268.87</v>
      </c>
    </row>
    <row r="12" spans="1:3" ht="20.25" customHeight="1">
      <c r="A12" s="75" t="s">
        <v>302</v>
      </c>
      <c r="B12" s="112" t="s">
        <v>303</v>
      </c>
      <c r="C12" s="74">
        <f>C13</f>
        <v>-480264268.87</v>
      </c>
    </row>
    <row r="13" spans="1:3" ht="37.5" customHeight="1">
      <c r="A13" s="75" t="s">
        <v>304</v>
      </c>
      <c r="B13" s="112" t="s">
        <v>305</v>
      </c>
      <c r="C13" s="76">
        <f>-'Доходы 2022'!C142-11616661.45</f>
        <v>-480264268.87</v>
      </c>
    </row>
    <row r="14" spans="1:3" ht="18.75" customHeight="1">
      <c r="A14" s="72" t="s">
        <v>306</v>
      </c>
      <c r="B14" s="111" t="s">
        <v>307</v>
      </c>
      <c r="C14" s="73">
        <f>C15</f>
        <v>530720078.10999995</v>
      </c>
    </row>
    <row r="15" spans="1:3" ht="18.75" customHeight="1">
      <c r="A15" s="75" t="s">
        <v>308</v>
      </c>
      <c r="B15" s="112" t="s">
        <v>307</v>
      </c>
      <c r="C15" s="76">
        <f>C16</f>
        <v>530720078.10999995</v>
      </c>
    </row>
    <row r="16" spans="1:3" ht="18.75" customHeight="1">
      <c r="A16" s="75" t="s">
        <v>309</v>
      </c>
      <c r="B16" s="112" t="s">
        <v>310</v>
      </c>
      <c r="C16" s="74">
        <f>C17</f>
        <v>530720078.10999995</v>
      </c>
    </row>
    <row r="17" spans="1:3" ht="36.75" customHeight="1">
      <c r="A17" s="75" t="s">
        <v>311</v>
      </c>
      <c r="B17" s="112" t="s">
        <v>312</v>
      </c>
      <c r="C17" s="74">
        <f>'Ведомственная 2022'!G15+11616661.45</f>
        <v>530720078.10999995</v>
      </c>
    </row>
  </sheetData>
  <sheetProtection/>
  <mergeCells count="2">
    <mergeCell ref="B1:C1"/>
    <mergeCell ref="A3:C3"/>
  </mergeCells>
  <printOptions/>
  <pageMargins left="0.7086614173228347" right="0.31496062992125984" top="0.35433070866141736" bottom="0.35433070866141736"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C142"/>
  <sheetViews>
    <sheetView view="pageBreakPreview" zoomScale="90" zoomScaleSheetLayoutView="90" workbookViewId="0" topLeftCell="A1">
      <selection activeCell="B2" sqref="B2:C5"/>
    </sheetView>
  </sheetViews>
  <sheetFormatPr defaultColWidth="9.00390625" defaultRowHeight="12.75"/>
  <cols>
    <col min="1" max="1" width="20.00390625" style="69" customWidth="1"/>
    <col min="2" max="2" width="65.50390625" style="0" customWidth="1"/>
    <col min="3" max="3" width="13.625" style="168" customWidth="1"/>
  </cols>
  <sheetData>
    <row r="1" spans="1:3" ht="15">
      <c r="A1" s="33"/>
      <c r="B1" s="34"/>
      <c r="C1" s="164" t="s">
        <v>691</v>
      </c>
    </row>
    <row r="2" spans="1:3" ht="15">
      <c r="A2" s="33"/>
      <c r="B2" s="324" t="s">
        <v>808</v>
      </c>
      <c r="C2" s="325"/>
    </row>
    <row r="3" spans="1:3" ht="15">
      <c r="A3" s="35"/>
      <c r="B3" s="325"/>
      <c r="C3" s="325"/>
    </row>
    <row r="4" spans="1:3" ht="33" customHeight="1">
      <c r="A4" s="35"/>
      <c r="B4" s="325"/>
      <c r="C4" s="325"/>
    </row>
    <row r="5" spans="1:3" ht="45.75" customHeight="1">
      <c r="A5" s="35"/>
      <c r="B5" s="325"/>
      <c r="C5" s="325"/>
    </row>
    <row r="6" spans="1:3" ht="18" customHeight="1">
      <c r="A6" s="36"/>
      <c r="B6" s="36"/>
      <c r="C6" s="164"/>
    </row>
    <row r="7" spans="1:3" ht="21" customHeight="1">
      <c r="A7" s="323" t="s">
        <v>605</v>
      </c>
      <c r="B7" s="323"/>
      <c r="C7" s="323"/>
    </row>
    <row r="8" spans="1:3" ht="15">
      <c r="A8" s="67"/>
      <c r="B8" s="37"/>
      <c r="C8" s="164" t="s">
        <v>9</v>
      </c>
    </row>
    <row r="9" spans="1:3" ht="36" customHeight="1">
      <c r="A9" s="38" t="s">
        <v>59</v>
      </c>
      <c r="B9" s="39" t="s">
        <v>60</v>
      </c>
      <c r="C9" s="165" t="s">
        <v>61</v>
      </c>
    </row>
    <row r="10" spans="1:3" ht="12.75">
      <c r="A10" s="39" t="s">
        <v>62</v>
      </c>
      <c r="B10" s="86" t="s">
        <v>63</v>
      </c>
      <c r="C10" s="166">
        <f>C11+C17+C27+C42+C46+C51+C55+C59+C39+C70</f>
        <v>69326590.87</v>
      </c>
    </row>
    <row r="11" spans="1:3" ht="12.75">
      <c r="A11" s="39" t="s">
        <v>64</v>
      </c>
      <c r="B11" s="86" t="s">
        <v>65</v>
      </c>
      <c r="C11" s="166">
        <f>C12</f>
        <v>47425389.41</v>
      </c>
    </row>
    <row r="12" spans="1:3" ht="12.75">
      <c r="A12" s="39" t="s">
        <v>66</v>
      </c>
      <c r="B12" s="86" t="s">
        <v>67</v>
      </c>
      <c r="C12" s="166">
        <f>C13+C14+C15+C16</f>
        <v>47425389.41</v>
      </c>
    </row>
    <row r="13" spans="1:3" ht="44.25" customHeight="1">
      <c r="A13" s="40" t="s">
        <v>68</v>
      </c>
      <c r="B13" s="85" t="s">
        <v>138</v>
      </c>
      <c r="C13" s="118">
        <v>46524488</v>
      </c>
    </row>
    <row r="14" spans="1:3" ht="61.5" customHeight="1">
      <c r="A14" s="40" t="s">
        <v>148</v>
      </c>
      <c r="B14" s="85" t="s">
        <v>139</v>
      </c>
      <c r="C14" s="118">
        <v>494467</v>
      </c>
    </row>
    <row r="15" spans="1:3" ht="20.25">
      <c r="A15" s="40" t="s">
        <v>149</v>
      </c>
      <c r="B15" s="85" t="s">
        <v>140</v>
      </c>
      <c r="C15" s="118">
        <v>406433</v>
      </c>
    </row>
    <row r="16" spans="1:3" ht="40.5">
      <c r="A16" s="40" t="s">
        <v>770</v>
      </c>
      <c r="B16" s="85" t="s">
        <v>769</v>
      </c>
      <c r="C16" s="118">
        <v>1.41</v>
      </c>
    </row>
    <row r="17" spans="1:3" ht="23.25" customHeight="1">
      <c r="A17" s="41" t="s">
        <v>69</v>
      </c>
      <c r="B17" s="87" t="s">
        <v>70</v>
      </c>
      <c r="C17" s="116">
        <f>C18</f>
        <v>6776020</v>
      </c>
    </row>
    <row r="18" spans="1:3" ht="23.25" customHeight="1">
      <c r="A18" s="41" t="s">
        <v>71</v>
      </c>
      <c r="B18" s="87" t="s">
        <v>72</v>
      </c>
      <c r="C18" s="116">
        <f>C19+C21+C23+C25</f>
        <v>6776020</v>
      </c>
    </row>
    <row r="19" spans="1:3" ht="35.25" customHeight="1">
      <c r="A19" s="42" t="s">
        <v>73</v>
      </c>
      <c r="B19" s="58" t="s">
        <v>74</v>
      </c>
      <c r="C19" s="118">
        <f>C20</f>
        <v>3063640</v>
      </c>
    </row>
    <row r="20" spans="1:3" ht="62.25" customHeight="1">
      <c r="A20" s="175" t="s">
        <v>499</v>
      </c>
      <c r="B20" s="58" t="s">
        <v>574</v>
      </c>
      <c r="C20" s="176">
        <v>3063640</v>
      </c>
    </row>
    <row r="21" spans="1:3" ht="48" customHeight="1">
      <c r="A21" s="42" t="s">
        <v>75</v>
      </c>
      <c r="B21" s="58" t="s">
        <v>76</v>
      </c>
      <c r="C21" s="118">
        <f>C22</f>
        <v>16960</v>
      </c>
    </row>
    <row r="22" spans="1:3" ht="69.75" customHeight="1">
      <c r="A22" s="42" t="s">
        <v>500</v>
      </c>
      <c r="B22" s="58" t="s">
        <v>575</v>
      </c>
      <c r="C22" s="118">
        <v>16960</v>
      </c>
    </row>
    <row r="23" spans="1:3" ht="41.25" customHeight="1">
      <c r="A23" s="42" t="s">
        <v>77</v>
      </c>
      <c r="B23" s="58" t="s">
        <v>78</v>
      </c>
      <c r="C23" s="118">
        <f>C24</f>
        <v>4079580</v>
      </c>
    </row>
    <row r="24" spans="1:3" ht="54" customHeight="1">
      <c r="A24" s="42" t="s">
        <v>501</v>
      </c>
      <c r="B24" s="58" t="s">
        <v>576</v>
      </c>
      <c r="C24" s="118">
        <v>4079580</v>
      </c>
    </row>
    <row r="25" spans="1:3" ht="37.5" customHeight="1">
      <c r="A25" s="42" t="s">
        <v>79</v>
      </c>
      <c r="B25" s="58" t="s">
        <v>80</v>
      </c>
      <c r="C25" s="118">
        <f>C26</f>
        <v>-384160</v>
      </c>
    </row>
    <row r="26" spans="1:3" ht="54" customHeight="1">
      <c r="A26" s="42" t="s">
        <v>502</v>
      </c>
      <c r="B26" s="58" t="s">
        <v>577</v>
      </c>
      <c r="C26" s="118">
        <v>-384160</v>
      </c>
    </row>
    <row r="27" spans="1:3" ht="12.75">
      <c r="A27" s="39" t="s">
        <v>81</v>
      </c>
      <c r="B27" s="86" t="s">
        <v>82</v>
      </c>
      <c r="C27" s="116">
        <f>C28+C35+C37+C33</f>
        <v>3472880.18</v>
      </c>
    </row>
    <row r="28" spans="1:3" ht="12.75">
      <c r="A28" s="109" t="s">
        <v>83</v>
      </c>
      <c r="B28" s="110" t="s">
        <v>84</v>
      </c>
      <c r="C28" s="116">
        <f>C29+C31</f>
        <v>614000</v>
      </c>
    </row>
    <row r="29" spans="1:3" ht="21.75" customHeight="1">
      <c r="A29" s="109" t="s">
        <v>85</v>
      </c>
      <c r="B29" s="110" t="s">
        <v>86</v>
      </c>
      <c r="C29" s="116">
        <f>C30</f>
        <v>540850</v>
      </c>
    </row>
    <row r="30" spans="1:3" ht="21.75" customHeight="1">
      <c r="A30" s="43" t="s">
        <v>87</v>
      </c>
      <c r="B30" s="88" t="s">
        <v>86</v>
      </c>
      <c r="C30" s="118">
        <v>540850</v>
      </c>
    </row>
    <row r="31" spans="1:3" ht="21.75" customHeight="1">
      <c r="A31" s="303" t="s">
        <v>88</v>
      </c>
      <c r="B31" s="304" t="s">
        <v>89</v>
      </c>
      <c r="C31" s="305">
        <f>C32</f>
        <v>73150</v>
      </c>
    </row>
    <row r="32" spans="1:3" ht="33" customHeight="1">
      <c r="A32" s="306" t="s">
        <v>90</v>
      </c>
      <c r="B32" s="307" t="s">
        <v>141</v>
      </c>
      <c r="C32" s="118">
        <v>73150</v>
      </c>
    </row>
    <row r="33" spans="1:3" ht="33" customHeight="1">
      <c r="A33" s="308" t="s">
        <v>772</v>
      </c>
      <c r="B33" s="309" t="s">
        <v>771</v>
      </c>
      <c r="C33" s="116">
        <f>C34</f>
        <v>-17473.82</v>
      </c>
    </row>
    <row r="34" spans="1:3" ht="33" customHeight="1">
      <c r="A34" s="306" t="s">
        <v>773</v>
      </c>
      <c r="B34" s="307" t="s">
        <v>771</v>
      </c>
      <c r="C34" s="118">
        <v>-17473.82</v>
      </c>
    </row>
    <row r="35" spans="1:3" ht="12.75">
      <c r="A35" s="54" t="s">
        <v>541</v>
      </c>
      <c r="B35" s="86" t="s">
        <v>91</v>
      </c>
      <c r="C35" s="116">
        <f>C36</f>
        <v>2339607</v>
      </c>
    </row>
    <row r="36" spans="1:3" ht="12.75">
      <c r="A36" s="40" t="s">
        <v>92</v>
      </c>
      <c r="B36" s="89" t="s">
        <v>91</v>
      </c>
      <c r="C36" s="118">
        <v>2339607</v>
      </c>
    </row>
    <row r="37" spans="1:3" ht="12.75">
      <c r="A37" s="39" t="s">
        <v>600</v>
      </c>
      <c r="B37" s="86" t="s">
        <v>598</v>
      </c>
      <c r="C37" s="116">
        <f>C38</f>
        <v>536747</v>
      </c>
    </row>
    <row r="38" spans="1:3" ht="20.25">
      <c r="A38" s="40" t="s">
        <v>601</v>
      </c>
      <c r="B38" s="89" t="s">
        <v>599</v>
      </c>
      <c r="C38" s="118">
        <v>536747</v>
      </c>
    </row>
    <row r="39" spans="1:3" ht="12.75">
      <c r="A39" s="39" t="s">
        <v>777</v>
      </c>
      <c r="B39" s="86" t="s">
        <v>774</v>
      </c>
      <c r="C39" s="116">
        <f>C40</f>
        <v>9215</v>
      </c>
    </row>
    <row r="40" spans="1:3" ht="27.75" customHeight="1">
      <c r="A40" s="40" t="s">
        <v>778</v>
      </c>
      <c r="B40" s="89" t="s">
        <v>775</v>
      </c>
      <c r="C40" s="118">
        <f>C41</f>
        <v>9215</v>
      </c>
    </row>
    <row r="41" spans="1:3" ht="27.75" customHeight="1">
      <c r="A41" s="40" t="s">
        <v>779</v>
      </c>
      <c r="B41" s="89" t="s">
        <v>776</v>
      </c>
      <c r="C41" s="118">
        <v>9215</v>
      </c>
    </row>
    <row r="42" spans="1:3" ht="20.25">
      <c r="A42" s="44" t="s">
        <v>93</v>
      </c>
      <c r="B42" s="90" t="s">
        <v>94</v>
      </c>
      <c r="C42" s="166">
        <f>C43</f>
        <v>5034000</v>
      </c>
    </row>
    <row r="43" spans="1:3" ht="45.75" customHeight="1">
      <c r="A43" s="46" t="s">
        <v>95</v>
      </c>
      <c r="B43" s="91" t="s">
        <v>96</v>
      </c>
      <c r="C43" s="166">
        <f>C44</f>
        <v>5034000</v>
      </c>
    </row>
    <row r="44" spans="1:3" ht="39" customHeight="1">
      <c r="A44" s="44" t="s">
        <v>97</v>
      </c>
      <c r="B44" s="108" t="s">
        <v>98</v>
      </c>
      <c r="C44" s="166">
        <f>C45</f>
        <v>5034000</v>
      </c>
    </row>
    <row r="45" spans="1:3" ht="40.5">
      <c r="A45" s="47" t="s">
        <v>318</v>
      </c>
      <c r="B45" s="92" t="s">
        <v>317</v>
      </c>
      <c r="C45" s="118">
        <f>3200000+1834000</f>
        <v>5034000</v>
      </c>
    </row>
    <row r="46" spans="1:3" ht="12.75">
      <c r="A46" s="39" t="s">
        <v>99</v>
      </c>
      <c r="B46" s="93" t="s">
        <v>100</v>
      </c>
      <c r="C46" s="166">
        <f>C47</f>
        <v>3300</v>
      </c>
    </row>
    <row r="47" spans="1:3" ht="12.75">
      <c r="A47" s="39" t="s">
        <v>101</v>
      </c>
      <c r="B47" s="93" t="s">
        <v>102</v>
      </c>
      <c r="C47" s="116">
        <f>SUM(C48:C49)</f>
        <v>3300</v>
      </c>
    </row>
    <row r="48" spans="1:3" ht="12.75">
      <c r="A48" s="48" t="s">
        <v>103</v>
      </c>
      <c r="B48" s="95" t="s">
        <v>104</v>
      </c>
      <c r="C48" s="118">
        <v>960</v>
      </c>
    </row>
    <row r="49" spans="1:3" ht="12.75">
      <c r="A49" s="39" t="s">
        <v>105</v>
      </c>
      <c r="B49" s="93" t="s">
        <v>106</v>
      </c>
      <c r="C49" s="116">
        <f>C50</f>
        <v>2340</v>
      </c>
    </row>
    <row r="50" spans="1:3" ht="12.75">
      <c r="A50" s="40" t="s">
        <v>457</v>
      </c>
      <c r="B50" s="94" t="s">
        <v>458</v>
      </c>
      <c r="C50" s="118">
        <v>2340</v>
      </c>
    </row>
    <row r="51" spans="1:3" ht="12.75">
      <c r="A51" s="49" t="s">
        <v>107</v>
      </c>
      <c r="B51" s="96" t="s">
        <v>529</v>
      </c>
      <c r="C51" s="116">
        <f>C52</f>
        <v>37496</v>
      </c>
    </row>
    <row r="52" spans="1:3" ht="12.75">
      <c r="A52" s="49" t="s">
        <v>108</v>
      </c>
      <c r="B52" s="98" t="s">
        <v>110</v>
      </c>
      <c r="C52" s="116">
        <f>C53</f>
        <v>37496</v>
      </c>
    </row>
    <row r="53" spans="1:3" ht="12.75">
      <c r="A53" s="49" t="s">
        <v>111</v>
      </c>
      <c r="B53" s="98" t="s">
        <v>142</v>
      </c>
      <c r="C53" s="116">
        <f>C54</f>
        <v>37496</v>
      </c>
    </row>
    <row r="54" spans="1:3" ht="12.75">
      <c r="A54" s="50" t="s">
        <v>112</v>
      </c>
      <c r="B54" s="97" t="s">
        <v>113</v>
      </c>
      <c r="C54" s="118">
        <v>37496</v>
      </c>
    </row>
    <row r="55" spans="1:3" ht="12.75">
      <c r="A55" s="49" t="s">
        <v>328</v>
      </c>
      <c r="B55" s="98" t="s">
        <v>332</v>
      </c>
      <c r="C55" s="116">
        <f>C56</f>
        <v>6553000</v>
      </c>
    </row>
    <row r="56" spans="1:3" ht="24" customHeight="1">
      <c r="A56" s="49" t="s">
        <v>329</v>
      </c>
      <c r="B56" s="96" t="s">
        <v>333</v>
      </c>
      <c r="C56" s="116">
        <f>C57</f>
        <v>6553000</v>
      </c>
    </row>
    <row r="57" spans="1:3" ht="24" customHeight="1">
      <c r="A57" s="49" t="s">
        <v>330</v>
      </c>
      <c r="B57" s="96" t="s">
        <v>334</v>
      </c>
      <c r="C57" s="116">
        <f>C58</f>
        <v>6553000</v>
      </c>
    </row>
    <row r="58" spans="1:3" ht="34.5" customHeight="1">
      <c r="A58" s="50" t="s">
        <v>331</v>
      </c>
      <c r="B58" s="99" t="s">
        <v>335</v>
      </c>
      <c r="C58" s="118">
        <f>3930000+2623000</f>
        <v>6553000</v>
      </c>
    </row>
    <row r="59" spans="1:3" s="113" customFormat="1" ht="22.5" customHeight="1">
      <c r="A59" s="68" t="s">
        <v>540</v>
      </c>
      <c r="B59" s="103" t="s">
        <v>539</v>
      </c>
      <c r="C59" s="116">
        <f>C60+C67</f>
        <v>13990.28</v>
      </c>
    </row>
    <row r="60" spans="1:3" s="113" customFormat="1" ht="21">
      <c r="A60" s="114" t="s">
        <v>534</v>
      </c>
      <c r="B60" s="122" t="s">
        <v>535</v>
      </c>
      <c r="C60" s="116">
        <f>C61+C63+C65</f>
        <v>12071</v>
      </c>
    </row>
    <row r="61" spans="1:3" s="113" customFormat="1" ht="37.5" customHeight="1">
      <c r="A61" s="114" t="s">
        <v>533</v>
      </c>
      <c r="B61" s="115" t="s">
        <v>679</v>
      </c>
      <c r="C61" s="116">
        <f>C62</f>
        <v>10071</v>
      </c>
    </row>
    <row r="62" spans="1:3" s="113" customFormat="1" ht="43.5" customHeight="1">
      <c r="A62" s="120" t="s">
        <v>532</v>
      </c>
      <c r="B62" s="117" t="s">
        <v>680</v>
      </c>
      <c r="C62" s="118">
        <v>10071</v>
      </c>
    </row>
    <row r="63" spans="1:3" s="113" customFormat="1" ht="43.5" customHeight="1">
      <c r="A63" s="106" t="s">
        <v>536</v>
      </c>
      <c r="B63" s="121" t="s">
        <v>578</v>
      </c>
      <c r="C63" s="116">
        <f>C64</f>
        <v>500</v>
      </c>
    </row>
    <row r="64" spans="1:3" s="113" customFormat="1" ht="57" customHeight="1">
      <c r="A64" s="107" t="s">
        <v>537</v>
      </c>
      <c r="B64" s="119" t="s">
        <v>579</v>
      </c>
      <c r="C64" s="118">
        <v>500</v>
      </c>
    </row>
    <row r="65" spans="1:3" s="113" customFormat="1" ht="36.75" customHeight="1">
      <c r="A65" s="106" t="s">
        <v>602</v>
      </c>
      <c r="B65" s="121" t="s">
        <v>681</v>
      </c>
      <c r="C65" s="116">
        <f>C66</f>
        <v>1500</v>
      </c>
    </row>
    <row r="66" spans="1:3" s="113" customFormat="1" ht="48.75" customHeight="1">
      <c r="A66" s="107" t="s">
        <v>603</v>
      </c>
      <c r="B66" s="119" t="s">
        <v>682</v>
      </c>
      <c r="C66" s="118">
        <v>1500</v>
      </c>
    </row>
    <row r="67" spans="1:3" s="113" customFormat="1" ht="48.75" customHeight="1">
      <c r="A67" s="106" t="s">
        <v>783</v>
      </c>
      <c r="B67" s="121" t="s">
        <v>780</v>
      </c>
      <c r="C67" s="116">
        <f>C68</f>
        <v>1919.28</v>
      </c>
    </row>
    <row r="68" spans="1:3" s="113" customFormat="1" ht="48.75" customHeight="1">
      <c r="A68" s="107" t="s">
        <v>784</v>
      </c>
      <c r="B68" s="119" t="s">
        <v>781</v>
      </c>
      <c r="C68" s="118">
        <f>C69</f>
        <v>1919.28</v>
      </c>
    </row>
    <row r="69" spans="1:3" s="113" customFormat="1" ht="48.75" customHeight="1">
      <c r="A69" s="107" t="s">
        <v>785</v>
      </c>
      <c r="B69" s="119" t="s">
        <v>782</v>
      </c>
      <c r="C69" s="118">
        <v>1919.28</v>
      </c>
    </row>
    <row r="70" spans="1:3" s="113" customFormat="1" ht="24" customHeight="1">
      <c r="A70" s="106" t="s">
        <v>796</v>
      </c>
      <c r="B70" s="309" t="s">
        <v>797</v>
      </c>
      <c r="C70" s="116">
        <f>C71</f>
        <v>1300</v>
      </c>
    </row>
    <row r="71" spans="1:3" s="113" customFormat="1" ht="24" customHeight="1">
      <c r="A71" s="107" t="s">
        <v>798</v>
      </c>
      <c r="B71" s="307" t="s">
        <v>797</v>
      </c>
      <c r="C71" s="118">
        <f>C72</f>
        <v>1300</v>
      </c>
    </row>
    <row r="72" spans="1:3" s="113" customFormat="1" ht="24" customHeight="1">
      <c r="A72" s="107" t="s">
        <v>799</v>
      </c>
      <c r="B72" s="307" t="s">
        <v>800</v>
      </c>
      <c r="C72" s="118">
        <v>1300</v>
      </c>
    </row>
    <row r="73" spans="1:3" ht="7.5" customHeight="1">
      <c r="A73" s="107"/>
      <c r="B73" s="52"/>
      <c r="C73" s="118"/>
    </row>
    <row r="74" spans="1:3" ht="12.75">
      <c r="A74" s="51" t="s">
        <v>114</v>
      </c>
      <c r="B74" s="101" t="s">
        <v>143</v>
      </c>
      <c r="C74" s="166">
        <f>C75+C138+C134</f>
        <v>399321016.55</v>
      </c>
    </row>
    <row r="75" spans="1:3" ht="26.25" customHeight="1">
      <c r="A75" s="39" t="s">
        <v>115</v>
      </c>
      <c r="B75" s="102" t="s">
        <v>144</v>
      </c>
      <c r="C75" s="166">
        <f>C82+C76+C98</f>
        <v>410942678</v>
      </c>
    </row>
    <row r="76" spans="1:3" ht="15" customHeight="1">
      <c r="A76" s="39" t="s">
        <v>477</v>
      </c>
      <c r="B76" s="102" t="s">
        <v>145</v>
      </c>
      <c r="C76" s="116">
        <f>C77+C79</f>
        <v>76815741</v>
      </c>
    </row>
    <row r="77" spans="1:3" ht="15" customHeight="1">
      <c r="A77" s="39" t="s">
        <v>478</v>
      </c>
      <c r="B77" s="102" t="s">
        <v>116</v>
      </c>
      <c r="C77" s="116">
        <f>C78</f>
        <v>75261728</v>
      </c>
    </row>
    <row r="78" spans="1:3" ht="15" customHeight="1">
      <c r="A78" s="40" t="s">
        <v>479</v>
      </c>
      <c r="B78" s="94" t="s">
        <v>146</v>
      </c>
      <c r="C78" s="118">
        <f>75261728</f>
        <v>75261728</v>
      </c>
    </row>
    <row r="79" spans="1:3" ht="21.75" customHeight="1">
      <c r="A79" s="40" t="s">
        <v>794</v>
      </c>
      <c r="B79" s="94" t="s">
        <v>792</v>
      </c>
      <c r="C79" s="118">
        <f>C80</f>
        <v>1554013</v>
      </c>
    </row>
    <row r="80" spans="1:3" ht="24.75" customHeight="1">
      <c r="A80" s="40" t="s">
        <v>795</v>
      </c>
      <c r="B80" s="94" t="s">
        <v>793</v>
      </c>
      <c r="C80" s="118">
        <v>1554013</v>
      </c>
    </row>
    <row r="81" spans="1:3" ht="7.5" customHeight="1">
      <c r="A81" s="40"/>
      <c r="B81" s="52"/>
      <c r="C81" s="116"/>
    </row>
    <row r="82" spans="1:3" ht="22.5" customHeight="1">
      <c r="A82" s="68" t="s">
        <v>512</v>
      </c>
      <c r="B82" s="45" t="s">
        <v>511</v>
      </c>
      <c r="C82" s="116">
        <f>C89+C83+C85+C87</f>
        <v>35365033</v>
      </c>
    </row>
    <row r="83" spans="1:3" ht="43.5" customHeight="1">
      <c r="A83" s="68" t="s">
        <v>589</v>
      </c>
      <c r="B83" s="177" t="s">
        <v>687</v>
      </c>
      <c r="C83" s="116">
        <f>C84</f>
        <v>1677543</v>
      </c>
    </row>
    <row r="84" spans="1:3" ht="45" customHeight="1">
      <c r="A84" s="180" t="s">
        <v>588</v>
      </c>
      <c r="B84" s="178" t="s">
        <v>688</v>
      </c>
      <c r="C84" s="118">
        <v>1677543</v>
      </c>
    </row>
    <row r="85" spans="1:3" ht="26.25" customHeight="1">
      <c r="A85" s="68" t="s">
        <v>582</v>
      </c>
      <c r="B85" s="45" t="s">
        <v>689</v>
      </c>
      <c r="C85" s="116">
        <f>C86</f>
        <v>352719</v>
      </c>
    </row>
    <row r="86" spans="1:3" ht="33.75" customHeight="1">
      <c r="A86" s="53" t="s">
        <v>583</v>
      </c>
      <c r="B86" s="52" t="s">
        <v>690</v>
      </c>
      <c r="C86" s="118">
        <v>352719</v>
      </c>
    </row>
    <row r="87" spans="1:3" ht="33.75" customHeight="1">
      <c r="A87" s="68" t="s">
        <v>584</v>
      </c>
      <c r="B87" s="291" t="s">
        <v>585</v>
      </c>
      <c r="C87" s="116">
        <f>C88</f>
        <v>3114005</v>
      </c>
    </row>
    <row r="88" spans="1:3" ht="33.75" customHeight="1">
      <c r="A88" s="53" t="s">
        <v>586</v>
      </c>
      <c r="B88" s="292" t="s">
        <v>587</v>
      </c>
      <c r="C88" s="118">
        <v>3114005</v>
      </c>
    </row>
    <row r="89" spans="1:3" ht="12.75">
      <c r="A89" s="39" t="s">
        <v>505</v>
      </c>
      <c r="B89" s="179" t="s">
        <v>503</v>
      </c>
      <c r="C89" s="116">
        <f>C90</f>
        <v>30220766</v>
      </c>
    </row>
    <row r="90" spans="1:3" ht="12.75">
      <c r="A90" s="39" t="s">
        <v>506</v>
      </c>
      <c r="B90" s="45" t="s">
        <v>504</v>
      </c>
      <c r="C90" s="116">
        <f>SUM(C91:C96)</f>
        <v>30220766</v>
      </c>
    </row>
    <row r="91" spans="1:3" ht="30">
      <c r="A91" s="40" t="s">
        <v>506</v>
      </c>
      <c r="B91" s="52" t="s">
        <v>507</v>
      </c>
      <c r="C91" s="118">
        <v>1369306</v>
      </c>
    </row>
    <row r="92" spans="1:3" ht="20.25">
      <c r="A92" s="40" t="s">
        <v>506</v>
      </c>
      <c r="B92" s="52" t="s">
        <v>508</v>
      </c>
      <c r="C92" s="118">
        <v>372320</v>
      </c>
    </row>
    <row r="93" spans="1:3" ht="40.5">
      <c r="A93" s="40" t="s">
        <v>506</v>
      </c>
      <c r="B93" s="52" t="s">
        <v>509</v>
      </c>
      <c r="C93" s="118">
        <v>374263</v>
      </c>
    </row>
    <row r="94" spans="1:3" ht="30">
      <c r="A94" s="40" t="s">
        <v>506</v>
      </c>
      <c r="B94" s="52" t="s">
        <v>510</v>
      </c>
      <c r="C94" s="118">
        <v>645840</v>
      </c>
    </row>
    <row r="95" spans="1:3" ht="30">
      <c r="A95" s="40" t="s">
        <v>506</v>
      </c>
      <c r="B95" s="100" t="s">
        <v>513</v>
      </c>
      <c r="C95" s="118">
        <v>693287</v>
      </c>
    </row>
    <row r="96" spans="1:3" ht="24" customHeight="1">
      <c r="A96" s="40" t="s">
        <v>506</v>
      </c>
      <c r="B96" s="100" t="s">
        <v>805</v>
      </c>
      <c r="C96" s="118">
        <v>26765750</v>
      </c>
    </row>
    <row r="97" spans="1:3" ht="8.25" customHeight="1">
      <c r="A97" s="40"/>
      <c r="B97" s="52"/>
      <c r="C97" s="116"/>
    </row>
    <row r="98" spans="1:3" ht="12.75">
      <c r="A98" s="68" t="s">
        <v>480</v>
      </c>
      <c r="B98" s="103" t="s">
        <v>147</v>
      </c>
      <c r="C98" s="116">
        <f>C99+C101+C109+C111+C105+C107+C103</f>
        <v>298761904</v>
      </c>
    </row>
    <row r="99" spans="1:3" ht="36.75" customHeight="1">
      <c r="A99" s="68" t="s">
        <v>481</v>
      </c>
      <c r="B99" s="103" t="s">
        <v>117</v>
      </c>
      <c r="C99" s="116">
        <f>C100</f>
        <v>98485</v>
      </c>
    </row>
    <row r="100" spans="1:3" ht="31.5" customHeight="1">
      <c r="A100" s="53" t="s">
        <v>482</v>
      </c>
      <c r="B100" s="92" t="s">
        <v>118</v>
      </c>
      <c r="C100" s="118">
        <v>98485</v>
      </c>
    </row>
    <row r="101" spans="1:3" ht="24" customHeight="1">
      <c r="A101" s="54" t="s">
        <v>483</v>
      </c>
      <c r="B101" s="103" t="s">
        <v>119</v>
      </c>
      <c r="C101" s="116">
        <f>C102</f>
        <v>4892665</v>
      </c>
    </row>
    <row r="102" spans="1:3" ht="24" customHeight="1">
      <c r="A102" s="55" t="s">
        <v>484</v>
      </c>
      <c r="B102" s="85" t="s">
        <v>120</v>
      </c>
      <c r="C102" s="118">
        <v>4892665</v>
      </c>
    </row>
    <row r="103" spans="1:3" ht="30.75" customHeight="1">
      <c r="A103" s="54" t="s">
        <v>693</v>
      </c>
      <c r="B103" s="293" t="s">
        <v>694</v>
      </c>
      <c r="C103" s="116">
        <f>C104</f>
        <v>65193</v>
      </c>
    </row>
    <row r="104" spans="1:3" ht="30.75" customHeight="1">
      <c r="A104" s="55" t="s">
        <v>695</v>
      </c>
      <c r="B104" s="85" t="s">
        <v>696</v>
      </c>
      <c r="C104" s="118">
        <v>65193</v>
      </c>
    </row>
    <row r="105" spans="1:3" ht="31.5" customHeight="1">
      <c r="A105" s="54" t="s">
        <v>554</v>
      </c>
      <c r="B105" s="161" t="s">
        <v>555</v>
      </c>
      <c r="C105" s="116">
        <f>C106</f>
        <v>34906149</v>
      </c>
    </row>
    <row r="106" spans="1:3" ht="31.5" customHeight="1">
      <c r="A106" s="162" t="s">
        <v>556</v>
      </c>
      <c r="B106" s="85" t="s">
        <v>557</v>
      </c>
      <c r="C106" s="118">
        <v>34906149</v>
      </c>
    </row>
    <row r="107" spans="1:3" ht="42" customHeight="1">
      <c r="A107" s="162" t="s">
        <v>563</v>
      </c>
      <c r="B107" s="161" t="s">
        <v>564</v>
      </c>
      <c r="C107" s="116">
        <f>C108</f>
        <v>14061600</v>
      </c>
    </row>
    <row r="108" spans="1:3" ht="42" customHeight="1">
      <c r="A108" s="162" t="s">
        <v>565</v>
      </c>
      <c r="B108" s="163" t="s">
        <v>566</v>
      </c>
      <c r="C108" s="118">
        <v>14061600</v>
      </c>
    </row>
    <row r="109" spans="1:3" ht="20.25">
      <c r="A109" s="68" t="s">
        <v>707</v>
      </c>
      <c r="B109" s="103" t="s">
        <v>706</v>
      </c>
      <c r="C109" s="116">
        <f>C110</f>
        <v>1314000</v>
      </c>
    </row>
    <row r="110" spans="1:3" ht="20.25">
      <c r="A110" s="53" t="s">
        <v>705</v>
      </c>
      <c r="B110" s="85" t="s">
        <v>704</v>
      </c>
      <c r="C110" s="118">
        <v>1314000</v>
      </c>
    </row>
    <row r="111" spans="1:3" ht="12.75">
      <c r="A111" s="54" t="s">
        <v>485</v>
      </c>
      <c r="B111" s="104" t="s">
        <v>121</v>
      </c>
      <c r="C111" s="116">
        <f>C112</f>
        <v>243423812</v>
      </c>
    </row>
    <row r="112" spans="1:3" ht="12.75">
      <c r="A112" s="54" t="s">
        <v>486</v>
      </c>
      <c r="B112" s="104" t="s">
        <v>122</v>
      </c>
      <c r="C112" s="166">
        <f>SUM(C113:C133)</f>
        <v>243423812</v>
      </c>
    </row>
    <row r="113" spans="1:3" ht="90.75" customHeight="1">
      <c r="A113" s="55" t="s">
        <v>486</v>
      </c>
      <c r="B113" s="85" t="s">
        <v>460</v>
      </c>
      <c r="C113" s="118">
        <v>563518</v>
      </c>
    </row>
    <row r="114" spans="1:3" ht="90" customHeight="1">
      <c r="A114" s="55" t="s">
        <v>486</v>
      </c>
      <c r="B114" s="85" t="s">
        <v>459</v>
      </c>
      <c r="C114" s="118">
        <v>37896</v>
      </c>
    </row>
    <row r="115" spans="1:3" ht="64.5" customHeight="1">
      <c r="A115" s="55" t="s">
        <v>486</v>
      </c>
      <c r="B115" s="85" t="s">
        <v>461</v>
      </c>
      <c r="C115" s="118">
        <v>6606401</v>
      </c>
    </row>
    <row r="116" spans="1:3" ht="62.25" customHeight="1">
      <c r="A116" s="55" t="s">
        <v>486</v>
      </c>
      <c r="B116" s="85" t="s">
        <v>462</v>
      </c>
      <c r="C116" s="118">
        <v>334700</v>
      </c>
    </row>
    <row r="117" spans="1:3" ht="60" customHeight="1">
      <c r="A117" s="55" t="s">
        <v>486</v>
      </c>
      <c r="B117" s="85" t="s">
        <v>463</v>
      </c>
      <c r="C117" s="118">
        <v>294652</v>
      </c>
    </row>
    <row r="118" spans="1:3" ht="88.5" customHeight="1">
      <c r="A118" s="55" t="s">
        <v>486</v>
      </c>
      <c r="B118" s="58" t="s">
        <v>464</v>
      </c>
      <c r="C118" s="118">
        <v>6767839</v>
      </c>
    </row>
    <row r="119" spans="1:3" ht="66.75" customHeight="1">
      <c r="A119" s="55" t="s">
        <v>486</v>
      </c>
      <c r="B119" s="105" t="s">
        <v>465</v>
      </c>
      <c r="C119" s="118">
        <v>334700</v>
      </c>
    </row>
    <row r="120" spans="1:3" ht="60" customHeight="1">
      <c r="A120" s="55" t="s">
        <v>486</v>
      </c>
      <c r="B120" s="85" t="s">
        <v>466</v>
      </c>
      <c r="C120" s="118">
        <v>334700</v>
      </c>
    </row>
    <row r="121" spans="1:3" ht="79.5" customHeight="1">
      <c r="A121" s="55" t="s">
        <v>486</v>
      </c>
      <c r="B121" s="57" t="s">
        <v>467</v>
      </c>
      <c r="C121" s="118">
        <v>1004100</v>
      </c>
    </row>
    <row r="122" spans="1:3" ht="81.75" customHeight="1">
      <c r="A122" s="55" t="s">
        <v>486</v>
      </c>
      <c r="B122" s="105" t="s">
        <v>468</v>
      </c>
      <c r="C122" s="118">
        <v>15707155</v>
      </c>
    </row>
    <row r="123" spans="1:3" ht="101.25" customHeight="1">
      <c r="A123" s="55" t="s">
        <v>486</v>
      </c>
      <c r="B123" s="57" t="s">
        <v>469</v>
      </c>
      <c r="C123" s="118">
        <v>2243126</v>
      </c>
    </row>
    <row r="124" spans="1:3" ht="103.5" customHeight="1">
      <c r="A124" s="55" t="s">
        <v>486</v>
      </c>
      <c r="B124" s="56" t="s">
        <v>470</v>
      </c>
      <c r="C124" s="118">
        <v>10851</v>
      </c>
    </row>
    <row r="125" spans="1:3" ht="68.25" customHeight="1">
      <c r="A125" s="55" t="s">
        <v>486</v>
      </c>
      <c r="B125" s="105" t="s">
        <v>471</v>
      </c>
      <c r="C125" s="118">
        <v>197601379</v>
      </c>
    </row>
    <row r="126" spans="1:3" ht="91.5" customHeight="1">
      <c r="A126" s="55" t="s">
        <v>486</v>
      </c>
      <c r="B126" s="105" t="s">
        <v>472</v>
      </c>
      <c r="C126" s="118">
        <v>146631</v>
      </c>
    </row>
    <row r="127" spans="1:3" ht="68.25" customHeight="1">
      <c r="A127" s="55" t="s">
        <v>486</v>
      </c>
      <c r="B127" s="92" t="s">
        <v>473</v>
      </c>
      <c r="C127" s="118">
        <v>5251752</v>
      </c>
    </row>
    <row r="128" spans="1:3" ht="59.25" customHeight="1">
      <c r="A128" s="55" t="s">
        <v>486</v>
      </c>
      <c r="B128" s="92" t="s">
        <v>474</v>
      </c>
      <c r="C128" s="118">
        <v>2530990</v>
      </c>
    </row>
    <row r="129" spans="1:3" ht="71.25" customHeight="1">
      <c r="A129" s="55" t="s">
        <v>486</v>
      </c>
      <c r="B129" s="105" t="s">
        <v>475</v>
      </c>
      <c r="C129" s="118">
        <v>1673500</v>
      </c>
    </row>
    <row r="130" spans="1:3" ht="78.75" customHeight="1">
      <c r="A130" s="55" t="s">
        <v>486</v>
      </c>
      <c r="B130" s="105" t="s">
        <v>538</v>
      </c>
      <c r="C130" s="118">
        <v>669400</v>
      </c>
    </row>
    <row r="131" spans="1:3" ht="83.25" customHeight="1">
      <c r="A131" s="55" t="s">
        <v>486</v>
      </c>
      <c r="B131" s="105" t="s">
        <v>558</v>
      </c>
      <c r="C131" s="118">
        <v>680769</v>
      </c>
    </row>
    <row r="132" spans="1:3" ht="77.25" customHeight="1">
      <c r="A132" s="55" t="s">
        <v>486</v>
      </c>
      <c r="B132" s="85" t="s">
        <v>530</v>
      </c>
      <c r="C132" s="118">
        <v>596283</v>
      </c>
    </row>
    <row r="133" spans="1:3" ht="81" customHeight="1">
      <c r="A133" s="55" t="s">
        <v>486</v>
      </c>
      <c r="B133" s="85" t="s">
        <v>476</v>
      </c>
      <c r="C133" s="118">
        <v>33470</v>
      </c>
    </row>
    <row r="134" spans="1:3" ht="24" customHeight="1">
      <c r="A134" s="54" t="s">
        <v>740</v>
      </c>
      <c r="B134" s="293" t="s">
        <v>741</v>
      </c>
      <c r="C134" s="116">
        <f>C135</f>
        <v>-5000</v>
      </c>
    </row>
    <row r="135" spans="1:3" ht="24" customHeight="1">
      <c r="A135" s="54" t="s">
        <v>742</v>
      </c>
      <c r="B135" s="293" t="s">
        <v>743</v>
      </c>
      <c r="C135" s="116">
        <f>C136+C137</f>
        <v>-5000</v>
      </c>
    </row>
    <row r="136" spans="1:3" ht="24" customHeight="1">
      <c r="A136" s="55" t="s">
        <v>787</v>
      </c>
      <c r="B136" s="85" t="s">
        <v>786</v>
      </c>
      <c r="C136" s="118">
        <v>-15000</v>
      </c>
    </row>
    <row r="137" spans="1:3" ht="24" customHeight="1">
      <c r="A137" s="55" t="s">
        <v>744</v>
      </c>
      <c r="B137" s="85" t="s">
        <v>743</v>
      </c>
      <c r="C137" s="118">
        <v>10000</v>
      </c>
    </row>
    <row r="138" spans="1:3" ht="32.25" customHeight="1">
      <c r="A138" s="54" t="s">
        <v>708</v>
      </c>
      <c r="B138" s="293" t="s">
        <v>709</v>
      </c>
      <c r="C138" s="116">
        <f>C139</f>
        <v>-11616661.45</v>
      </c>
    </row>
    <row r="139" spans="1:3" ht="32.25" customHeight="1">
      <c r="A139" s="54" t="s">
        <v>710</v>
      </c>
      <c r="B139" s="293" t="s">
        <v>711</v>
      </c>
      <c r="C139" s="116">
        <f>C140</f>
        <v>-11616661.45</v>
      </c>
    </row>
    <row r="140" spans="1:3" ht="32.25" customHeight="1">
      <c r="A140" s="55" t="s">
        <v>712</v>
      </c>
      <c r="B140" s="85" t="s">
        <v>713</v>
      </c>
      <c r="C140" s="118">
        <f>C141</f>
        <v>-11616661.45</v>
      </c>
    </row>
    <row r="141" spans="1:3" ht="32.25" customHeight="1">
      <c r="A141" s="55" t="s">
        <v>714</v>
      </c>
      <c r="B141" s="85" t="s">
        <v>715</v>
      </c>
      <c r="C141" s="118">
        <v>-11616661.45</v>
      </c>
    </row>
    <row r="142" spans="1:3" ht="24" customHeight="1">
      <c r="A142" s="59" t="s">
        <v>129</v>
      </c>
      <c r="B142" s="80" t="s">
        <v>130</v>
      </c>
      <c r="C142" s="167">
        <f>C10+C74</f>
        <v>468647607.42</v>
      </c>
    </row>
  </sheetData>
  <sheetProtection/>
  <mergeCells count="2">
    <mergeCell ref="A7:C7"/>
    <mergeCell ref="B2:C5"/>
  </mergeCells>
  <printOptions/>
  <pageMargins left="0.7874015748031497" right="0.3937007874015748" top="0.3937007874015748" bottom="0.3937007874015748" header="0.5118110236220472" footer="0.5118110236220472"/>
  <pageSetup horizontalDpi="600" verticalDpi="600" orientation="portrait" paperSize="9" scale="71" r:id="rId1"/>
  <rowBreaks count="3" manualBreakCount="3">
    <brk id="35" max="2" man="1"/>
    <brk id="88" max="2" man="1"/>
    <brk id="119" max="2" man="1"/>
  </rowBreaks>
</worksheet>
</file>

<file path=xl/worksheets/sheet3.xml><?xml version="1.0" encoding="utf-8"?>
<worksheet xmlns="http://schemas.openxmlformats.org/spreadsheetml/2006/main" xmlns:r="http://schemas.openxmlformats.org/officeDocument/2006/relationships">
  <dimension ref="A1:F452"/>
  <sheetViews>
    <sheetView view="pageBreakPreview" zoomScale="85" zoomScaleSheetLayoutView="85" zoomScalePageLayoutView="0" workbookViewId="0" topLeftCell="A1">
      <selection activeCell="B3" sqref="B3"/>
    </sheetView>
  </sheetViews>
  <sheetFormatPr defaultColWidth="9.00390625" defaultRowHeight="12.75"/>
  <cols>
    <col min="1" max="1" width="63.875" style="184" customWidth="1"/>
    <col min="2" max="2" width="8.50390625" style="184" customWidth="1"/>
    <col min="3" max="3" width="7.875" style="184" customWidth="1"/>
    <col min="4" max="4" width="18.00390625" style="184" customWidth="1"/>
    <col min="5" max="5" width="8.50390625" style="184" customWidth="1"/>
    <col min="6" max="6" width="22.125" style="168" customWidth="1"/>
  </cols>
  <sheetData>
    <row r="1" spans="1:6" ht="15">
      <c r="A1" s="183"/>
      <c r="C1" s="185"/>
      <c r="D1" s="327" t="s">
        <v>215</v>
      </c>
      <c r="E1" s="327"/>
      <c r="F1" s="327"/>
    </row>
    <row r="2" spans="1:6" ht="127.5" customHeight="1">
      <c r="A2" s="183"/>
      <c r="B2" s="328" t="s">
        <v>809</v>
      </c>
      <c r="C2" s="328"/>
      <c r="D2" s="328"/>
      <c r="E2" s="328"/>
      <c r="F2" s="328"/>
    </row>
    <row r="3" spans="1:6" ht="17.25" customHeight="1">
      <c r="A3" s="183"/>
      <c r="C3" s="186"/>
      <c r="D3" s="328"/>
      <c r="E3" s="328"/>
      <c r="F3" s="328"/>
    </row>
    <row r="4" spans="1:6" ht="15">
      <c r="A4" s="183"/>
      <c r="B4" s="187"/>
      <c r="C4" s="185"/>
      <c r="D4" s="188"/>
      <c r="E4" s="189"/>
      <c r="F4" s="190"/>
    </row>
    <row r="5" spans="1:6" ht="44.25" customHeight="1">
      <c r="A5" s="326" t="s">
        <v>606</v>
      </c>
      <c r="B5" s="326"/>
      <c r="C5" s="326"/>
      <c r="D5" s="326"/>
      <c r="E5" s="326"/>
      <c r="F5" s="326"/>
    </row>
    <row r="6" spans="1:6" ht="12.75">
      <c r="A6" s="183"/>
      <c r="B6" s="183"/>
      <c r="C6" s="185"/>
      <c r="D6" s="185"/>
      <c r="E6" s="185"/>
      <c r="F6" s="191" t="s">
        <v>9</v>
      </c>
    </row>
    <row r="7" spans="1:6" ht="13.5" thickBot="1">
      <c r="A7" s="183"/>
      <c r="B7" s="183"/>
      <c r="C7" s="185"/>
      <c r="D7" s="185"/>
      <c r="E7" s="185"/>
      <c r="F7" s="191"/>
    </row>
    <row r="8" spans="1:6" ht="15.75" thickBot="1">
      <c r="A8" s="192" t="s">
        <v>25</v>
      </c>
      <c r="B8" s="193" t="s">
        <v>321</v>
      </c>
      <c r="C8" s="194" t="s">
        <v>283</v>
      </c>
      <c r="D8" s="193" t="s">
        <v>284</v>
      </c>
      <c r="E8" s="193" t="s">
        <v>285</v>
      </c>
      <c r="F8" s="195" t="s">
        <v>319</v>
      </c>
    </row>
    <row r="9" spans="1:6" ht="12.75">
      <c r="A9" s="196">
        <v>1</v>
      </c>
      <c r="B9" s="197">
        <v>2</v>
      </c>
      <c r="C9" s="198">
        <v>3</v>
      </c>
      <c r="D9" s="199">
        <v>4</v>
      </c>
      <c r="E9" s="199">
        <v>5</v>
      </c>
      <c r="F9" s="200">
        <v>6</v>
      </c>
    </row>
    <row r="10" spans="1:6" ht="15">
      <c r="A10" s="201" t="s">
        <v>158</v>
      </c>
      <c r="B10" s="202"/>
      <c r="C10" s="202"/>
      <c r="D10" s="202"/>
      <c r="E10" s="202"/>
      <c r="F10" s="203">
        <f>F11+F130+F159+F205+F223+F324+F357+F364+F436+F446</f>
        <v>519103416.65999997</v>
      </c>
    </row>
    <row r="11" spans="1:6" ht="15">
      <c r="A11" s="143" t="s">
        <v>11</v>
      </c>
      <c r="B11" s="147" t="s">
        <v>39</v>
      </c>
      <c r="C11" s="202" t="s">
        <v>322</v>
      </c>
      <c r="D11" s="202" t="s">
        <v>322</v>
      </c>
      <c r="E11" s="202"/>
      <c r="F11" s="134">
        <f>F12+F17+F23+F51+F58+F63+F46+F41</f>
        <v>54014260.78</v>
      </c>
    </row>
    <row r="12" spans="1:6" ht="30.75">
      <c r="A12" s="143" t="s">
        <v>13</v>
      </c>
      <c r="B12" s="139" t="s">
        <v>39</v>
      </c>
      <c r="C12" s="133" t="s">
        <v>40</v>
      </c>
      <c r="D12" s="202"/>
      <c r="E12" s="202"/>
      <c r="F12" s="171">
        <f>F13</f>
        <v>1507723</v>
      </c>
    </row>
    <row r="13" spans="1:6" ht="30.75">
      <c r="A13" s="204" t="s">
        <v>177</v>
      </c>
      <c r="B13" s="139" t="s">
        <v>39</v>
      </c>
      <c r="C13" s="133" t="s">
        <v>40</v>
      </c>
      <c r="D13" s="204" t="s">
        <v>357</v>
      </c>
      <c r="E13" s="202"/>
      <c r="F13" s="171">
        <f>F16</f>
        <v>1507723</v>
      </c>
    </row>
    <row r="14" spans="1:6" ht="15">
      <c r="A14" s="204" t="s">
        <v>178</v>
      </c>
      <c r="B14" s="139" t="s">
        <v>39</v>
      </c>
      <c r="C14" s="133" t="s">
        <v>40</v>
      </c>
      <c r="D14" s="204" t="s">
        <v>358</v>
      </c>
      <c r="E14" s="202"/>
      <c r="F14" s="171">
        <f>F15</f>
        <v>1507723</v>
      </c>
    </row>
    <row r="15" spans="1:6" ht="30.75">
      <c r="A15" s="125" t="s">
        <v>179</v>
      </c>
      <c r="B15" s="127" t="s">
        <v>39</v>
      </c>
      <c r="C15" s="132" t="s">
        <v>40</v>
      </c>
      <c r="D15" s="205" t="s">
        <v>174</v>
      </c>
      <c r="E15" s="206"/>
      <c r="F15" s="160">
        <f>F16</f>
        <v>1507723</v>
      </c>
    </row>
    <row r="16" spans="1:6" ht="62.25">
      <c r="A16" s="125" t="s">
        <v>50</v>
      </c>
      <c r="B16" s="127" t="s">
        <v>39</v>
      </c>
      <c r="C16" s="132" t="s">
        <v>40</v>
      </c>
      <c r="D16" s="205" t="s">
        <v>174</v>
      </c>
      <c r="E16" s="132">
        <v>100</v>
      </c>
      <c r="F16" s="160">
        <f>'Ведомственная 2022'!G22</f>
        <v>1507723</v>
      </c>
    </row>
    <row r="17" spans="1:6" ht="46.5">
      <c r="A17" s="143" t="s">
        <v>275</v>
      </c>
      <c r="B17" s="139" t="s">
        <v>39</v>
      </c>
      <c r="C17" s="133" t="s">
        <v>41</v>
      </c>
      <c r="D17" s="202" t="s">
        <v>322</v>
      </c>
      <c r="E17" s="202"/>
      <c r="F17" s="134">
        <f>F18</f>
        <v>1368997</v>
      </c>
    </row>
    <row r="18" spans="1:6" ht="30.75">
      <c r="A18" s="204" t="s">
        <v>171</v>
      </c>
      <c r="B18" s="139" t="s">
        <v>39</v>
      </c>
      <c r="C18" s="133" t="s">
        <v>41</v>
      </c>
      <c r="D18" s="207" t="s">
        <v>359</v>
      </c>
      <c r="E18" s="202"/>
      <c r="F18" s="134">
        <f>F20</f>
        <v>1368997</v>
      </c>
    </row>
    <row r="19" spans="1:6" ht="30.75">
      <c r="A19" s="204" t="s">
        <v>172</v>
      </c>
      <c r="B19" s="139" t="s">
        <v>39</v>
      </c>
      <c r="C19" s="133" t="s">
        <v>41</v>
      </c>
      <c r="D19" s="204" t="s">
        <v>360</v>
      </c>
      <c r="E19" s="202"/>
      <c r="F19" s="134">
        <f>F20</f>
        <v>1368997</v>
      </c>
    </row>
    <row r="20" spans="1:6" ht="30.75">
      <c r="A20" s="208" t="s">
        <v>173</v>
      </c>
      <c r="B20" s="127" t="s">
        <v>39</v>
      </c>
      <c r="C20" s="132" t="s">
        <v>41</v>
      </c>
      <c r="D20" s="205" t="s">
        <v>226</v>
      </c>
      <c r="E20" s="206"/>
      <c r="F20" s="135">
        <f>F21+F22</f>
        <v>1368997</v>
      </c>
    </row>
    <row r="21" spans="1:6" ht="62.25">
      <c r="A21" s="125" t="s">
        <v>50</v>
      </c>
      <c r="B21" s="127" t="s">
        <v>39</v>
      </c>
      <c r="C21" s="132" t="s">
        <v>41</v>
      </c>
      <c r="D21" s="205" t="s">
        <v>226</v>
      </c>
      <c r="E21" s="132">
        <v>100</v>
      </c>
      <c r="F21" s="135">
        <f>'Ведомственная 2022'!G480</f>
        <v>1312997</v>
      </c>
    </row>
    <row r="22" spans="1:6" ht="30.75">
      <c r="A22" s="125" t="s">
        <v>153</v>
      </c>
      <c r="B22" s="127" t="s">
        <v>39</v>
      </c>
      <c r="C22" s="132" t="s">
        <v>41</v>
      </c>
      <c r="D22" s="205" t="s">
        <v>226</v>
      </c>
      <c r="E22" s="209" t="s">
        <v>164</v>
      </c>
      <c r="F22" s="135">
        <f>'Ведомственная 2022'!G481</f>
        <v>56000</v>
      </c>
    </row>
    <row r="23" spans="1:6" ht="51.75" customHeight="1">
      <c r="A23" s="143" t="s">
        <v>287</v>
      </c>
      <c r="B23" s="139" t="s">
        <v>39</v>
      </c>
      <c r="C23" s="133" t="s">
        <v>42</v>
      </c>
      <c r="D23" s="202" t="s">
        <v>322</v>
      </c>
      <c r="E23" s="202"/>
      <c r="F23" s="134">
        <f>F24+F29+F35</f>
        <v>15509026</v>
      </c>
    </row>
    <row r="24" spans="1:6" ht="15">
      <c r="A24" s="204" t="s">
        <v>33</v>
      </c>
      <c r="B24" s="139" t="s">
        <v>39</v>
      </c>
      <c r="C24" s="133" t="s">
        <v>42</v>
      </c>
      <c r="D24" s="204" t="s">
        <v>361</v>
      </c>
      <c r="E24" s="202"/>
      <c r="F24" s="134">
        <f>F25</f>
        <v>15131979</v>
      </c>
    </row>
    <row r="25" spans="1:6" ht="30.75">
      <c r="A25" s="204" t="s">
        <v>35</v>
      </c>
      <c r="B25" s="139" t="s">
        <v>39</v>
      </c>
      <c r="C25" s="133" t="s">
        <v>42</v>
      </c>
      <c r="D25" s="204" t="s">
        <v>362</v>
      </c>
      <c r="E25" s="202"/>
      <c r="F25" s="134">
        <f>F26</f>
        <v>15131979</v>
      </c>
    </row>
    <row r="26" spans="1:6" ht="30.75">
      <c r="A26" s="208" t="s">
        <v>173</v>
      </c>
      <c r="B26" s="127" t="s">
        <v>39</v>
      </c>
      <c r="C26" s="132" t="s">
        <v>42</v>
      </c>
      <c r="D26" s="151" t="s">
        <v>6</v>
      </c>
      <c r="E26" s="206"/>
      <c r="F26" s="135">
        <f>F27+F28</f>
        <v>15131979</v>
      </c>
    </row>
    <row r="27" spans="1:6" ht="62.25">
      <c r="A27" s="125" t="s">
        <v>50</v>
      </c>
      <c r="B27" s="127" t="s">
        <v>39</v>
      </c>
      <c r="C27" s="132" t="s">
        <v>42</v>
      </c>
      <c r="D27" s="151" t="s">
        <v>6</v>
      </c>
      <c r="E27" s="132">
        <v>100</v>
      </c>
      <c r="F27" s="135">
        <f>'Ведомственная 2022'!G27</f>
        <v>14257839</v>
      </c>
    </row>
    <row r="28" spans="1:6" ht="30.75">
      <c r="A28" s="125" t="s">
        <v>153</v>
      </c>
      <c r="B28" s="127" t="s">
        <v>39</v>
      </c>
      <c r="C28" s="132" t="s">
        <v>42</v>
      </c>
      <c r="D28" s="151" t="s">
        <v>6</v>
      </c>
      <c r="E28" s="132">
        <v>200</v>
      </c>
      <c r="F28" s="135">
        <f>'Ведомственная 2022'!G28</f>
        <v>874140</v>
      </c>
    </row>
    <row r="29" spans="1:6" ht="62.25">
      <c r="A29" s="143" t="s">
        <v>609</v>
      </c>
      <c r="B29" s="139" t="s">
        <v>39</v>
      </c>
      <c r="C29" s="139" t="s">
        <v>42</v>
      </c>
      <c r="D29" s="130" t="s">
        <v>363</v>
      </c>
      <c r="E29" s="202"/>
      <c r="F29" s="134">
        <f>F30</f>
        <v>33470</v>
      </c>
    </row>
    <row r="30" spans="1:6" ht="114" customHeight="1">
      <c r="A30" s="143" t="s">
        <v>610</v>
      </c>
      <c r="B30" s="139" t="s">
        <v>39</v>
      </c>
      <c r="C30" s="139" t="s">
        <v>42</v>
      </c>
      <c r="D30" s="130" t="s">
        <v>364</v>
      </c>
      <c r="E30" s="202"/>
      <c r="F30" s="134">
        <f>F33</f>
        <v>33470</v>
      </c>
    </row>
    <row r="31" spans="1:6" ht="62.25">
      <c r="A31" s="143" t="s">
        <v>526</v>
      </c>
      <c r="B31" s="139" t="s">
        <v>39</v>
      </c>
      <c r="C31" s="139" t="s">
        <v>42</v>
      </c>
      <c r="D31" s="130" t="s">
        <v>438</v>
      </c>
      <c r="E31" s="202"/>
      <c r="F31" s="134">
        <f>F32</f>
        <v>33470</v>
      </c>
    </row>
    <row r="32" spans="1:6" ht="62.25">
      <c r="A32" s="141" t="s">
        <v>528</v>
      </c>
      <c r="B32" s="139" t="s">
        <v>39</v>
      </c>
      <c r="C32" s="139" t="s">
        <v>42</v>
      </c>
      <c r="D32" s="130" t="s">
        <v>222</v>
      </c>
      <c r="E32" s="139"/>
      <c r="F32" s="134">
        <f>F33</f>
        <v>33470</v>
      </c>
    </row>
    <row r="33" spans="1:6" ht="62.25">
      <c r="A33" s="125" t="s">
        <v>50</v>
      </c>
      <c r="B33" s="127" t="s">
        <v>39</v>
      </c>
      <c r="C33" s="127" t="s">
        <v>42</v>
      </c>
      <c r="D33" s="128" t="s">
        <v>222</v>
      </c>
      <c r="E33" s="140">
        <v>100</v>
      </c>
      <c r="F33" s="135">
        <f>'Ведомственная 2022'!G33</f>
        <v>33470</v>
      </c>
    </row>
    <row r="34" spans="1:6" ht="30.75">
      <c r="A34" s="143" t="s">
        <v>34</v>
      </c>
      <c r="B34" s="139" t="s">
        <v>39</v>
      </c>
      <c r="C34" s="133" t="s">
        <v>42</v>
      </c>
      <c r="D34" s="204" t="s">
        <v>365</v>
      </c>
      <c r="E34" s="140"/>
      <c r="F34" s="134">
        <f>F35</f>
        <v>343577</v>
      </c>
    </row>
    <row r="35" spans="1:6" ht="30.75">
      <c r="A35" s="204" t="s">
        <v>4</v>
      </c>
      <c r="B35" s="139" t="s">
        <v>39</v>
      </c>
      <c r="C35" s="133" t="s">
        <v>42</v>
      </c>
      <c r="D35" s="204" t="s">
        <v>366</v>
      </c>
      <c r="E35" s="140"/>
      <c r="F35" s="134">
        <f>F36+F39</f>
        <v>343577</v>
      </c>
    </row>
    <row r="36" spans="1:6" ht="46.5">
      <c r="A36" s="143" t="s">
        <v>292</v>
      </c>
      <c r="B36" s="139" t="s">
        <v>39</v>
      </c>
      <c r="C36" s="133" t="s">
        <v>42</v>
      </c>
      <c r="D36" s="204" t="s">
        <v>175</v>
      </c>
      <c r="E36" s="202"/>
      <c r="F36" s="134">
        <f>F37+F38</f>
        <v>334700</v>
      </c>
    </row>
    <row r="37" spans="1:6" ht="62.25">
      <c r="A37" s="125" t="s">
        <v>50</v>
      </c>
      <c r="B37" s="127" t="s">
        <v>39</v>
      </c>
      <c r="C37" s="132" t="s">
        <v>42</v>
      </c>
      <c r="D37" s="151" t="s">
        <v>175</v>
      </c>
      <c r="E37" s="132">
        <v>100</v>
      </c>
      <c r="F37" s="135">
        <f>'Ведомственная 2022'!G37</f>
        <v>328500</v>
      </c>
    </row>
    <row r="38" spans="1:6" ht="30.75">
      <c r="A38" s="125" t="s">
        <v>153</v>
      </c>
      <c r="B38" s="127" t="s">
        <v>39</v>
      </c>
      <c r="C38" s="132" t="s">
        <v>42</v>
      </c>
      <c r="D38" s="151" t="s">
        <v>175</v>
      </c>
      <c r="E38" s="132" t="s">
        <v>164</v>
      </c>
      <c r="F38" s="135">
        <f>'Ведомственная 2022'!G38</f>
        <v>6200</v>
      </c>
    </row>
    <row r="39" spans="1:6" ht="30.75">
      <c r="A39" s="302" t="s">
        <v>173</v>
      </c>
      <c r="B39" s="127" t="s">
        <v>39</v>
      </c>
      <c r="C39" s="132" t="s">
        <v>42</v>
      </c>
      <c r="D39" s="130" t="s">
        <v>764</v>
      </c>
      <c r="E39" s="132"/>
      <c r="F39" s="135">
        <f>F40</f>
        <v>8877</v>
      </c>
    </row>
    <row r="40" spans="1:6" ht="62.25">
      <c r="A40" s="131" t="s">
        <v>50</v>
      </c>
      <c r="B40" s="127" t="s">
        <v>39</v>
      </c>
      <c r="C40" s="132" t="s">
        <v>42</v>
      </c>
      <c r="D40" s="130" t="s">
        <v>764</v>
      </c>
      <c r="E40" s="132" t="s">
        <v>163</v>
      </c>
      <c r="F40" s="135">
        <f>'Ведомственная 2022'!G40</f>
        <v>8877</v>
      </c>
    </row>
    <row r="41" spans="1:6" ht="15">
      <c r="A41" s="148" t="s">
        <v>697</v>
      </c>
      <c r="B41" s="139" t="s">
        <v>39</v>
      </c>
      <c r="C41" s="139" t="s">
        <v>453</v>
      </c>
      <c r="D41" s="294"/>
      <c r="E41" s="132"/>
      <c r="F41" s="134">
        <f>F42</f>
        <v>65193</v>
      </c>
    </row>
    <row r="42" spans="1:6" ht="30.75">
      <c r="A42" s="148" t="s">
        <v>34</v>
      </c>
      <c r="B42" s="139" t="s">
        <v>39</v>
      </c>
      <c r="C42" s="139" t="s">
        <v>453</v>
      </c>
      <c r="D42" s="294" t="s">
        <v>365</v>
      </c>
      <c r="E42" s="132"/>
      <c r="F42" s="134">
        <f>F43</f>
        <v>65193</v>
      </c>
    </row>
    <row r="43" spans="1:6" ht="30.75">
      <c r="A43" s="148" t="s">
        <v>4</v>
      </c>
      <c r="B43" s="139" t="s">
        <v>39</v>
      </c>
      <c r="C43" s="139" t="s">
        <v>453</v>
      </c>
      <c r="D43" s="294" t="s">
        <v>366</v>
      </c>
      <c r="E43" s="132"/>
      <c r="F43" s="134">
        <f>F44</f>
        <v>65193</v>
      </c>
    </row>
    <row r="44" spans="1:6" ht="46.5">
      <c r="A44" s="270" t="s">
        <v>698</v>
      </c>
      <c r="B44" s="127" t="s">
        <v>39</v>
      </c>
      <c r="C44" s="127" t="s">
        <v>453</v>
      </c>
      <c r="D44" s="295" t="s">
        <v>699</v>
      </c>
      <c r="E44" s="132"/>
      <c r="F44" s="135">
        <f>F45</f>
        <v>65193</v>
      </c>
    </row>
    <row r="45" spans="1:6" ht="30.75">
      <c r="A45" s="270" t="s">
        <v>153</v>
      </c>
      <c r="B45" s="127" t="s">
        <v>39</v>
      </c>
      <c r="C45" s="127" t="s">
        <v>453</v>
      </c>
      <c r="D45" s="295" t="s">
        <v>699</v>
      </c>
      <c r="E45" s="132" t="s">
        <v>164</v>
      </c>
      <c r="F45" s="135">
        <f>'Ведомственная 2022'!G45</f>
        <v>65193</v>
      </c>
    </row>
    <row r="46" spans="1:6" ht="15">
      <c r="A46" s="277" t="s">
        <v>683</v>
      </c>
      <c r="B46" s="274" t="s">
        <v>39</v>
      </c>
      <c r="C46" s="280" t="s">
        <v>46</v>
      </c>
      <c r="D46" s="275"/>
      <c r="E46" s="281"/>
      <c r="F46" s="134">
        <f>F47</f>
        <v>1950000</v>
      </c>
    </row>
    <row r="47" spans="1:6" ht="30.75">
      <c r="A47" s="277" t="s">
        <v>34</v>
      </c>
      <c r="B47" s="274" t="s">
        <v>39</v>
      </c>
      <c r="C47" s="280" t="s">
        <v>46</v>
      </c>
      <c r="D47" s="275" t="s">
        <v>365</v>
      </c>
      <c r="E47" s="281"/>
      <c r="F47" s="134">
        <f>F48</f>
        <v>1950000</v>
      </c>
    </row>
    <row r="48" spans="1:6" ht="15">
      <c r="A48" s="277" t="s">
        <v>684</v>
      </c>
      <c r="B48" s="274" t="s">
        <v>39</v>
      </c>
      <c r="C48" s="280" t="s">
        <v>46</v>
      </c>
      <c r="D48" s="275" t="s">
        <v>692</v>
      </c>
      <c r="E48" s="281"/>
      <c r="F48" s="134">
        <f>F49</f>
        <v>1950000</v>
      </c>
    </row>
    <row r="49" spans="1:6" ht="15">
      <c r="A49" s="278" t="s">
        <v>685</v>
      </c>
      <c r="B49" s="276" t="s">
        <v>39</v>
      </c>
      <c r="C49" s="282" t="s">
        <v>46</v>
      </c>
      <c r="D49" s="283" t="s">
        <v>686</v>
      </c>
      <c r="E49" s="284"/>
      <c r="F49" s="135">
        <f>F50</f>
        <v>1950000</v>
      </c>
    </row>
    <row r="50" spans="1:6" ht="15">
      <c r="A50" s="279" t="s">
        <v>269</v>
      </c>
      <c r="B50" s="276" t="s">
        <v>39</v>
      </c>
      <c r="C50" s="282" t="s">
        <v>46</v>
      </c>
      <c r="D50" s="285" t="s">
        <v>686</v>
      </c>
      <c r="E50" s="286">
        <v>800</v>
      </c>
      <c r="F50" s="135">
        <f>'Ведомственная 2022'!G491</f>
        <v>1950000</v>
      </c>
    </row>
    <row r="51" spans="1:6" ht="46.5">
      <c r="A51" s="143" t="s">
        <v>277</v>
      </c>
      <c r="B51" s="139" t="s">
        <v>39</v>
      </c>
      <c r="C51" s="133" t="s">
        <v>45</v>
      </c>
      <c r="D51" s="202"/>
      <c r="E51" s="202"/>
      <c r="F51" s="134">
        <f>F52</f>
        <v>2845028</v>
      </c>
    </row>
    <row r="52" spans="1:6" ht="46.5">
      <c r="A52" s="204" t="s">
        <v>611</v>
      </c>
      <c r="B52" s="139" t="s">
        <v>39</v>
      </c>
      <c r="C52" s="133" t="s">
        <v>45</v>
      </c>
      <c r="D52" s="207" t="s">
        <v>367</v>
      </c>
      <c r="E52" s="202"/>
      <c r="F52" s="134">
        <f>F55</f>
        <v>2845028</v>
      </c>
    </row>
    <row r="53" spans="1:6" ht="78">
      <c r="A53" s="204" t="s">
        <v>612</v>
      </c>
      <c r="B53" s="139" t="s">
        <v>39</v>
      </c>
      <c r="C53" s="133" t="s">
        <v>45</v>
      </c>
      <c r="D53" s="204" t="s">
        <v>368</v>
      </c>
      <c r="E53" s="202"/>
      <c r="F53" s="134">
        <f>F54</f>
        <v>2845028</v>
      </c>
    </row>
    <row r="54" spans="1:6" ht="46.5">
      <c r="A54" s="123" t="s">
        <v>227</v>
      </c>
      <c r="B54" s="139" t="s">
        <v>39</v>
      </c>
      <c r="C54" s="133" t="s">
        <v>45</v>
      </c>
      <c r="D54" s="204" t="s">
        <v>369</v>
      </c>
      <c r="E54" s="202"/>
      <c r="F54" s="134">
        <f>F55</f>
        <v>2845028</v>
      </c>
    </row>
    <row r="55" spans="1:6" ht="30.75">
      <c r="A55" s="208" t="s">
        <v>173</v>
      </c>
      <c r="B55" s="127" t="s">
        <v>39</v>
      </c>
      <c r="C55" s="132" t="s">
        <v>45</v>
      </c>
      <c r="D55" s="151" t="s">
        <v>228</v>
      </c>
      <c r="E55" s="206"/>
      <c r="F55" s="135">
        <f>F56+F57</f>
        <v>2845028</v>
      </c>
    </row>
    <row r="56" spans="1:6" ht="62.25">
      <c r="A56" s="125" t="s">
        <v>50</v>
      </c>
      <c r="B56" s="127" t="s">
        <v>39</v>
      </c>
      <c r="C56" s="132" t="s">
        <v>45</v>
      </c>
      <c r="D56" s="151" t="s">
        <v>228</v>
      </c>
      <c r="E56" s="132">
        <v>100</v>
      </c>
      <c r="F56" s="135">
        <f>'Ведомственная 2022'!G297</f>
        <v>2504428</v>
      </c>
    </row>
    <row r="57" spans="1:6" ht="30.75">
      <c r="A57" s="125" t="s">
        <v>153</v>
      </c>
      <c r="B57" s="127" t="s">
        <v>39</v>
      </c>
      <c r="C57" s="132" t="s">
        <v>45</v>
      </c>
      <c r="D57" s="151" t="s">
        <v>228</v>
      </c>
      <c r="E57" s="132">
        <v>200</v>
      </c>
      <c r="F57" s="135">
        <f>'Ведомственная 2022'!G298</f>
        <v>340600</v>
      </c>
    </row>
    <row r="58" spans="1:6" ht="15">
      <c r="A58" s="143" t="s">
        <v>165</v>
      </c>
      <c r="B58" s="139" t="s">
        <v>39</v>
      </c>
      <c r="C58" s="133" t="s">
        <v>266</v>
      </c>
      <c r="D58" s="202"/>
      <c r="E58" s="202"/>
      <c r="F58" s="134">
        <f>F59</f>
        <v>8904061</v>
      </c>
    </row>
    <row r="59" spans="1:6" ht="15">
      <c r="A59" s="204" t="s">
        <v>323</v>
      </c>
      <c r="B59" s="139" t="s">
        <v>39</v>
      </c>
      <c r="C59" s="133" t="s">
        <v>266</v>
      </c>
      <c r="D59" s="204" t="s">
        <v>370</v>
      </c>
      <c r="E59" s="202"/>
      <c r="F59" s="134">
        <f>F60</f>
        <v>8904061</v>
      </c>
    </row>
    <row r="60" spans="1:6" ht="30.75">
      <c r="A60" s="210" t="s">
        <v>5</v>
      </c>
      <c r="B60" s="139" t="s">
        <v>39</v>
      </c>
      <c r="C60" s="133" t="s">
        <v>266</v>
      </c>
      <c r="D60" s="204" t="s">
        <v>371</v>
      </c>
      <c r="E60" s="206"/>
      <c r="F60" s="134">
        <f>F61</f>
        <v>8904061</v>
      </c>
    </row>
    <row r="61" spans="1:6" ht="30.75">
      <c r="A61" s="208" t="s">
        <v>5</v>
      </c>
      <c r="B61" s="127" t="s">
        <v>39</v>
      </c>
      <c r="C61" s="132" t="s">
        <v>266</v>
      </c>
      <c r="D61" s="151" t="s">
        <v>176</v>
      </c>
      <c r="E61" s="206"/>
      <c r="F61" s="135">
        <f>F62</f>
        <v>8904061</v>
      </c>
    </row>
    <row r="62" spans="1:6" ht="15">
      <c r="A62" s="125" t="s">
        <v>269</v>
      </c>
      <c r="B62" s="127" t="s">
        <v>39</v>
      </c>
      <c r="C62" s="132" t="s">
        <v>266</v>
      </c>
      <c r="D62" s="151" t="s">
        <v>176</v>
      </c>
      <c r="E62" s="132">
        <v>800</v>
      </c>
      <c r="F62" s="135">
        <f>'Ведомственная 2022'!G50</f>
        <v>8904061</v>
      </c>
    </row>
    <row r="63" spans="1:6" ht="15">
      <c r="A63" s="143" t="s">
        <v>14</v>
      </c>
      <c r="B63" s="139" t="s">
        <v>39</v>
      </c>
      <c r="C63" s="133" t="s">
        <v>159</v>
      </c>
      <c r="D63" s="202" t="s">
        <v>322</v>
      </c>
      <c r="E63" s="202"/>
      <c r="F63" s="134">
        <f>F64+F94+F107+F89+F111+F82+F102+F126</f>
        <v>21864232.78</v>
      </c>
    </row>
    <row r="64" spans="1:6" ht="42.75" customHeight="1">
      <c r="A64" s="204" t="s">
        <v>613</v>
      </c>
      <c r="B64" s="139" t="s">
        <v>39</v>
      </c>
      <c r="C64" s="139" t="s">
        <v>159</v>
      </c>
      <c r="D64" s="207" t="s">
        <v>372</v>
      </c>
      <c r="E64" s="202"/>
      <c r="F64" s="134">
        <f>F65+F69</f>
        <v>1386064</v>
      </c>
    </row>
    <row r="65" spans="1:6" ht="62.25">
      <c r="A65" s="204" t="s">
        <v>614</v>
      </c>
      <c r="B65" s="139" t="s">
        <v>39</v>
      </c>
      <c r="C65" s="139" t="s">
        <v>159</v>
      </c>
      <c r="D65" s="207" t="s">
        <v>389</v>
      </c>
      <c r="E65" s="202"/>
      <c r="F65" s="134">
        <f>F66</f>
        <v>52000</v>
      </c>
    </row>
    <row r="66" spans="1:6" ht="46.5">
      <c r="A66" s="143" t="s">
        <v>180</v>
      </c>
      <c r="B66" s="139" t="s">
        <v>39</v>
      </c>
      <c r="C66" s="139" t="s">
        <v>159</v>
      </c>
      <c r="D66" s="211" t="s">
        <v>409</v>
      </c>
      <c r="E66" s="202"/>
      <c r="F66" s="134">
        <f>F67</f>
        <v>52000</v>
      </c>
    </row>
    <row r="67" spans="1:6" ht="15">
      <c r="A67" s="128" t="s">
        <v>181</v>
      </c>
      <c r="B67" s="127" t="s">
        <v>39</v>
      </c>
      <c r="C67" s="127" t="s">
        <v>159</v>
      </c>
      <c r="D67" s="151" t="s">
        <v>272</v>
      </c>
      <c r="E67" s="132"/>
      <c r="F67" s="135">
        <f>F68</f>
        <v>52000</v>
      </c>
    </row>
    <row r="68" spans="1:6" ht="30.75">
      <c r="A68" s="125" t="s">
        <v>153</v>
      </c>
      <c r="B68" s="127" t="s">
        <v>39</v>
      </c>
      <c r="C68" s="127" t="s">
        <v>159</v>
      </c>
      <c r="D68" s="151" t="s">
        <v>272</v>
      </c>
      <c r="E68" s="132" t="s">
        <v>164</v>
      </c>
      <c r="F68" s="135">
        <f>'Ведомственная 2022'!G56</f>
        <v>52000</v>
      </c>
    </row>
    <row r="69" spans="1:6" ht="78">
      <c r="A69" s="204" t="s">
        <v>615</v>
      </c>
      <c r="B69" s="139" t="s">
        <v>39</v>
      </c>
      <c r="C69" s="133" t="s">
        <v>159</v>
      </c>
      <c r="D69" s="212" t="s">
        <v>388</v>
      </c>
      <c r="E69" s="202"/>
      <c r="F69" s="134">
        <f>F73+F76+F70</f>
        <v>1334064</v>
      </c>
    </row>
    <row r="70" spans="1:6" ht="78">
      <c r="A70" s="143" t="s">
        <v>731</v>
      </c>
      <c r="B70" s="139" t="s">
        <v>39</v>
      </c>
      <c r="C70" s="139" t="s">
        <v>159</v>
      </c>
      <c r="D70" s="204" t="s">
        <v>729</v>
      </c>
      <c r="E70" s="136"/>
      <c r="F70" s="134">
        <f>F71</f>
        <v>7000</v>
      </c>
    </row>
    <row r="71" spans="1:6" ht="15">
      <c r="A71" s="128" t="s">
        <v>181</v>
      </c>
      <c r="B71" s="127" t="s">
        <v>39</v>
      </c>
      <c r="C71" s="127" t="s">
        <v>159</v>
      </c>
      <c r="D71" s="151" t="s">
        <v>730</v>
      </c>
      <c r="E71" s="129"/>
      <c r="F71" s="135">
        <f>F72</f>
        <v>7000</v>
      </c>
    </row>
    <row r="72" spans="1:6" ht="30.75">
      <c r="A72" s="125" t="s">
        <v>153</v>
      </c>
      <c r="B72" s="127" t="s">
        <v>39</v>
      </c>
      <c r="C72" s="127" t="s">
        <v>159</v>
      </c>
      <c r="D72" s="151" t="s">
        <v>730</v>
      </c>
      <c r="E72" s="137">
        <v>200</v>
      </c>
      <c r="F72" s="135">
        <f>'Ведомственная 2022'!G66</f>
        <v>7000</v>
      </c>
    </row>
    <row r="73" spans="1:6" ht="30.75">
      <c r="A73" s="123" t="s">
        <v>184</v>
      </c>
      <c r="B73" s="139" t="s">
        <v>39</v>
      </c>
      <c r="C73" s="139" t="s">
        <v>159</v>
      </c>
      <c r="D73" s="204" t="s">
        <v>410</v>
      </c>
      <c r="E73" s="136"/>
      <c r="F73" s="134">
        <f>F74</f>
        <v>106000</v>
      </c>
    </row>
    <row r="74" spans="1:6" ht="15">
      <c r="A74" s="128" t="s">
        <v>181</v>
      </c>
      <c r="B74" s="127" t="s">
        <v>39</v>
      </c>
      <c r="C74" s="127" t="s">
        <v>159</v>
      </c>
      <c r="D74" s="151" t="s">
        <v>185</v>
      </c>
      <c r="E74" s="129"/>
      <c r="F74" s="135">
        <f>F75</f>
        <v>106000</v>
      </c>
    </row>
    <row r="75" spans="1:6" ht="30.75">
      <c r="A75" s="125" t="s">
        <v>153</v>
      </c>
      <c r="B75" s="127" t="s">
        <v>39</v>
      </c>
      <c r="C75" s="127" t="s">
        <v>159</v>
      </c>
      <c r="D75" s="151" t="s">
        <v>185</v>
      </c>
      <c r="E75" s="129">
        <v>200</v>
      </c>
      <c r="F75" s="135">
        <f>'Ведомственная 2022'!G69</f>
        <v>106000</v>
      </c>
    </row>
    <row r="76" spans="1:6" ht="62.25">
      <c r="A76" s="123" t="s">
        <v>182</v>
      </c>
      <c r="B76" s="139" t="s">
        <v>39</v>
      </c>
      <c r="C76" s="139" t="s">
        <v>159</v>
      </c>
      <c r="D76" s="204" t="s">
        <v>411</v>
      </c>
      <c r="E76" s="202"/>
      <c r="F76" s="134">
        <f>F77+F80</f>
        <v>1221064</v>
      </c>
    </row>
    <row r="77" spans="1:6" ht="46.5">
      <c r="A77" s="125" t="s">
        <v>0</v>
      </c>
      <c r="B77" s="127" t="s">
        <v>39</v>
      </c>
      <c r="C77" s="127" t="s">
        <v>159</v>
      </c>
      <c r="D77" s="151" t="s">
        <v>183</v>
      </c>
      <c r="E77" s="206"/>
      <c r="F77" s="135">
        <f>F78+F79</f>
        <v>1004100</v>
      </c>
    </row>
    <row r="78" spans="1:6" ht="62.25">
      <c r="A78" s="125" t="s">
        <v>50</v>
      </c>
      <c r="B78" s="127" t="s">
        <v>39</v>
      </c>
      <c r="C78" s="127" t="s">
        <v>159</v>
      </c>
      <c r="D78" s="151" t="s">
        <v>183</v>
      </c>
      <c r="E78" s="132">
        <v>100</v>
      </c>
      <c r="F78" s="135">
        <f>'Ведомственная 2022'!G60</f>
        <v>989175</v>
      </c>
    </row>
    <row r="79" spans="1:6" ht="30.75">
      <c r="A79" s="125" t="s">
        <v>153</v>
      </c>
      <c r="B79" s="127" t="s">
        <v>39</v>
      </c>
      <c r="C79" s="127" t="s">
        <v>159</v>
      </c>
      <c r="D79" s="151" t="s">
        <v>183</v>
      </c>
      <c r="E79" s="132" t="s">
        <v>164</v>
      </c>
      <c r="F79" s="135">
        <f>'Ведомственная 2022'!G61</f>
        <v>14925</v>
      </c>
    </row>
    <row r="80" spans="1:6" ht="30.75">
      <c r="A80" s="123" t="s">
        <v>173</v>
      </c>
      <c r="B80" s="139" t="s">
        <v>39</v>
      </c>
      <c r="C80" s="139" t="s">
        <v>159</v>
      </c>
      <c r="D80" s="130" t="s">
        <v>765</v>
      </c>
      <c r="E80" s="129"/>
      <c r="F80" s="135">
        <f>F81</f>
        <v>216964</v>
      </c>
    </row>
    <row r="81" spans="1:6" ht="62.25">
      <c r="A81" s="131" t="s">
        <v>50</v>
      </c>
      <c r="B81" s="127" t="s">
        <v>39</v>
      </c>
      <c r="C81" s="127" t="s">
        <v>159</v>
      </c>
      <c r="D81" s="128" t="s">
        <v>765</v>
      </c>
      <c r="E81" s="129">
        <v>100</v>
      </c>
      <c r="F81" s="135">
        <f>'Ведомственная 2022'!G63</f>
        <v>216964</v>
      </c>
    </row>
    <row r="82" spans="1:6" ht="46.5">
      <c r="A82" s="143" t="s">
        <v>616</v>
      </c>
      <c r="B82" s="139" t="s">
        <v>39</v>
      </c>
      <c r="C82" s="139" t="s">
        <v>159</v>
      </c>
      <c r="D82" s="145" t="s">
        <v>373</v>
      </c>
      <c r="E82" s="150"/>
      <c r="F82" s="134">
        <f>F83</f>
        <v>800000</v>
      </c>
    </row>
    <row r="83" spans="1:6" ht="78">
      <c r="A83" s="143" t="s">
        <v>617</v>
      </c>
      <c r="B83" s="139" t="s">
        <v>39</v>
      </c>
      <c r="C83" s="139" t="s">
        <v>159</v>
      </c>
      <c r="D83" s="130" t="s">
        <v>408</v>
      </c>
      <c r="E83" s="150"/>
      <c r="F83" s="134">
        <f>F84</f>
        <v>800000</v>
      </c>
    </row>
    <row r="84" spans="1:6" ht="53.25" customHeight="1">
      <c r="A84" s="143" t="s">
        <v>124</v>
      </c>
      <c r="B84" s="139" t="s">
        <v>39</v>
      </c>
      <c r="C84" s="139" t="s">
        <v>159</v>
      </c>
      <c r="D84" s="130" t="s">
        <v>412</v>
      </c>
      <c r="E84" s="150"/>
      <c r="F84" s="134">
        <f>F85+F87</f>
        <v>800000</v>
      </c>
    </row>
    <row r="85" spans="1:6" ht="15">
      <c r="A85" s="143" t="s">
        <v>314</v>
      </c>
      <c r="B85" s="139" t="s">
        <v>39</v>
      </c>
      <c r="C85" s="139" t="s">
        <v>159</v>
      </c>
      <c r="D85" s="130" t="s">
        <v>315</v>
      </c>
      <c r="E85" s="150"/>
      <c r="F85" s="134">
        <f>F86</f>
        <v>38000</v>
      </c>
    </row>
    <row r="86" spans="1:6" ht="30.75">
      <c r="A86" s="125" t="s">
        <v>153</v>
      </c>
      <c r="B86" s="127" t="s">
        <v>39</v>
      </c>
      <c r="C86" s="127" t="s">
        <v>159</v>
      </c>
      <c r="D86" s="128" t="s">
        <v>315</v>
      </c>
      <c r="E86" s="129">
        <v>200</v>
      </c>
      <c r="F86" s="135">
        <f>'Ведомственная 2022'!G74</f>
        <v>38000</v>
      </c>
    </row>
    <row r="87" spans="1:6" ht="15">
      <c r="A87" s="143" t="s">
        <v>125</v>
      </c>
      <c r="B87" s="139" t="s">
        <v>39</v>
      </c>
      <c r="C87" s="139" t="s">
        <v>159</v>
      </c>
      <c r="D87" s="130" t="s">
        <v>126</v>
      </c>
      <c r="E87" s="150"/>
      <c r="F87" s="134">
        <f>F88</f>
        <v>762000</v>
      </c>
    </row>
    <row r="88" spans="1:6" ht="34.5" customHeight="1">
      <c r="A88" s="125" t="s">
        <v>153</v>
      </c>
      <c r="B88" s="127" t="s">
        <v>39</v>
      </c>
      <c r="C88" s="127" t="s">
        <v>159</v>
      </c>
      <c r="D88" s="128" t="s">
        <v>126</v>
      </c>
      <c r="E88" s="129">
        <v>200</v>
      </c>
      <c r="F88" s="135">
        <f>'Ведомственная 2022'!G76</f>
        <v>762000</v>
      </c>
    </row>
    <row r="89" spans="1:6" ht="46.5">
      <c r="A89" s="143" t="s">
        <v>618</v>
      </c>
      <c r="B89" s="139" t="s">
        <v>39</v>
      </c>
      <c r="C89" s="133" t="s">
        <v>159</v>
      </c>
      <c r="D89" s="207" t="s">
        <v>374</v>
      </c>
      <c r="E89" s="136"/>
      <c r="F89" s="134">
        <f>F90</f>
        <v>35000</v>
      </c>
    </row>
    <row r="90" spans="1:6" ht="62.25">
      <c r="A90" s="143" t="s">
        <v>619</v>
      </c>
      <c r="B90" s="139" t="s">
        <v>39</v>
      </c>
      <c r="C90" s="133" t="s">
        <v>159</v>
      </c>
      <c r="D90" s="204" t="s">
        <v>407</v>
      </c>
      <c r="E90" s="136"/>
      <c r="F90" s="134">
        <f>F91</f>
        <v>35000</v>
      </c>
    </row>
    <row r="91" spans="1:6" ht="62.25">
      <c r="A91" s="130" t="s">
        <v>30</v>
      </c>
      <c r="B91" s="139" t="s">
        <v>39</v>
      </c>
      <c r="C91" s="133" t="s">
        <v>159</v>
      </c>
      <c r="D91" s="204" t="s">
        <v>413</v>
      </c>
      <c r="E91" s="136"/>
      <c r="F91" s="134">
        <f>F92</f>
        <v>35000</v>
      </c>
    </row>
    <row r="92" spans="1:6" ht="19.5" customHeight="1">
      <c r="A92" s="143" t="s">
        <v>186</v>
      </c>
      <c r="B92" s="139" t="s">
        <v>39</v>
      </c>
      <c r="C92" s="133" t="s">
        <v>159</v>
      </c>
      <c r="D92" s="204" t="s">
        <v>187</v>
      </c>
      <c r="E92" s="136"/>
      <c r="F92" s="134">
        <f>F93</f>
        <v>35000</v>
      </c>
    </row>
    <row r="93" spans="1:6" ht="30.75">
      <c r="A93" s="125" t="s">
        <v>153</v>
      </c>
      <c r="B93" s="127" t="s">
        <v>39</v>
      </c>
      <c r="C93" s="132" t="s">
        <v>159</v>
      </c>
      <c r="D93" s="151" t="s">
        <v>187</v>
      </c>
      <c r="E93" s="137">
        <v>200</v>
      </c>
      <c r="F93" s="135">
        <f>'Ведомственная 2022'!G81</f>
        <v>35000</v>
      </c>
    </row>
    <row r="94" spans="1:6" ht="46.5">
      <c r="A94" s="204" t="s">
        <v>620</v>
      </c>
      <c r="B94" s="139" t="s">
        <v>39</v>
      </c>
      <c r="C94" s="133" t="s">
        <v>159</v>
      </c>
      <c r="D94" s="207" t="s">
        <v>375</v>
      </c>
      <c r="E94" s="202"/>
      <c r="F94" s="134">
        <f>F95</f>
        <v>351910</v>
      </c>
    </row>
    <row r="95" spans="1:6" ht="82.5" customHeight="1">
      <c r="A95" s="204" t="s">
        <v>621</v>
      </c>
      <c r="B95" s="139" t="s">
        <v>39</v>
      </c>
      <c r="C95" s="133" t="s">
        <v>159</v>
      </c>
      <c r="D95" s="207" t="s">
        <v>406</v>
      </c>
      <c r="E95" s="202"/>
      <c r="F95" s="134">
        <f>F96</f>
        <v>351910</v>
      </c>
    </row>
    <row r="96" spans="1:6" ht="46.5">
      <c r="A96" s="123" t="s">
        <v>188</v>
      </c>
      <c r="B96" s="139" t="s">
        <v>39</v>
      </c>
      <c r="C96" s="133" t="s">
        <v>159</v>
      </c>
      <c r="D96" s="130" t="s">
        <v>414</v>
      </c>
      <c r="E96" s="202"/>
      <c r="F96" s="134">
        <f>F97+F100</f>
        <v>351910</v>
      </c>
    </row>
    <row r="97" spans="1:6" ht="30.75">
      <c r="A97" s="208" t="s">
        <v>1</v>
      </c>
      <c r="B97" s="127" t="s">
        <v>39</v>
      </c>
      <c r="C97" s="132" t="s">
        <v>159</v>
      </c>
      <c r="D97" s="151" t="s">
        <v>189</v>
      </c>
      <c r="E97" s="206"/>
      <c r="F97" s="134">
        <f>F98+F99</f>
        <v>294652</v>
      </c>
    </row>
    <row r="98" spans="1:6" ht="62.25">
      <c r="A98" s="125" t="s">
        <v>50</v>
      </c>
      <c r="B98" s="127" t="s">
        <v>39</v>
      </c>
      <c r="C98" s="132" t="s">
        <v>159</v>
      </c>
      <c r="D98" s="151" t="s">
        <v>189</v>
      </c>
      <c r="E98" s="132">
        <v>100</v>
      </c>
      <c r="F98" s="135">
        <f>'Ведомственная 2022'!G86</f>
        <v>271652</v>
      </c>
    </row>
    <row r="99" spans="1:6" ht="30.75">
      <c r="A99" s="125" t="s">
        <v>153</v>
      </c>
      <c r="B99" s="127" t="s">
        <v>39</v>
      </c>
      <c r="C99" s="132" t="s">
        <v>159</v>
      </c>
      <c r="D99" s="151" t="s">
        <v>189</v>
      </c>
      <c r="E99" s="132">
        <v>200</v>
      </c>
      <c r="F99" s="135">
        <f>'Ведомственная 2022'!G87</f>
        <v>23000</v>
      </c>
    </row>
    <row r="100" spans="1:6" ht="30.75">
      <c r="A100" s="124" t="s">
        <v>173</v>
      </c>
      <c r="B100" s="127" t="s">
        <v>39</v>
      </c>
      <c r="C100" s="132" t="s">
        <v>159</v>
      </c>
      <c r="D100" s="130" t="s">
        <v>766</v>
      </c>
      <c r="E100" s="133"/>
      <c r="F100" s="135">
        <f>F101</f>
        <v>57258</v>
      </c>
    </row>
    <row r="101" spans="1:6" ht="62.25">
      <c r="A101" s="125" t="s">
        <v>50</v>
      </c>
      <c r="B101" s="127" t="s">
        <v>39</v>
      </c>
      <c r="C101" s="132" t="s">
        <v>159</v>
      </c>
      <c r="D101" s="128" t="s">
        <v>766</v>
      </c>
      <c r="E101" s="132" t="s">
        <v>163</v>
      </c>
      <c r="F101" s="135">
        <f>'Ведомственная 2022'!G89</f>
        <v>57258</v>
      </c>
    </row>
    <row r="102" spans="1:6" ht="46.5">
      <c r="A102" s="143" t="s">
        <v>722</v>
      </c>
      <c r="B102" s="139" t="s">
        <v>39</v>
      </c>
      <c r="C102" s="133" t="s">
        <v>159</v>
      </c>
      <c r="D102" s="204" t="s">
        <v>716</v>
      </c>
      <c r="E102" s="136"/>
      <c r="F102" s="134">
        <f>F103</f>
        <v>30000</v>
      </c>
    </row>
    <row r="103" spans="1:6" ht="93">
      <c r="A103" s="143" t="s">
        <v>723</v>
      </c>
      <c r="B103" s="139" t="s">
        <v>39</v>
      </c>
      <c r="C103" s="133" t="s">
        <v>159</v>
      </c>
      <c r="D103" s="204" t="s">
        <v>717</v>
      </c>
      <c r="E103" s="136"/>
      <c r="F103" s="134">
        <f>F104</f>
        <v>30000</v>
      </c>
    </row>
    <row r="104" spans="1:6" ht="62.25">
      <c r="A104" s="143" t="s">
        <v>718</v>
      </c>
      <c r="B104" s="139" t="s">
        <v>39</v>
      </c>
      <c r="C104" s="133" t="s">
        <v>159</v>
      </c>
      <c r="D104" s="204" t="s">
        <v>719</v>
      </c>
      <c r="E104" s="136"/>
      <c r="F104" s="134">
        <f>F105</f>
        <v>30000</v>
      </c>
    </row>
    <row r="105" spans="1:6" ht="30.75">
      <c r="A105" s="125" t="s">
        <v>720</v>
      </c>
      <c r="B105" s="127" t="s">
        <v>39</v>
      </c>
      <c r="C105" s="132" t="s">
        <v>159</v>
      </c>
      <c r="D105" s="151" t="s">
        <v>721</v>
      </c>
      <c r="E105" s="137"/>
      <c r="F105" s="135">
        <f>F106</f>
        <v>30000</v>
      </c>
    </row>
    <row r="106" spans="1:6" ht="15">
      <c r="A106" s="125" t="s">
        <v>289</v>
      </c>
      <c r="B106" s="127" t="s">
        <v>39</v>
      </c>
      <c r="C106" s="132" t="s">
        <v>159</v>
      </c>
      <c r="D106" s="151" t="s">
        <v>721</v>
      </c>
      <c r="E106" s="137">
        <v>300</v>
      </c>
      <c r="F106" s="135">
        <f>'Ведомственная 2022'!G94</f>
        <v>30000</v>
      </c>
    </row>
    <row r="107" spans="1:6" ht="30.75">
      <c r="A107" s="143" t="s">
        <v>57</v>
      </c>
      <c r="B107" s="139" t="s">
        <v>39</v>
      </c>
      <c r="C107" s="133" t="s">
        <v>159</v>
      </c>
      <c r="D107" s="204" t="s">
        <v>376</v>
      </c>
      <c r="E107" s="213"/>
      <c r="F107" s="134">
        <f>F108</f>
        <v>3972928.780000001</v>
      </c>
    </row>
    <row r="108" spans="1:6" ht="30.75">
      <c r="A108" s="143" t="s">
        <v>487</v>
      </c>
      <c r="B108" s="139" t="s">
        <v>39</v>
      </c>
      <c r="C108" s="133" t="s">
        <v>159</v>
      </c>
      <c r="D108" s="204" t="s">
        <v>405</v>
      </c>
      <c r="E108" s="213"/>
      <c r="F108" s="134">
        <f>F109</f>
        <v>3972928.780000001</v>
      </c>
    </row>
    <row r="109" spans="1:6" ht="30.75">
      <c r="A109" s="125" t="s">
        <v>450</v>
      </c>
      <c r="B109" s="127" t="s">
        <v>39</v>
      </c>
      <c r="C109" s="132" t="s">
        <v>159</v>
      </c>
      <c r="D109" s="151" t="s">
        <v>190</v>
      </c>
      <c r="E109" s="209"/>
      <c r="F109" s="135">
        <f>F110</f>
        <v>3972928.780000001</v>
      </c>
    </row>
    <row r="110" spans="1:6" ht="15">
      <c r="A110" s="125" t="s">
        <v>269</v>
      </c>
      <c r="B110" s="127" t="s">
        <v>39</v>
      </c>
      <c r="C110" s="132" t="s">
        <v>159</v>
      </c>
      <c r="D110" s="151" t="s">
        <v>190</v>
      </c>
      <c r="E110" s="132" t="s">
        <v>157</v>
      </c>
      <c r="F110" s="135">
        <f>'Ведомственная 2022'!G98</f>
        <v>3972928.780000001</v>
      </c>
    </row>
    <row r="111" spans="1:6" ht="30.75">
      <c r="A111" s="143" t="s">
        <v>34</v>
      </c>
      <c r="B111" s="139" t="s">
        <v>39</v>
      </c>
      <c r="C111" s="133" t="s">
        <v>159</v>
      </c>
      <c r="D111" s="207" t="s">
        <v>365</v>
      </c>
      <c r="E111" s="140"/>
      <c r="F111" s="134">
        <f>F112</f>
        <v>15281330</v>
      </c>
    </row>
    <row r="112" spans="1:6" ht="30.75">
      <c r="A112" s="143" t="s">
        <v>4</v>
      </c>
      <c r="B112" s="139" t="s">
        <v>39</v>
      </c>
      <c r="C112" s="133" t="s">
        <v>159</v>
      </c>
      <c r="D112" s="207" t="s">
        <v>366</v>
      </c>
      <c r="E112" s="140"/>
      <c r="F112" s="134">
        <f>F113+F118+F122+F124+F116</f>
        <v>15281330</v>
      </c>
    </row>
    <row r="113" spans="1:6" ht="52.5" customHeight="1">
      <c r="A113" s="210" t="s">
        <v>488</v>
      </c>
      <c r="B113" s="139" t="s">
        <v>39</v>
      </c>
      <c r="C113" s="133" t="s">
        <v>159</v>
      </c>
      <c r="D113" s="204" t="s">
        <v>223</v>
      </c>
      <c r="E113" s="206"/>
      <c r="F113" s="134">
        <f>F114+F115</f>
        <v>1314000</v>
      </c>
    </row>
    <row r="114" spans="1:6" ht="62.25">
      <c r="A114" s="125" t="s">
        <v>50</v>
      </c>
      <c r="B114" s="127" t="s">
        <v>39</v>
      </c>
      <c r="C114" s="132" t="s">
        <v>159</v>
      </c>
      <c r="D114" s="151" t="s">
        <v>223</v>
      </c>
      <c r="E114" s="132">
        <v>100</v>
      </c>
      <c r="F114" s="135">
        <f>'Ведомственная 2022'!G102</f>
        <v>996647</v>
      </c>
    </row>
    <row r="115" spans="1:6" ht="30.75">
      <c r="A115" s="125" t="s">
        <v>153</v>
      </c>
      <c r="B115" s="127" t="s">
        <v>39</v>
      </c>
      <c r="C115" s="132" t="s">
        <v>159</v>
      </c>
      <c r="D115" s="151" t="s">
        <v>223</v>
      </c>
      <c r="E115" s="132">
        <v>200</v>
      </c>
      <c r="F115" s="135">
        <f>'Ведомственная 2022'!G103</f>
        <v>317353</v>
      </c>
    </row>
    <row r="116" spans="1:6" ht="30.75">
      <c r="A116" s="124" t="s">
        <v>173</v>
      </c>
      <c r="B116" s="139" t="s">
        <v>39</v>
      </c>
      <c r="C116" s="133" t="s">
        <v>159</v>
      </c>
      <c r="D116" s="130" t="s">
        <v>764</v>
      </c>
      <c r="E116" s="133"/>
      <c r="F116" s="135">
        <f>F117</f>
        <v>170531</v>
      </c>
    </row>
    <row r="117" spans="1:6" ht="62.25">
      <c r="A117" s="125" t="s">
        <v>50</v>
      </c>
      <c r="B117" s="127" t="s">
        <v>39</v>
      </c>
      <c r="C117" s="132" t="s">
        <v>159</v>
      </c>
      <c r="D117" s="128" t="s">
        <v>764</v>
      </c>
      <c r="E117" s="132" t="s">
        <v>163</v>
      </c>
      <c r="F117" s="135">
        <f>'Ведомственная 2022'!G105</f>
        <v>170531</v>
      </c>
    </row>
    <row r="118" spans="1:6" ht="30.75">
      <c r="A118" s="143" t="s">
        <v>160</v>
      </c>
      <c r="B118" s="139" t="s">
        <v>39</v>
      </c>
      <c r="C118" s="133" t="s">
        <v>159</v>
      </c>
      <c r="D118" s="204" t="s">
        <v>191</v>
      </c>
      <c r="E118" s="202"/>
      <c r="F118" s="135">
        <f>F119+F120+F121</f>
        <v>13357729</v>
      </c>
    </row>
    <row r="119" spans="1:6" ht="62.25">
      <c r="A119" s="125" t="s">
        <v>50</v>
      </c>
      <c r="B119" s="127" t="s">
        <v>39</v>
      </c>
      <c r="C119" s="132" t="s">
        <v>159</v>
      </c>
      <c r="D119" s="151" t="s">
        <v>191</v>
      </c>
      <c r="E119" s="132" t="s">
        <v>163</v>
      </c>
      <c r="F119" s="135">
        <f>'Ведомственная 2022'!G107</f>
        <v>8025532</v>
      </c>
    </row>
    <row r="120" spans="1:6" ht="30.75">
      <c r="A120" s="125" t="s">
        <v>153</v>
      </c>
      <c r="B120" s="127" t="s">
        <v>39</v>
      </c>
      <c r="C120" s="132" t="s">
        <v>159</v>
      </c>
      <c r="D120" s="151" t="s">
        <v>191</v>
      </c>
      <c r="E120" s="132" t="s">
        <v>164</v>
      </c>
      <c r="F120" s="135">
        <f>'Ведомственная 2022'!G108</f>
        <v>5246897</v>
      </c>
    </row>
    <row r="121" spans="1:6" ht="15">
      <c r="A121" s="125" t="s">
        <v>269</v>
      </c>
      <c r="B121" s="127" t="s">
        <v>39</v>
      </c>
      <c r="C121" s="132" t="s">
        <v>159</v>
      </c>
      <c r="D121" s="151" t="s">
        <v>191</v>
      </c>
      <c r="E121" s="132" t="s">
        <v>157</v>
      </c>
      <c r="F121" s="135">
        <f>'Ведомственная 2022'!G109</f>
        <v>85300</v>
      </c>
    </row>
    <row r="122" spans="1:6" ht="30.75">
      <c r="A122" s="204" t="s">
        <v>56</v>
      </c>
      <c r="B122" s="139" t="s">
        <v>39</v>
      </c>
      <c r="C122" s="133" t="s">
        <v>159</v>
      </c>
      <c r="D122" s="204" t="s">
        <v>192</v>
      </c>
      <c r="E122" s="139"/>
      <c r="F122" s="134">
        <f>F123</f>
        <v>130000</v>
      </c>
    </row>
    <row r="123" spans="1:6" ht="30.75">
      <c r="A123" s="125" t="s">
        <v>153</v>
      </c>
      <c r="B123" s="127" t="s">
        <v>39</v>
      </c>
      <c r="C123" s="132" t="s">
        <v>159</v>
      </c>
      <c r="D123" s="151" t="s">
        <v>192</v>
      </c>
      <c r="E123" s="137">
        <v>200</v>
      </c>
      <c r="F123" s="135">
        <f>'Ведомственная 2022'!G111+'Ведомственная 2022'!G486</f>
        <v>130000</v>
      </c>
    </row>
    <row r="124" spans="1:6" ht="46.5">
      <c r="A124" s="141" t="s">
        <v>700</v>
      </c>
      <c r="B124" s="139" t="s">
        <v>39</v>
      </c>
      <c r="C124" s="139" t="s">
        <v>159</v>
      </c>
      <c r="D124" s="130" t="s">
        <v>701</v>
      </c>
      <c r="E124" s="142"/>
      <c r="F124" s="134">
        <f>F125</f>
        <v>309070</v>
      </c>
    </row>
    <row r="125" spans="1:6" ht="15">
      <c r="A125" s="154" t="s">
        <v>288</v>
      </c>
      <c r="B125" s="127" t="s">
        <v>39</v>
      </c>
      <c r="C125" s="127" t="s">
        <v>159</v>
      </c>
      <c r="D125" s="128" t="s">
        <v>701</v>
      </c>
      <c r="E125" s="140">
        <v>500</v>
      </c>
      <c r="F125" s="135">
        <f>'Ведомственная 2022'!G113</f>
        <v>309070</v>
      </c>
    </row>
    <row r="126" spans="1:6" ht="15">
      <c r="A126" s="310" t="s">
        <v>133</v>
      </c>
      <c r="B126" s="274" t="s">
        <v>39</v>
      </c>
      <c r="C126" s="274" t="s">
        <v>159</v>
      </c>
      <c r="D126" s="275" t="s">
        <v>370</v>
      </c>
      <c r="E126" s="140"/>
      <c r="F126" s="134">
        <f>F127</f>
        <v>7000</v>
      </c>
    </row>
    <row r="127" spans="1:6" ht="30.75">
      <c r="A127" s="312" t="s">
        <v>5</v>
      </c>
      <c r="B127" s="274" t="s">
        <v>39</v>
      </c>
      <c r="C127" s="274" t="s">
        <v>159</v>
      </c>
      <c r="D127" s="275" t="s">
        <v>371</v>
      </c>
      <c r="E127" s="140"/>
      <c r="F127" s="134">
        <f>F128</f>
        <v>7000</v>
      </c>
    </row>
    <row r="128" spans="1:6" ht="30.75">
      <c r="A128" s="313" t="s">
        <v>5</v>
      </c>
      <c r="B128" s="274" t="s">
        <v>39</v>
      </c>
      <c r="C128" s="276" t="s">
        <v>159</v>
      </c>
      <c r="D128" s="275" t="s">
        <v>176</v>
      </c>
      <c r="E128" s="140"/>
      <c r="F128" s="134">
        <f>F129</f>
        <v>7000</v>
      </c>
    </row>
    <row r="129" spans="1:6" ht="24" customHeight="1">
      <c r="A129" s="314" t="s">
        <v>289</v>
      </c>
      <c r="B129" s="276" t="s">
        <v>39</v>
      </c>
      <c r="C129" s="276" t="s">
        <v>159</v>
      </c>
      <c r="D129" s="316" t="s">
        <v>176</v>
      </c>
      <c r="E129" s="140">
        <v>300</v>
      </c>
      <c r="F129" s="135">
        <f>'Ведомственная 2022'!G117</f>
        <v>7000</v>
      </c>
    </row>
    <row r="130" spans="1:6" ht="30.75">
      <c r="A130" s="143" t="s">
        <v>324</v>
      </c>
      <c r="B130" s="147" t="s">
        <v>41</v>
      </c>
      <c r="C130" s="202" t="s">
        <v>322</v>
      </c>
      <c r="D130" s="202" t="s">
        <v>322</v>
      </c>
      <c r="E130" s="202"/>
      <c r="F130" s="134">
        <f>F131+F148</f>
        <v>570000</v>
      </c>
    </row>
    <row r="131" spans="1:6" ht="35.25" customHeight="1">
      <c r="A131" s="143" t="s">
        <v>7</v>
      </c>
      <c r="B131" s="139" t="s">
        <v>41</v>
      </c>
      <c r="C131" s="133" t="s">
        <v>48</v>
      </c>
      <c r="D131" s="202" t="s">
        <v>322</v>
      </c>
      <c r="E131" s="202"/>
      <c r="F131" s="134">
        <f>F132</f>
        <v>540000</v>
      </c>
    </row>
    <row r="132" spans="1:6" ht="65.25" customHeight="1">
      <c r="A132" s="204" t="s">
        <v>622</v>
      </c>
      <c r="B132" s="139" t="s">
        <v>41</v>
      </c>
      <c r="C132" s="133" t="s">
        <v>48</v>
      </c>
      <c r="D132" s="207" t="s">
        <v>377</v>
      </c>
      <c r="E132" s="202"/>
      <c r="F132" s="134">
        <f>F133+F137</f>
        <v>540000</v>
      </c>
    </row>
    <row r="133" spans="1:6" ht="124.5">
      <c r="A133" s="143" t="s">
        <v>623</v>
      </c>
      <c r="B133" s="139" t="s">
        <v>41</v>
      </c>
      <c r="C133" s="133" t="s">
        <v>48</v>
      </c>
      <c r="D133" s="145" t="s">
        <v>447</v>
      </c>
      <c r="E133" s="202"/>
      <c r="F133" s="134">
        <f>F134</f>
        <v>10000</v>
      </c>
    </row>
    <row r="134" spans="1:6" ht="46.5">
      <c r="A134" s="130" t="s">
        <v>352</v>
      </c>
      <c r="B134" s="139" t="s">
        <v>41</v>
      </c>
      <c r="C134" s="133" t="s">
        <v>48</v>
      </c>
      <c r="D134" s="130" t="s">
        <v>448</v>
      </c>
      <c r="E134" s="150"/>
      <c r="F134" s="134">
        <f>F135</f>
        <v>10000</v>
      </c>
    </row>
    <row r="135" spans="1:6" ht="46.5">
      <c r="A135" s="125" t="s">
        <v>55</v>
      </c>
      <c r="B135" s="139" t="s">
        <v>41</v>
      </c>
      <c r="C135" s="133" t="s">
        <v>48</v>
      </c>
      <c r="D135" s="151" t="s">
        <v>351</v>
      </c>
      <c r="E135" s="152"/>
      <c r="F135" s="135">
        <f>F136</f>
        <v>10000</v>
      </c>
    </row>
    <row r="136" spans="1:6" ht="30.75">
      <c r="A136" s="125" t="s">
        <v>153</v>
      </c>
      <c r="B136" s="139" t="s">
        <v>41</v>
      </c>
      <c r="C136" s="133" t="s">
        <v>48</v>
      </c>
      <c r="D136" s="151" t="s">
        <v>351</v>
      </c>
      <c r="E136" s="137">
        <v>200</v>
      </c>
      <c r="F136" s="135">
        <f>'Ведомственная 2022'!G124</f>
        <v>10000</v>
      </c>
    </row>
    <row r="137" spans="1:6" ht="124.5">
      <c r="A137" s="143" t="s">
        <v>624</v>
      </c>
      <c r="B137" s="139" t="s">
        <v>41</v>
      </c>
      <c r="C137" s="133" t="s">
        <v>48</v>
      </c>
      <c r="D137" s="207" t="s">
        <v>404</v>
      </c>
      <c r="E137" s="214"/>
      <c r="F137" s="134">
        <f>F138+F144+F141</f>
        <v>530000</v>
      </c>
    </row>
    <row r="138" spans="1:6" ht="37.5" customHeight="1">
      <c r="A138" s="123" t="s">
        <v>193</v>
      </c>
      <c r="B138" s="139" t="s">
        <v>41</v>
      </c>
      <c r="C138" s="133" t="s">
        <v>48</v>
      </c>
      <c r="D138" s="204" t="s">
        <v>415</v>
      </c>
      <c r="E138" s="137"/>
      <c r="F138" s="134">
        <f>F139</f>
        <v>170000</v>
      </c>
    </row>
    <row r="139" spans="1:6" ht="46.5">
      <c r="A139" s="125" t="s">
        <v>55</v>
      </c>
      <c r="B139" s="139" t="s">
        <v>41</v>
      </c>
      <c r="C139" s="133" t="s">
        <v>48</v>
      </c>
      <c r="D139" s="151" t="s">
        <v>273</v>
      </c>
      <c r="E139" s="152"/>
      <c r="F139" s="135">
        <f>F140</f>
        <v>170000</v>
      </c>
    </row>
    <row r="140" spans="1:6" ht="30.75">
      <c r="A140" s="125" t="s">
        <v>153</v>
      </c>
      <c r="B140" s="139" t="s">
        <v>41</v>
      </c>
      <c r="C140" s="133" t="s">
        <v>48</v>
      </c>
      <c r="D140" s="151" t="s">
        <v>273</v>
      </c>
      <c r="E140" s="137">
        <v>200</v>
      </c>
      <c r="F140" s="135">
        <f>'Ведомственная 2022'!G128</f>
        <v>170000</v>
      </c>
    </row>
    <row r="141" spans="1:6" ht="46.5">
      <c r="A141" s="143" t="s">
        <v>725</v>
      </c>
      <c r="B141" s="139" t="s">
        <v>41</v>
      </c>
      <c r="C141" s="149">
        <v>10</v>
      </c>
      <c r="D141" s="130" t="s">
        <v>726</v>
      </c>
      <c r="E141" s="137"/>
      <c r="F141" s="134">
        <f>F142</f>
        <v>260000</v>
      </c>
    </row>
    <row r="142" spans="1:6" ht="46.5">
      <c r="A142" s="125" t="s">
        <v>55</v>
      </c>
      <c r="B142" s="139" t="s">
        <v>41</v>
      </c>
      <c r="C142" s="149">
        <v>10</v>
      </c>
      <c r="D142" s="128" t="s">
        <v>727</v>
      </c>
      <c r="E142" s="137"/>
      <c r="F142" s="135">
        <f>F143</f>
        <v>260000</v>
      </c>
    </row>
    <row r="143" spans="1:6" ht="30.75">
      <c r="A143" s="125" t="s">
        <v>153</v>
      </c>
      <c r="B143" s="139" t="s">
        <v>41</v>
      </c>
      <c r="C143" s="149">
        <v>10</v>
      </c>
      <c r="D143" s="128" t="s">
        <v>727</v>
      </c>
      <c r="E143" s="137">
        <v>200</v>
      </c>
      <c r="F143" s="135">
        <f>'Ведомственная 2022'!G131</f>
        <v>260000</v>
      </c>
    </row>
    <row r="144" spans="1:6" ht="46.5">
      <c r="A144" s="153" t="s">
        <v>550</v>
      </c>
      <c r="B144" s="139" t="s">
        <v>41</v>
      </c>
      <c r="C144" s="149">
        <v>10</v>
      </c>
      <c r="D144" s="130" t="s">
        <v>551</v>
      </c>
      <c r="E144" s="137"/>
      <c r="F144" s="134">
        <f>F145</f>
        <v>100000</v>
      </c>
    </row>
    <row r="145" spans="1:6" ht="46.5">
      <c r="A145" s="154" t="s">
        <v>552</v>
      </c>
      <c r="B145" s="127" t="s">
        <v>41</v>
      </c>
      <c r="C145" s="155">
        <v>10</v>
      </c>
      <c r="D145" s="128" t="s">
        <v>553</v>
      </c>
      <c r="E145" s="137"/>
      <c r="F145" s="135">
        <f>F146</f>
        <v>100000</v>
      </c>
    </row>
    <row r="146" spans="1:6" ht="30.75">
      <c r="A146" s="125" t="s">
        <v>153</v>
      </c>
      <c r="B146" s="127" t="s">
        <v>41</v>
      </c>
      <c r="C146" s="155">
        <v>10</v>
      </c>
      <c r="D146" s="128" t="s">
        <v>553</v>
      </c>
      <c r="E146" s="137">
        <v>200</v>
      </c>
      <c r="F146" s="135">
        <f>'Ведомственная 2022'!G134</f>
        <v>100000</v>
      </c>
    </row>
    <row r="147" spans="1:6" ht="30.75">
      <c r="A147" s="143" t="s">
        <v>278</v>
      </c>
      <c r="B147" s="139" t="s">
        <v>41</v>
      </c>
      <c r="C147" s="147" t="s">
        <v>276</v>
      </c>
      <c r="D147" s="142"/>
      <c r="E147" s="137"/>
      <c r="F147" s="134">
        <f>F148</f>
        <v>30000</v>
      </c>
    </row>
    <row r="148" spans="1:6" ht="46.5">
      <c r="A148" s="143" t="s">
        <v>625</v>
      </c>
      <c r="B148" s="147" t="s">
        <v>41</v>
      </c>
      <c r="C148" s="142">
        <v>14</v>
      </c>
      <c r="D148" s="207" t="s">
        <v>378</v>
      </c>
      <c r="E148" s="136"/>
      <c r="F148" s="134">
        <f>F149</f>
        <v>30000</v>
      </c>
    </row>
    <row r="149" spans="1:6" ht="62.25">
      <c r="A149" s="143" t="s">
        <v>626</v>
      </c>
      <c r="B149" s="147" t="s">
        <v>41</v>
      </c>
      <c r="C149" s="142">
        <v>14</v>
      </c>
      <c r="D149" s="207" t="s">
        <v>403</v>
      </c>
      <c r="E149" s="136"/>
      <c r="F149" s="134">
        <f>F150+F153+F156</f>
        <v>30000</v>
      </c>
    </row>
    <row r="150" spans="1:6" ht="46.5">
      <c r="A150" s="143" t="s">
        <v>137</v>
      </c>
      <c r="B150" s="147" t="s">
        <v>41</v>
      </c>
      <c r="C150" s="142">
        <v>14</v>
      </c>
      <c r="D150" s="204" t="s">
        <v>416</v>
      </c>
      <c r="E150" s="136"/>
      <c r="F150" s="134">
        <f>F151</f>
        <v>10000</v>
      </c>
    </row>
    <row r="151" spans="1:6" ht="30.75">
      <c r="A151" s="125" t="s">
        <v>270</v>
      </c>
      <c r="B151" s="182" t="s">
        <v>41</v>
      </c>
      <c r="C151" s="140">
        <v>14</v>
      </c>
      <c r="D151" s="151" t="s">
        <v>195</v>
      </c>
      <c r="E151" s="137"/>
      <c r="F151" s="135">
        <f>F152</f>
        <v>10000</v>
      </c>
    </row>
    <row r="152" spans="1:6" ht="30.75">
      <c r="A152" s="125" t="s">
        <v>153</v>
      </c>
      <c r="B152" s="182" t="s">
        <v>41</v>
      </c>
      <c r="C152" s="140">
        <v>14</v>
      </c>
      <c r="D152" s="151" t="s">
        <v>195</v>
      </c>
      <c r="E152" s="137">
        <v>200</v>
      </c>
      <c r="F152" s="135">
        <f>'Ведомственная 2022'!G140</f>
        <v>10000</v>
      </c>
    </row>
    <row r="153" spans="1:6" ht="38.25" customHeight="1">
      <c r="A153" s="143" t="s">
        <v>194</v>
      </c>
      <c r="B153" s="147" t="s">
        <v>41</v>
      </c>
      <c r="C153" s="142">
        <v>14</v>
      </c>
      <c r="D153" s="207" t="s">
        <v>417</v>
      </c>
      <c r="E153" s="136"/>
      <c r="F153" s="134">
        <f>F154</f>
        <v>15000</v>
      </c>
    </row>
    <row r="154" spans="1:6" ht="30.75">
      <c r="A154" s="125" t="s">
        <v>270</v>
      </c>
      <c r="B154" s="182" t="s">
        <v>41</v>
      </c>
      <c r="C154" s="140">
        <v>14</v>
      </c>
      <c r="D154" s="128" t="s">
        <v>28</v>
      </c>
      <c r="E154" s="137"/>
      <c r="F154" s="135">
        <f>F155</f>
        <v>15000</v>
      </c>
    </row>
    <row r="155" spans="1:6" ht="30.75">
      <c r="A155" s="125" t="s">
        <v>153</v>
      </c>
      <c r="B155" s="182" t="s">
        <v>41</v>
      </c>
      <c r="C155" s="140">
        <v>14</v>
      </c>
      <c r="D155" s="128" t="s">
        <v>28</v>
      </c>
      <c r="E155" s="137">
        <v>200</v>
      </c>
      <c r="F155" s="135">
        <f>'Ведомственная 2022'!G143</f>
        <v>15000</v>
      </c>
    </row>
    <row r="156" spans="1:6" ht="33.75" customHeight="1">
      <c r="A156" s="143" t="s">
        <v>152</v>
      </c>
      <c r="B156" s="147" t="s">
        <v>41</v>
      </c>
      <c r="C156" s="142">
        <v>14</v>
      </c>
      <c r="D156" s="145" t="s">
        <v>418</v>
      </c>
      <c r="E156" s="142"/>
      <c r="F156" s="134">
        <f>F157</f>
        <v>5000</v>
      </c>
    </row>
    <row r="157" spans="1:6" ht="30.75">
      <c r="A157" s="125" t="s">
        <v>270</v>
      </c>
      <c r="B157" s="182" t="s">
        <v>41</v>
      </c>
      <c r="C157" s="140">
        <v>14</v>
      </c>
      <c r="D157" s="128" t="s">
        <v>151</v>
      </c>
      <c r="E157" s="140"/>
      <c r="F157" s="135">
        <f>F158</f>
        <v>5000</v>
      </c>
    </row>
    <row r="158" spans="1:6" ht="30.75">
      <c r="A158" s="125" t="s">
        <v>153</v>
      </c>
      <c r="B158" s="182" t="s">
        <v>41</v>
      </c>
      <c r="C158" s="140">
        <v>14</v>
      </c>
      <c r="D158" s="128" t="s">
        <v>151</v>
      </c>
      <c r="E158" s="140">
        <v>200</v>
      </c>
      <c r="F158" s="135">
        <f>'Ведомственная 2022'!G146</f>
        <v>5000</v>
      </c>
    </row>
    <row r="159" spans="1:6" ht="15">
      <c r="A159" s="143" t="s">
        <v>131</v>
      </c>
      <c r="B159" s="147" t="s">
        <v>42</v>
      </c>
      <c r="C159" s="202"/>
      <c r="D159" s="202" t="s">
        <v>322</v>
      </c>
      <c r="E159" s="202"/>
      <c r="F159" s="134">
        <f>F160+F173+F184+F197</f>
        <v>16486755.88</v>
      </c>
    </row>
    <row r="160" spans="1:6" ht="15">
      <c r="A160" s="143" t="s">
        <v>54</v>
      </c>
      <c r="B160" s="139" t="s">
        <v>42</v>
      </c>
      <c r="C160" s="133" t="s">
        <v>39</v>
      </c>
      <c r="D160" s="202"/>
      <c r="E160" s="202"/>
      <c r="F160" s="134">
        <f>F161</f>
        <v>400450</v>
      </c>
    </row>
    <row r="161" spans="1:6" ht="46.5">
      <c r="A161" s="204" t="s">
        <v>627</v>
      </c>
      <c r="B161" s="139" t="s">
        <v>42</v>
      </c>
      <c r="C161" s="133" t="s">
        <v>39</v>
      </c>
      <c r="D161" s="207" t="s">
        <v>379</v>
      </c>
      <c r="E161" s="202"/>
      <c r="F161" s="134">
        <f>F162+F166</f>
        <v>400450</v>
      </c>
    </row>
    <row r="162" spans="1:6" ht="62.25">
      <c r="A162" s="143" t="s">
        <v>628</v>
      </c>
      <c r="B162" s="139" t="s">
        <v>42</v>
      </c>
      <c r="C162" s="133" t="s">
        <v>39</v>
      </c>
      <c r="D162" s="207" t="s">
        <v>402</v>
      </c>
      <c r="E162" s="202"/>
      <c r="F162" s="134">
        <f>F163</f>
        <v>34000</v>
      </c>
    </row>
    <row r="163" spans="1:6" ht="46.5">
      <c r="A163" s="123" t="s">
        <v>29</v>
      </c>
      <c r="B163" s="139" t="s">
        <v>42</v>
      </c>
      <c r="C163" s="133" t="s">
        <v>39</v>
      </c>
      <c r="D163" s="204" t="s">
        <v>419</v>
      </c>
      <c r="E163" s="202"/>
      <c r="F163" s="134">
        <f>F164</f>
        <v>34000</v>
      </c>
    </row>
    <row r="164" spans="1:6" ht="30.75">
      <c r="A164" s="125" t="s">
        <v>161</v>
      </c>
      <c r="B164" s="127" t="s">
        <v>42</v>
      </c>
      <c r="C164" s="132" t="s">
        <v>39</v>
      </c>
      <c r="D164" s="205" t="s">
        <v>238</v>
      </c>
      <c r="E164" s="206"/>
      <c r="F164" s="135">
        <f>F165</f>
        <v>34000</v>
      </c>
    </row>
    <row r="165" spans="1:6" ht="33.75" customHeight="1">
      <c r="A165" s="125" t="s">
        <v>51</v>
      </c>
      <c r="B165" s="127" t="s">
        <v>42</v>
      </c>
      <c r="C165" s="132" t="s">
        <v>39</v>
      </c>
      <c r="D165" s="205" t="s">
        <v>238</v>
      </c>
      <c r="E165" s="132">
        <v>600</v>
      </c>
      <c r="F165" s="135">
        <f>'Ведомственная 2022'!G342</f>
        <v>34000</v>
      </c>
    </row>
    <row r="166" spans="1:6" ht="62.25">
      <c r="A166" s="204" t="s">
        <v>629</v>
      </c>
      <c r="B166" s="139" t="s">
        <v>42</v>
      </c>
      <c r="C166" s="133" t="s">
        <v>39</v>
      </c>
      <c r="D166" s="207" t="s">
        <v>401</v>
      </c>
      <c r="E166" s="202"/>
      <c r="F166" s="134">
        <f>F167</f>
        <v>366450</v>
      </c>
    </row>
    <row r="167" spans="1:6" ht="62.25">
      <c r="A167" s="204" t="s">
        <v>196</v>
      </c>
      <c r="B167" s="139" t="s">
        <v>42</v>
      </c>
      <c r="C167" s="133" t="s">
        <v>39</v>
      </c>
      <c r="D167" s="204" t="s">
        <v>420</v>
      </c>
      <c r="E167" s="202"/>
      <c r="F167" s="134">
        <f>F168+F171</f>
        <v>366450</v>
      </c>
    </row>
    <row r="168" spans="1:6" ht="30.75">
      <c r="A168" s="210" t="s">
        <v>2</v>
      </c>
      <c r="B168" s="139" t="s">
        <v>42</v>
      </c>
      <c r="C168" s="133" t="s">
        <v>39</v>
      </c>
      <c r="D168" s="204" t="s">
        <v>197</v>
      </c>
      <c r="E168" s="202"/>
      <c r="F168" s="134">
        <f>F169+F170</f>
        <v>334700</v>
      </c>
    </row>
    <row r="169" spans="1:6" ht="62.25">
      <c r="A169" s="125" t="s">
        <v>50</v>
      </c>
      <c r="B169" s="127" t="s">
        <v>42</v>
      </c>
      <c r="C169" s="132" t="s">
        <v>39</v>
      </c>
      <c r="D169" s="151" t="s">
        <v>197</v>
      </c>
      <c r="E169" s="132">
        <v>100</v>
      </c>
      <c r="F169" s="135">
        <f>'Ведомственная 2022'!G153</f>
        <v>328868</v>
      </c>
    </row>
    <row r="170" spans="1:6" ht="30.75">
      <c r="A170" s="125" t="s">
        <v>153</v>
      </c>
      <c r="B170" s="127" t="s">
        <v>42</v>
      </c>
      <c r="C170" s="132" t="s">
        <v>39</v>
      </c>
      <c r="D170" s="151" t="s">
        <v>197</v>
      </c>
      <c r="E170" s="132" t="s">
        <v>164</v>
      </c>
      <c r="F170" s="135">
        <f>'Ведомственная 2022'!G154</f>
        <v>5832</v>
      </c>
    </row>
    <row r="171" spans="1:6" ht="30.75">
      <c r="A171" s="141" t="s">
        <v>179</v>
      </c>
      <c r="B171" s="139" t="s">
        <v>42</v>
      </c>
      <c r="C171" s="133" t="s">
        <v>39</v>
      </c>
      <c r="D171" s="130" t="s">
        <v>767</v>
      </c>
      <c r="E171" s="133"/>
      <c r="F171" s="135">
        <f>F172</f>
        <v>31750</v>
      </c>
    </row>
    <row r="172" spans="1:6" ht="62.25">
      <c r="A172" s="125" t="s">
        <v>50</v>
      </c>
      <c r="B172" s="127" t="s">
        <v>42</v>
      </c>
      <c r="C172" s="132" t="s">
        <v>39</v>
      </c>
      <c r="D172" s="128" t="s">
        <v>767</v>
      </c>
      <c r="E172" s="132" t="s">
        <v>163</v>
      </c>
      <c r="F172" s="135">
        <f>'Ведомственная 2022'!G156</f>
        <v>31750</v>
      </c>
    </row>
    <row r="173" spans="1:6" ht="15.75">
      <c r="A173" s="215" t="s">
        <v>170</v>
      </c>
      <c r="B173" s="139" t="s">
        <v>42</v>
      </c>
      <c r="C173" s="139" t="s">
        <v>44</v>
      </c>
      <c r="D173" s="216"/>
      <c r="E173" s="133"/>
      <c r="F173" s="134">
        <f>F174</f>
        <v>14073333.88</v>
      </c>
    </row>
    <row r="174" spans="1:6" ht="62.25">
      <c r="A174" s="143" t="s">
        <v>630</v>
      </c>
      <c r="B174" s="139" t="s">
        <v>42</v>
      </c>
      <c r="C174" s="139" t="s">
        <v>44</v>
      </c>
      <c r="D174" s="207" t="s">
        <v>380</v>
      </c>
      <c r="E174" s="133"/>
      <c r="F174" s="134">
        <f>F175</f>
        <v>14073333.88</v>
      </c>
    </row>
    <row r="175" spans="1:6" ht="82.5" customHeight="1">
      <c r="A175" s="143" t="s">
        <v>631</v>
      </c>
      <c r="B175" s="139" t="s">
        <v>42</v>
      </c>
      <c r="C175" s="139" t="s">
        <v>44</v>
      </c>
      <c r="D175" s="207" t="s">
        <v>400</v>
      </c>
      <c r="E175" s="133"/>
      <c r="F175" s="134">
        <f>F176</f>
        <v>14073333.88</v>
      </c>
    </row>
    <row r="176" spans="1:6" ht="54" customHeight="1">
      <c r="A176" s="123" t="s">
        <v>198</v>
      </c>
      <c r="B176" s="139" t="s">
        <v>42</v>
      </c>
      <c r="C176" s="139" t="s">
        <v>44</v>
      </c>
      <c r="D176" s="130" t="s">
        <v>421</v>
      </c>
      <c r="E176" s="133"/>
      <c r="F176" s="134">
        <f>F180+F182+F177</f>
        <v>14073333.88</v>
      </c>
    </row>
    <row r="177" spans="1:6" ht="54" customHeight="1">
      <c r="A177" s="123" t="s">
        <v>592</v>
      </c>
      <c r="B177" s="139" t="s">
        <v>42</v>
      </c>
      <c r="C177" s="139" t="s">
        <v>44</v>
      </c>
      <c r="D177" s="130" t="s">
        <v>593</v>
      </c>
      <c r="E177" s="150"/>
      <c r="F177" s="134">
        <f>F179+F178</f>
        <v>250000</v>
      </c>
    </row>
    <row r="178" spans="1:6" ht="38.25" customHeight="1">
      <c r="A178" s="224" t="s">
        <v>153</v>
      </c>
      <c r="B178" s="127" t="s">
        <v>42</v>
      </c>
      <c r="C178" s="127" t="s">
        <v>44</v>
      </c>
      <c r="D178" s="128" t="s">
        <v>593</v>
      </c>
      <c r="E178" s="129">
        <v>200</v>
      </c>
      <c r="F178" s="135">
        <f>'Ведомственная 2022'!G162</f>
        <v>200000</v>
      </c>
    </row>
    <row r="179" spans="1:6" ht="37.5" customHeight="1">
      <c r="A179" s="217" t="s">
        <v>491</v>
      </c>
      <c r="B179" s="127" t="s">
        <v>42</v>
      </c>
      <c r="C179" s="127" t="s">
        <v>44</v>
      </c>
      <c r="D179" s="128" t="s">
        <v>593</v>
      </c>
      <c r="E179" s="129">
        <v>400</v>
      </c>
      <c r="F179" s="135">
        <f>'Ведомственная 2022'!G163</f>
        <v>50000</v>
      </c>
    </row>
    <row r="180" spans="1:6" ht="37.5" customHeight="1">
      <c r="A180" s="124" t="s">
        <v>489</v>
      </c>
      <c r="B180" s="139" t="s">
        <v>42</v>
      </c>
      <c r="C180" s="139" t="s">
        <v>44</v>
      </c>
      <c r="D180" s="130" t="s">
        <v>490</v>
      </c>
      <c r="E180" s="150"/>
      <c r="F180" s="134">
        <f>F181</f>
        <v>3061000</v>
      </c>
    </row>
    <row r="181" spans="1:6" ht="37.5" customHeight="1">
      <c r="A181" s="217" t="s">
        <v>491</v>
      </c>
      <c r="B181" s="127" t="s">
        <v>42</v>
      </c>
      <c r="C181" s="127" t="s">
        <v>44</v>
      </c>
      <c r="D181" s="128" t="s">
        <v>490</v>
      </c>
      <c r="E181" s="129">
        <v>400</v>
      </c>
      <c r="F181" s="135">
        <f>'Ведомственная 2022'!G165</f>
        <v>3061000</v>
      </c>
    </row>
    <row r="182" spans="1:6" ht="35.25" customHeight="1">
      <c r="A182" s="143" t="s">
        <v>10</v>
      </c>
      <c r="B182" s="139" t="s">
        <v>42</v>
      </c>
      <c r="C182" s="139" t="s">
        <v>44</v>
      </c>
      <c r="D182" s="204" t="s">
        <v>199</v>
      </c>
      <c r="E182" s="133"/>
      <c r="F182" s="134">
        <f>F183</f>
        <v>10762333.88</v>
      </c>
    </row>
    <row r="183" spans="1:6" ht="30.75">
      <c r="A183" s="125" t="s">
        <v>153</v>
      </c>
      <c r="B183" s="127" t="s">
        <v>42</v>
      </c>
      <c r="C183" s="127" t="s">
        <v>44</v>
      </c>
      <c r="D183" s="151" t="s">
        <v>199</v>
      </c>
      <c r="E183" s="132" t="s">
        <v>164</v>
      </c>
      <c r="F183" s="135">
        <f>'Ведомственная 2022'!G167</f>
        <v>10762333.88</v>
      </c>
    </row>
    <row r="184" spans="1:6" ht="15">
      <c r="A184" s="218" t="s">
        <v>123</v>
      </c>
      <c r="B184" s="149" t="s">
        <v>42</v>
      </c>
      <c r="C184" s="149" t="s">
        <v>48</v>
      </c>
      <c r="D184" s="219"/>
      <c r="E184" s="150"/>
      <c r="F184" s="134">
        <f>F185</f>
        <v>531210</v>
      </c>
    </row>
    <row r="185" spans="1:6" ht="46.5">
      <c r="A185" s="141" t="s">
        <v>632</v>
      </c>
      <c r="B185" s="149" t="s">
        <v>42</v>
      </c>
      <c r="C185" s="149" t="s">
        <v>48</v>
      </c>
      <c r="D185" s="130" t="s">
        <v>381</v>
      </c>
      <c r="E185" s="150"/>
      <c r="F185" s="134">
        <f>F190+F186</f>
        <v>531210</v>
      </c>
    </row>
    <row r="186" spans="1:6" ht="62.25">
      <c r="A186" s="141" t="s">
        <v>633</v>
      </c>
      <c r="B186" s="149" t="s">
        <v>42</v>
      </c>
      <c r="C186" s="149" t="s">
        <v>48</v>
      </c>
      <c r="D186" s="130" t="s">
        <v>399</v>
      </c>
      <c r="E186" s="150"/>
      <c r="F186" s="134">
        <f>F187</f>
        <v>170440</v>
      </c>
    </row>
    <row r="187" spans="1:6" ht="30.75">
      <c r="A187" s="141" t="s">
        <v>20</v>
      </c>
      <c r="B187" s="149" t="s">
        <v>42</v>
      </c>
      <c r="C187" s="149" t="s">
        <v>48</v>
      </c>
      <c r="D187" s="130" t="s">
        <v>422</v>
      </c>
      <c r="E187" s="150"/>
      <c r="F187" s="134">
        <f>F188</f>
        <v>170440</v>
      </c>
    </row>
    <row r="188" spans="1:6" ht="36.75" customHeight="1">
      <c r="A188" s="131" t="s">
        <v>21</v>
      </c>
      <c r="B188" s="149" t="s">
        <v>42</v>
      </c>
      <c r="C188" s="149" t="s">
        <v>48</v>
      </c>
      <c r="D188" s="128" t="s">
        <v>22</v>
      </c>
      <c r="E188" s="150"/>
      <c r="F188" s="134">
        <f>F189</f>
        <v>170440</v>
      </c>
    </row>
    <row r="189" spans="1:6" ht="30.75">
      <c r="A189" s="131" t="s">
        <v>153</v>
      </c>
      <c r="B189" s="155" t="s">
        <v>42</v>
      </c>
      <c r="C189" s="155" t="s">
        <v>48</v>
      </c>
      <c r="D189" s="128" t="s">
        <v>22</v>
      </c>
      <c r="E189" s="129">
        <v>200</v>
      </c>
      <c r="F189" s="135">
        <f>'Ведомственная 2022'!G173</f>
        <v>170440</v>
      </c>
    </row>
    <row r="190" spans="1:6" ht="62.25">
      <c r="A190" s="141" t="s">
        <v>634</v>
      </c>
      <c r="B190" s="149" t="s">
        <v>42</v>
      </c>
      <c r="C190" s="149" t="s">
        <v>48</v>
      </c>
      <c r="D190" s="130" t="s">
        <v>398</v>
      </c>
      <c r="E190" s="129"/>
      <c r="F190" s="134">
        <f>F194+F191</f>
        <v>360770</v>
      </c>
    </row>
    <row r="191" spans="1:6" ht="30.75">
      <c r="A191" s="143" t="s">
        <v>748</v>
      </c>
      <c r="B191" s="149" t="s">
        <v>42</v>
      </c>
      <c r="C191" s="149" t="s">
        <v>48</v>
      </c>
      <c r="D191" s="130" t="s">
        <v>746</v>
      </c>
      <c r="E191" s="150"/>
      <c r="F191" s="134">
        <f>F192</f>
        <v>315570</v>
      </c>
    </row>
    <row r="192" spans="1:6" ht="46.5">
      <c r="A192" s="125" t="s">
        <v>21</v>
      </c>
      <c r="B192" s="155" t="s">
        <v>42</v>
      </c>
      <c r="C192" s="155" t="s">
        <v>48</v>
      </c>
      <c r="D192" s="128" t="s">
        <v>747</v>
      </c>
      <c r="E192" s="129"/>
      <c r="F192" s="134">
        <f>F193</f>
        <v>315570</v>
      </c>
    </row>
    <row r="193" spans="1:6" ht="30.75">
      <c r="A193" s="220" t="s">
        <v>153</v>
      </c>
      <c r="B193" s="155" t="s">
        <v>42</v>
      </c>
      <c r="C193" s="155" t="s">
        <v>48</v>
      </c>
      <c r="D193" s="128" t="s">
        <v>747</v>
      </c>
      <c r="E193" s="129">
        <v>200</v>
      </c>
      <c r="F193" s="135">
        <f>'Ведомственная 2022'!G177</f>
        <v>315570</v>
      </c>
    </row>
    <row r="194" spans="1:6" ht="108.75">
      <c r="A194" s="218" t="s">
        <v>355</v>
      </c>
      <c r="B194" s="149" t="s">
        <v>42</v>
      </c>
      <c r="C194" s="149" t="s">
        <v>48</v>
      </c>
      <c r="D194" s="130" t="s">
        <v>423</v>
      </c>
      <c r="E194" s="150"/>
      <c r="F194" s="134">
        <f>F195</f>
        <v>45200</v>
      </c>
    </row>
    <row r="195" spans="1:6" ht="35.25" customHeight="1">
      <c r="A195" s="125" t="s">
        <v>21</v>
      </c>
      <c r="B195" s="155" t="s">
        <v>42</v>
      </c>
      <c r="C195" s="155" t="s">
        <v>48</v>
      </c>
      <c r="D195" s="128" t="s">
        <v>356</v>
      </c>
      <c r="E195" s="129"/>
      <c r="F195" s="135">
        <f>F196</f>
        <v>45200</v>
      </c>
    </row>
    <row r="196" spans="1:6" ht="30.75">
      <c r="A196" s="220" t="s">
        <v>153</v>
      </c>
      <c r="B196" s="155" t="s">
        <v>42</v>
      </c>
      <c r="C196" s="155" t="s">
        <v>48</v>
      </c>
      <c r="D196" s="128" t="s">
        <v>356</v>
      </c>
      <c r="E196" s="129">
        <v>200</v>
      </c>
      <c r="F196" s="135">
        <f>'Ведомственная 2022'!G180</f>
        <v>45200</v>
      </c>
    </row>
    <row r="197" spans="1:6" ht="15">
      <c r="A197" s="221" t="s">
        <v>492</v>
      </c>
      <c r="B197" s="149" t="s">
        <v>42</v>
      </c>
      <c r="C197" s="149">
        <v>12</v>
      </c>
      <c r="D197" s="128"/>
      <c r="E197" s="129"/>
      <c r="F197" s="134">
        <f>F198</f>
        <v>1481762</v>
      </c>
    </row>
    <row r="198" spans="1:6" ht="46.5">
      <c r="A198" s="148" t="s">
        <v>635</v>
      </c>
      <c r="B198" s="149" t="s">
        <v>42</v>
      </c>
      <c r="C198" s="149">
        <v>12</v>
      </c>
      <c r="D198" s="145" t="s">
        <v>493</v>
      </c>
      <c r="E198" s="129"/>
      <c r="F198" s="134">
        <f>F199</f>
        <v>1481762</v>
      </c>
    </row>
    <row r="199" spans="1:6" ht="93">
      <c r="A199" s="148" t="s">
        <v>636</v>
      </c>
      <c r="B199" s="149" t="s">
        <v>42</v>
      </c>
      <c r="C199" s="149">
        <v>12</v>
      </c>
      <c r="D199" s="145" t="s">
        <v>494</v>
      </c>
      <c r="E199" s="129"/>
      <c r="F199" s="134">
        <f>F200</f>
        <v>1481762</v>
      </c>
    </row>
    <row r="200" spans="1:6" ht="62.25">
      <c r="A200" s="148" t="s">
        <v>515</v>
      </c>
      <c r="B200" s="149" t="s">
        <v>42</v>
      </c>
      <c r="C200" s="149">
        <v>12</v>
      </c>
      <c r="D200" s="145" t="s">
        <v>514</v>
      </c>
      <c r="E200" s="129"/>
      <c r="F200" s="134">
        <f>F201+F203</f>
        <v>1481762</v>
      </c>
    </row>
    <row r="201" spans="1:6" ht="55.5" customHeight="1">
      <c r="A201" s="148" t="s">
        <v>594</v>
      </c>
      <c r="B201" s="149" t="s">
        <v>42</v>
      </c>
      <c r="C201" s="149">
        <v>12</v>
      </c>
      <c r="D201" s="145" t="s">
        <v>516</v>
      </c>
      <c r="E201" s="129"/>
      <c r="F201" s="134">
        <f>F202</f>
        <v>1369306</v>
      </c>
    </row>
    <row r="202" spans="1:6" ht="30.75">
      <c r="A202" s="222" t="s">
        <v>153</v>
      </c>
      <c r="B202" s="155" t="s">
        <v>42</v>
      </c>
      <c r="C202" s="155">
        <v>12</v>
      </c>
      <c r="D202" s="146" t="s">
        <v>516</v>
      </c>
      <c r="E202" s="129">
        <v>200</v>
      </c>
      <c r="F202" s="135">
        <f>'Ведомственная 2022'!G186</f>
        <v>1369306</v>
      </c>
    </row>
    <row r="203" spans="1:6" ht="51" customHeight="1">
      <c r="A203" s="148" t="s">
        <v>595</v>
      </c>
      <c r="B203" s="149" t="s">
        <v>42</v>
      </c>
      <c r="C203" s="149">
        <v>12</v>
      </c>
      <c r="D203" s="145" t="s">
        <v>517</v>
      </c>
      <c r="E203" s="129"/>
      <c r="F203" s="134">
        <f>F204</f>
        <v>112456</v>
      </c>
    </row>
    <row r="204" spans="1:6" ht="30.75">
      <c r="A204" s="222" t="s">
        <v>153</v>
      </c>
      <c r="B204" s="155" t="s">
        <v>42</v>
      </c>
      <c r="C204" s="155">
        <v>12</v>
      </c>
      <c r="D204" s="146" t="s">
        <v>517</v>
      </c>
      <c r="E204" s="129">
        <v>200</v>
      </c>
      <c r="F204" s="135">
        <f>'Ведомственная 2022'!G188</f>
        <v>112456</v>
      </c>
    </row>
    <row r="205" spans="1:6" ht="15">
      <c r="A205" s="143" t="s">
        <v>452</v>
      </c>
      <c r="B205" s="147" t="s">
        <v>453</v>
      </c>
      <c r="C205" s="127"/>
      <c r="D205" s="128"/>
      <c r="E205" s="129"/>
      <c r="F205" s="134">
        <f>F206</f>
        <v>1535829</v>
      </c>
    </row>
    <row r="206" spans="1:6" ht="15">
      <c r="A206" s="143" t="s">
        <v>454</v>
      </c>
      <c r="B206" s="147" t="s">
        <v>453</v>
      </c>
      <c r="C206" s="133" t="s">
        <v>40</v>
      </c>
      <c r="D206" s="128"/>
      <c r="E206" s="129"/>
      <c r="F206" s="134">
        <f>F214+F207</f>
        <v>1535829</v>
      </c>
    </row>
    <row r="207" spans="1:6" ht="30.75">
      <c r="A207" s="148" t="s">
        <v>759</v>
      </c>
      <c r="B207" s="147" t="s">
        <v>453</v>
      </c>
      <c r="C207" s="133" t="s">
        <v>40</v>
      </c>
      <c r="D207" s="145" t="s">
        <v>753</v>
      </c>
      <c r="E207" s="129"/>
      <c r="F207" s="134">
        <f>F208</f>
        <v>247829</v>
      </c>
    </row>
    <row r="208" spans="1:6" ht="68.25" customHeight="1">
      <c r="A208" s="148" t="s">
        <v>760</v>
      </c>
      <c r="B208" s="147" t="s">
        <v>453</v>
      </c>
      <c r="C208" s="133" t="s">
        <v>40</v>
      </c>
      <c r="D208" s="145" t="s">
        <v>754</v>
      </c>
      <c r="E208" s="129"/>
      <c r="F208" s="134">
        <f>F209+F212</f>
        <v>247829</v>
      </c>
    </row>
    <row r="209" spans="1:6" ht="30.75">
      <c r="A209" s="148" t="s">
        <v>755</v>
      </c>
      <c r="B209" s="147" t="s">
        <v>453</v>
      </c>
      <c r="C209" s="133" t="s">
        <v>40</v>
      </c>
      <c r="D209" s="145" t="s">
        <v>756</v>
      </c>
      <c r="E209" s="129"/>
      <c r="F209" s="134">
        <f>F210</f>
        <v>15000</v>
      </c>
    </row>
    <row r="210" spans="1:6" ht="30.75">
      <c r="A210" s="301" t="s">
        <v>757</v>
      </c>
      <c r="B210" s="147" t="s">
        <v>453</v>
      </c>
      <c r="C210" s="133" t="s">
        <v>40</v>
      </c>
      <c r="D210" s="145" t="s">
        <v>758</v>
      </c>
      <c r="E210" s="129"/>
      <c r="F210" s="134">
        <f>F211</f>
        <v>15000</v>
      </c>
    </row>
    <row r="211" spans="1:6" ht="30.75">
      <c r="A211" s="222" t="s">
        <v>153</v>
      </c>
      <c r="B211" s="182" t="s">
        <v>453</v>
      </c>
      <c r="C211" s="132" t="s">
        <v>40</v>
      </c>
      <c r="D211" s="146" t="s">
        <v>758</v>
      </c>
      <c r="E211" s="129">
        <v>200</v>
      </c>
      <c r="F211" s="135">
        <f>'Ведомственная 2022'!G195</f>
        <v>15000</v>
      </c>
    </row>
    <row r="212" spans="1:6" ht="30.75">
      <c r="A212" s="123" t="s">
        <v>5</v>
      </c>
      <c r="B212" s="147" t="s">
        <v>453</v>
      </c>
      <c r="C212" s="133" t="s">
        <v>40</v>
      </c>
      <c r="D212" s="145" t="s">
        <v>763</v>
      </c>
      <c r="E212" s="150"/>
      <c r="F212" s="134">
        <f>F213</f>
        <v>232829</v>
      </c>
    </row>
    <row r="213" spans="1:6" ht="30.75">
      <c r="A213" s="222" t="s">
        <v>153</v>
      </c>
      <c r="B213" s="182" t="s">
        <v>453</v>
      </c>
      <c r="C213" s="132" t="s">
        <v>40</v>
      </c>
      <c r="D213" s="146" t="s">
        <v>763</v>
      </c>
      <c r="E213" s="129">
        <v>200</v>
      </c>
      <c r="F213" s="135">
        <f>'Ведомственная 2022'!G197</f>
        <v>232829</v>
      </c>
    </row>
    <row r="214" spans="1:6" ht="52.5" customHeight="1">
      <c r="A214" s="148" t="s">
        <v>637</v>
      </c>
      <c r="B214" s="147" t="s">
        <v>453</v>
      </c>
      <c r="C214" s="133" t="s">
        <v>40</v>
      </c>
      <c r="D214" s="145" t="s">
        <v>493</v>
      </c>
      <c r="E214" s="129"/>
      <c r="F214" s="134">
        <f>F215+F219</f>
        <v>1288000</v>
      </c>
    </row>
    <row r="215" spans="1:6" ht="96.75" customHeight="1">
      <c r="A215" s="148" t="s">
        <v>638</v>
      </c>
      <c r="B215" s="147" t="s">
        <v>453</v>
      </c>
      <c r="C215" s="133" t="s">
        <v>40</v>
      </c>
      <c r="D215" s="145" t="s">
        <v>494</v>
      </c>
      <c r="E215" s="129"/>
      <c r="F215" s="134">
        <f>F216</f>
        <v>288000</v>
      </c>
    </row>
    <row r="216" spans="1:6" ht="48" customHeight="1">
      <c r="A216" s="148" t="s">
        <v>580</v>
      </c>
      <c r="B216" s="147" t="s">
        <v>453</v>
      </c>
      <c r="C216" s="133" t="s">
        <v>40</v>
      </c>
      <c r="D216" s="145" t="s">
        <v>581</v>
      </c>
      <c r="E216" s="129"/>
      <c r="F216" s="134">
        <f>F217</f>
        <v>288000</v>
      </c>
    </row>
    <row r="217" spans="1:6" ht="36" customHeight="1">
      <c r="A217" s="148" t="s">
        <v>590</v>
      </c>
      <c r="B217" s="147" t="s">
        <v>453</v>
      </c>
      <c r="C217" s="133" t="s">
        <v>40</v>
      </c>
      <c r="D217" s="130" t="s">
        <v>591</v>
      </c>
      <c r="E217" s="129"/>
      <c r="F217" s="134">
        <f>F218</f>
        <v>288000</v>
      </c>
    </row>
    <row r="218" spans="1:6" ht="36" customHeight="1">
      <c r="A218" s="222" t="s">
        <v>153</v>
      </c>
      <c r="B218" s="182" t="s">
        <v>453</v>
      </c>
      <c r="C218" s="132" t="s">
        <v>40</v>
      </c>
      <c r="D218" s="128" t="s">
        <v>591</v>
      </c>
      <c r="E218" s="129">
        <v>200</v>
      </c>
      <c r="F218" s="135">
        <f>'Ведомственная 2022'!G202</f>
        <v>288000</v>
      </c>
    </row>
    <row r="219" spans="1:6" ht="81" customHeight="1">
      <c r="A219" s="298" t="s">
        <v>737</v>
      </c>
      <c r="B219" s="147" t="s">
        <v>453</v>
      </c>
      <c r="C219" s="133" t="s">
        <v>40</v>
      </c>
      <c r="D219" s="145" t="s">
        <v>732</v>
      </c>
      <c r="E219" s="150"/>
      <c r="F219" s="134">
        <f>F220</f>
        <v>1000000</v>
      </c>
    </row>
    <row r="220" spans="1:6" ht="185.25" customHeight="1">
      <c r="A220" s="181" t="s">
        <v>733</v>
      </c>
      <c r="B220" s="147" t="s">
        <v>453</v>
      </c>
      <c r="C220" s="133" t="s">
        <v>40</v>
      </c>
      <c r="D220" s="145" t="s">
        <v>734</v>
      </c>
      <c r="E220" s="150"/>
      <c r="F220" s="134">
        <f>F221</f>
        <v>1000000</v>
      </c>
    </row>
    <row r="221" spans="1:6" ht="20.25" customHeight="1">
      <c r="A221" s="300" t="s">
        <v>735</v>
      </c>
      <c r="B221" s="182" t="s">
        <v>453</v>
      </c>
      <c r="C221" s="132" t="s">
        <v>40</v>
      </c>
      <c r="D221" s="128" t="s">
        <v>736</v>
      </c>
      <c r="E221" s="129"/>
      <c r="F221" s="135">
        <f>F222</f>
        <v>1000000</v>
      </c>
    </row>
    <row r="222" spans="1:6" ht="20.25" customHeight="1">
      <c r="A222" s="125" t="s">
        <v>269</v>
      </c>
      <c r="B222" s="182" t="s">
        <v>453</v>
      </c>
      <c r="C222" s="132" t="s">
        <v>40</v>
      </c>
      <c r="D222" s="128" t="s">
        <v>736</v>
      </c>
      <c r="E222" s="129">
        <v>800</v>
      </c>
      <c r="F222" s="135">
        <f>'Ведомственная 2022'!G206</f>
        <v>1000000</v>
      </c>
    </row>
    <row r="223" spans="1:6" ht="15">
      <c r="A223" s="143" t="s">
        <v>132</v>
      </c>
      <c r="B223" s="147" t="s">
        <v>46</v>
      </c>
      <c r="C223" s="133"/>
      <c r="D223" s="207"/>
      <c r="E223" s="202"/>
      <c r="F223" s="134">
        <f>F224+F234+F292+F314+F282</f>
        <v>341713859</v>
      </c>
    </row>
    <row r="224" spans="1:6" ht="15">
      <c r="A224" s="143" t="s">
        <v>26</v>
      </c>
      <c r="B224" s="139" t="s">
        <v>46</v>
      </c>
      <c r="C224" s="133" t="s">
        <v>39</v>
      </c>
      <c r="D224" s="207"/>
      <c r="E224" s="202"/>
      <c r="F224" s="134">
        <f>F225</f>
        <v>15735491</v>
      </c>
    </row>
    <row r="225" spans="1:6" ht="30.75">
      <c r="A225" s="204" t="s">
        <v>639</v>
      </c>
      <c r="B225" s="139" t="s">
        <v>46</v>
      </c>
      <c r="C225" s="133" t="s">
        <v>39</v>
      </c>
      <c r="D225" s="207" t="s">
        <v>382</v>
      </c>
      <c r="E225" s="202"/>
      <c r="F225" s="134">
        <f>F226</f>
        <v>15735491</v>
      </c>
    </row>
    <row r="226" spans="1:6" ht="62.25">
      <c r="A226" s="204" t="s">
        <v>640</v>
      </c>
      <c r="B226" s="139" t="s">
        <v>46</v>
      </c>
      <c r="C226" s="133" t="s">
        <v>39</v>
      </c>
      <c r="D226" s="207" t="s">
        <v>390</v>
      </c>
      <c r="E226" s="202"/>
      <c r="F226" s="134">
        <f>F227</f>
        <v>15735491</v>
      </c>
    </row>
    <row r="227" spans="1:6" ht="30.75">
      <c r="A227" s="123" t="s">
        <v>239</v>
      </c>
      <c r="B227" s="139" t="s">
        <v>46</v>
      </c>
      <c r="C227" s="133" t="s">
        <v>39</v>
      </c>
      <c r="D227" s="130" t="s">
        <v>424</v>
      </c>
      <c r="E227" s="202"/>
      <c r="F227" s="134">
        <f>F228+F230+F232</f>
        <v>15735491</v>
      </c>
    </row>
    <row r="228" spans="1:6" ht="108.75">
      <c r="A228" s="210" t="s">
        <v>218</v>
      </c>
      <c r="B228" s="139" t="s">
        <v>46</v>
      </c>
      <c r="C228" s="133" t="s">
        <v>39</v>
      </c>
      <c r="D228" s="204" t="s">
        <v>240</v>
      </c>
      <c r="E228" s="202"/>
      <c r="F228" s="134">
        <f>F229</f>
        <v>6606401</v>
      </c>
    </row>
    <row r="229" spans="1:6" ht="30.75">
      <c r="A229" s="125" t="s">
        <v>51</v>
      </c>
      <c r="B229" s="127" t="s">
        <v>46</v>
      </c>
      <c r="C229" s="132" t="s">
        <v>39</v>
      </c>
      <c r="D229" s="151" t="s">
        <v>240</v>
      </c>
      <c r="E229" s="132">
        <v>600</v>
      </c>
      <c r="F229" s="135">
        <f>'Ведомственная 2022'!G349</f>
        <v>6606401</v>
      </c>
    </row>
    <row r="230" spans="1:6" ht="30.75">
      <c r="A230" s="143" t="s">
        <v>160</v>
      </c>
      <c r="B230" s="139" t="s">
        <v>46</v>
      </c>
      <c r="C230" s="133" t="s">
        <v>39</v>
      </c>
      <c r="D230" s="211" t="s">
        <v>241</v>
      </c>
      <c r="E230" s="202"/>
      <c r="F230" s="134">
        <f>F231</f>
        <v>8901821</v>
      </c>
    </row>
    <row r="231" spans="1:6" ht="30.75">
      <c r="A231" s="125" t="s">
        <v>51</v>
      </c>
      <c r="B231" s="127" t="s">
        <v>46</v>
      </c>
      <c r="C231" s="132" t="s">
        <v>39</v>
      </c>
      <c r="D231" s="205" t="s">
        <v>241</v>
      </c>
      <c r="E231" s="132">
        <v>600</v>
      </c>
      <c r="F231" s="135">
        <f>'Ведомственная 2022'!G353</f>
        <v>8901821</v>
      </c>
    </row>
    <row r="232" spans="1:6" ht="62.25">
      <c r="A232" s="143" t="s">
        <v>752</v>
      </c>
      <c r="B232" s="139" t="s">
        <v>46</v>
      </c>
      <c r="C232" s="133" t="s">
        <v>39</v>
      </c>
      <c r="D232" s="130" t="s">
        <v>749</v>
      </c>
      <c r="E232" s="142"/>
      <c r="F232" s="134">
        <f>F233</f>
        <v>227269</v>
      </c>
    </row>
    <row r="233" spans="1:6" ht="30.75">
      <c r="A233" s="125" t="s">
        <v>51</v>
      </c>
      <c r="B233" s="127" t="s">
        <v>46</v>
      </c>
      <c r="C233" s="132" t="s">
        <v>39</v>
      </c>
      <c r="D233" s="128" t="s">
        <v>749</v>
      </c>
      <c r="E233" s="140">
        <v>600</v>
      </c>
      <c r="F233" s="135">
        <f>'Ведомственная 2022'!G351</f>
        <v>227269</v>
      </c>
    </row>
    <row r="234" spans="1:6" ht="15">
      <c r="A234" s="143" t="s">
        <v>268</v>
      </c>
      <c r="B234" s="139" t="s">
        <v>46</v>
      </c>
      <c r="C234" s="133" t="s">
        <v>40</v>
      </c>
      <c r="D234" s="202"/>
      <c r="E234" s="202"/>
      <c r="F234" s="134">
        <f>F235+F273</f>
        <v>308755119</v>
      </c>
    </row>
    <row r="235" spans="1:6" ht="30.75">
      <c r="A235" s="204" t="s">
        <v>639</v>
      </c>
      <c r="B235" s="139" t="s">
        <v>46</v>
      </c>
      <c r="C235" s="133" t="s">
        <v>40</v>
      </c>
      <c r="D235" s="207" t="s">
        <v>382</v>
      </c>
      <c r="E235" s="202"/>
      <c r="F235" s="134">
        <f>F236</f>
        <v>274782255</v>
      </c>
    </row>
    <row r="236" spans="1:6" ht="62.25">
      <c r="A236" s="204" t="s">
        <v>640</v>
      </c>
      <c r="B236" s="139" t="s">
        <v>46</v>
      </c>
      <c r="C236" s="133" t="s">
        <v>40</v>
      </c>
      <c r="D236" s="207" t="s">
        <v>390</v>
      </c>
      <c r="E236" s="202"/>
      <c r="F236" s="134">
        <f>F237+F248+F257+F262+F267+F270</f>
        <v>274782255</v>
      </c>
    </row>
    <row r="237" spans="1:6" ht="15">
      <c r="A237" s="123" t="s">
        <v>242</v>
      </c>
      <c r="B237" s="139" t="s">
        <v>46</v>
      </c>
      <c r="C237" s="133" t="s">
        <v>40</v>
      </c>
      <c r="D237" s="211" t="s">
        <v>425</v>
      </c>
      <c r="E237" s="202"/>
      <c r="F237" s="134">
        <f>F238+F242+F240+F244+F246</f>
        <v>260007353</v>
      </c>
    </row>
    <row r="238" spans="1:6" ht="108.75">
      <c r="A238" s="210" t="s">
        <v>150</v>
      </c>
      <c r="B238" s="139" t="s">
        <v>46</v>
      </c>
      <c r="C238" s="133" t="s">
        <v>40</v>
      </c>
      <c r="D238" s="204" t="s">
        <v>243</v>
      </c>
      <c r="E238" s="202"/>
      <c r="F238" s="134">
        <f>F239</f>
        <v>197601379</v>
      </c>
    </row>
    <row r="239" spans="1:6" ht="30.75">
      <c r="A239" s="125" t="s">
        <v>51</v>
      </c>
      <c r="B239" s="127" t="s">
        <v>46</v>
      </c>
      <c r="C239" s="132" t="s">
        <v>40</v>
      </c>
      <c r="D239" s="151" t="s">
        <v>243</v>
      </c>
      <c r="E239" s="132">
        <v>600</v>
      </c>
      <c r="F239" s="135">
        <f>'Ведомственная 2022'!G359</f>
        <v>197601379</v>
      </c>
    </row>
    <row r="240" spans="1:6" ht="46.5">
      <c r="A240" s="141" t="s">
        <v>567</v>
      </c>
      <c r="B240" s="139" t="s">
        <v>46</v>
      </c>
      <c r="C240" s="133" t="s">
        <v>40</v>
      </c>
      <c r="D240" s="130" t="s">
        <v>568</v>
      </c>
      <c r="E240" s="133"/>
      <c r="F240" s="134">
        <f>F241</f>
        <v>14061600</v>
      </c>
    </row>
    <row r="241" spans="1:6" ht="30.75">
      <c r="A241" s="131" t="s">
        <v>51</v>
      </c>
      <c r="B241" s="127" t="s">
        <v>46</v>
      </c>
      <c r="C241" s="132" t="s">
        <v>40</v>
      </c>
      <c r="D241" s="128" t="s">
        <v>568</v>
      </c>
      <c r="E241" s="132" t="s">
        <v>327</v>
      </c>
      <c r="F241" s="135">
        <f>'Ведомственная 2022'!G361</f>
        <v>14061600</v>
      </c>
    </row>
    <row r="242" spans="1:6" ht="30.75">
      <c r="A242" s="143" t="s">
        <v>160</v>
      </c>
      <c r="B242" s="139" t="s">
        <v>46</v>
      </c>
      <c r="C242" s="133" t="s">
        <v>40</v>
      </c>
      <c r="D242" s="211" t="s">
        <v>244</v>
      </c>
      <c r="E242" s="202"/>
      <c r="F242" s="134">
        <f>F243</f>
        <v>37880766</v>
      </c>
    </row>
    <row r="243" spans="1:6" ht="30.75">
      <c r="A243" s="125" t="s">
        <v>51</v>
      </c>
      <c r="B243" s="127" t="s">
        <v>46</v>
      </c>
      <c r="C243" s="132" t="s">
        <v>40</v>
      </c>
      <c r="D243" s="205" t="s">
        <v>244</v>
      </c>
      <c r="E243" s="132">
        <v>600</v>
      </c>
      <c r="F243" s="135">
        <f>'Ведомственная 2022'!G363</f>
        <v>37880766</v>
      </c>
    </row>
    <row r="244" spans="1:6" ht="30.75">
      <c r="A244" s="143" t="s">
        <v>738</v>
      </c>
      <c r="B244" s="139" t="s">
        <v>46</v>
      </c>
      <c r="C244" s="139" t="s">
        <v>40</v>
      </c>
      <c r="D244" s="156" t="s">
        <v>739</v>
      </c>
      <c r="E244" s="132"/>
      <c r="F244" s="134">
        <f>F245</f>
        <v>105000</v>
      </c>
    </row>
    <row r="245" spans="1:6" ht="30.75">
      <c r="A245" s="125" t="s">
        <v>51</v>
      </c>
      <c r="B245" s="127" t="s">
        <v>46</v>
      </c>
      <c r="C245" s="127" t="s">
        <v>40</v>
      </c>
      <c r="D245" s="157" t="s">
        <v>739</v>
      </c>
      <c r="E245" s="132" t="s">
        <v>327</v>
      </c>
      <c r="F245" s="135">
        <f>'Ведомственная 2022'!G365</f>
        <v>105000</v>
      </c>
    </row>
    <row r="246" spans="1:6" ht="62.25">
      <c r="A246" s="143" t="s">
        <v>752</v>
      </c>
      <c r="B246" s="139" t="s">
        <v>46</v>
      </c>
      <c r="C246" s="139" t="s">
        <v>40</v>
      </c>
      <c r="D246" s="156" t="s">
        <v>750</v>
      </c>
      <c r="E246" s="133"/>
      <c r="F246" s="134">
        <f>F247</f>
        <v>10358608</v>
      </c>
    </row>
    <row r="247" spans="1:6" ht="30.75">
      <c r="A247" s="125" t="s">
        <v>51</v>
      </c>
      <c r="B247" s="127" t="s">
        <v>46</v>
      </c>
      <c r="C247" s="127" t="s">
        <v>40</v>
      </c>
      <c r="D247" s="157" t="s">
        <v>750</v>
      </c>
      <c r="E247" s="132" t="s">
        <v>327</v>
      </c>
      <c r="F247" s="135">
        <f>'Ведомственная 2022'!G367</f>
        <v>10358608</v>
      </c>
    </row>
    <row r="248" spans="1:6" ht="30.75">
      <c r="A248" s="123" t="s">
        <v>247</v>
      </c>
      <c r="B248" s="139" t="s">
        <v>46</v>
      </c>
      <c r="C248" s="133" t="s">
        <v>40</v>
      </c>
      <c r="D248" s="204" t="s">
        <v>426</v>
      </c>
      <c r="E248" s="132"/>
      <c r="F248" s="134">
        <f>F249+F251+F253+F255</f>
        <v>7451866</v>
      </c>
    </row>
    <row r="249" spans="1:6" ht="86.25" customHeight="1">
      <c r="A249" s="124" t="s">
        <v>520</v>
      </c>
      <c r="B249" s="139" t="s">
        <v>46</v>
      </c>
      <c r="C249" s="139" t="s">
        <v>40</v>
      </c>
      <c r="D249" s="130" t="s">
        <v>521</v>
      </c>
      <c r="E249" s="142"/>
      <c r="F249" s="134">
        <f>F250</f>
        <v>374263</v>
      </c>
    </row>
    <row r="250" spans="1:6" ht="30.75">
      <c r="A250" s="131" t="s">
        <v>51</v>
      </c>
      <c r="B250" s="127" t="s">
        <v>46</v>
      </c>
      <c r="C250" s="127" t="s">
        <v>40</v>
      </c>
      <c r="D250" s="128" t="s">
        <v>521</v>
      </c>
      <c r="E250" s="140">
        <v>600</v>
      </c>
      <c r="F250" s="135">
        <f>'Ведомственная 2022'!G370</f>
        <v>374263</v>
      </c>
    </row>
    <row r="251" spans="1:6" ht="66" customHeight="1">
      <c r="A251" s="123" t="s">
        <v>451</v>
      </c>
      <c r="B251" s="139" t="s">
        <v>46</v>
      </c>
      <c r="C251" s="133" t="s">
        <v>40</v>
      </c>
      <c r="D251" s="204" t="s">
        <v>8</v>
      </c>
      <c r="E251" s="202"/>
      <c r="F251" s="134">
        <f>F252</f>
        <v>2503067</v>
      </c>
    </row>
    <row r="252" spans="1:6" ht="30.75">
      <c r="A252" s="125" t="s">
        <v>51</v>
      </c>
      <c r="B252" s="127" t="s">
        <v>46</v>
      </c>
      <c r="C252" s="132" t="s">
        <v>40</v>
      </c>
      <c r="D252" s="151" t="s">
        <v>8</v>
      </c>
      <c r="E252" s="132">
        <v>600</v>
      </c>
      <c r="F252" s="135">
        <f>'Ведомственная 2022'!G372</f>
        <v>2503067</v>
      </c>
    </row>
    <row r="253" spans="1:6" ht="62.25">
      <c r="A253" s="143" t="s">
        <v>547</v>
      </c>
      <c r="B253" s="139" t="s">
        <v>46</v>
      </c>
      <c r="C253" s="133" t="s">
        <v>40</v>
      </c>
      <c r="D253" s="130" t="s">
        <v>548</v>
      </c>
      <c r="E253" s="133"/>
      <c r="F253" s="134">
        <f>F254</f>
        <v>3579316</v>
      </c>
    </row>
    <row r="254" spans="1:6" ht="30.75">
      <c r="A254" s="125" t="s">
        <v>51</v>
      </c>
      <c r="B254" s="127" t="s">
        <v>46</v>
      </c>
      <c r="C254" s="132" t="s">
        <v>40</v>
      </c>
      <c r="D254" s="128" t="s">
        <v>548</v>
      </c>
      <c r="E254" s="132" t="s">
        <v>327</v>
      </c>
      <c r="F254" s="135">
        <f>'Ведомственная 2022'!G374</f>
        <v>3579316</v>
      </c>
    </row>
    <row r="255" spans="1:6" ht="30.75">
      <c r="A255" s="143" t="s">
        <v>572</v>
      </c>
      <c r="B255" s="139" t="s">
        <v>46</v>
      </c>
      <c r="C255" s="139" t="s">
        <v>40</v>
      </c>
      <c r="D255" s="130" t="s">
        <v>573</v>
      </c>
      <c r="E255" s="132"/>
      <c r="F255" s="134">
        <f>F256</f>
        <v>995220</v>
      </c>
    </row>
    <row r="256" spans="1:6" ht="30.75">
      <c r="A256" s="125" t="s">
        <v>51</v>
      </c>
      <c r="B256" s="127" t="s">
        <v>46</v>
      </c>
      <c r="C256" s="127" t="s">
        <v>40</v>
      </c>
      <c r="D256" s="128" t="s">
        <v>573</v>
      </c>
      <c r="E256" s="132" t="s">
        <v>327</v>
      </c>
      <c r="F256" s="135">
        <f>'Ведомственная 2022'!G376</f>
        <v>995220</v>
      </c>
    </row>
    <row r="257" spans="1:6" ht="30.75">
      <c r="A257" s="123" t="s">
        <v>248</v>
      </c>
      <c r="B257" s="139" t="s">
        <v>46</v>
      </c>
      <c r="C257" s="133" t="s">
        <v>40</v>
      </c>
      <c r="D257" s="204" t="s">
        <v>427</v>
      </c>
      <c r="E257" s="133"/>
      <c r="F257" s="134">
        <f>F258+F260</f>
        <v>3490969</v>
      </c>
    </row>
    <row r="258" spans="1:6" ht="30.75">
      <c r="A258" s="124" t="s">
        <v>522</v>
      </c>
      <c r="B258" s="139" t="s">
        <v>46</v>
      </c>
      <c r="C258" s="139" t="s">
        <v>40</v>
      </c>
      <c r="D258" s="130" t="s">
        <v>523</v>
      </c>
      <c r="E258" s="142"/>
      <c r="F258" s="134">
        <f>F259</f>
        <v>372320</v>
      </c>
    </row>
    <row r="259" spans="1:6" ht="30.75">
      <c r="A259" s="131" t="s">
        <v>51</v>
      </c>
      <c r="B259" s="127" t="s">
        <v>46</v>
      </c>
      <c r="C259" s="127" t="s">
        <v>40</v>
      </c>
      <c r="D259" s="128" t="s">
        <v>523</v>
      </c>
      <c r="E259" s="129">
        <v>600</v>
      </c>
      <c r="F259" s="135">
        <f>'Ведомственная 2022'!G379</f>
        <v>372320</v>
      </c>
    </row>
    <row r="260" spans="1:6" ht="36" customHeight="1">
      <c r="A260" s="123" t="s">
        <v>249</v>
      </c>
      <c r="B260" s="139" t="s">
        <v>46</v>
      </c>
      <c r="C260" s="133" t="s">
        <v>40</v>
      </c>
      <c r="D260" s="130" t="s">
        <v>250</v>
      </c>
      <c r="E260" s="202"/>
      <c r="F260" s="134">
        <f>F261</f>
        <v>3118649</v>
      </c>
    </row>
    <row r="261" spans="1:6" ht="30.75">
      <c r="A261" s="125" t="s">
        <v>51</v>
      </c>
      <c r="B261" s="127" t="s">
        <v>46</v>
      </c>
      <c r="C261" s="132" t="s">
        <v>40</v>
      </c>
      <c r="D261" s="128" t="s">
        <v>250</v>
      </c>
      <c r="E261" s="132">
        <v>600</v>
      </c>
      <c r="F261" s="135">
        <f>'Ведомственная 2022'!G381</f>
        <v>3118649</v>
      </c>
    </row>
    <row r="262" spans="1:6" ht="30.75">
      <c r="A262" s="143" t="s">
        <v>497</v>
      </c>
      <c r="B262" s="139" t="s">
        <v>46</v>
      </c>
      <c r="C262" s="139" t="s">
        <v>40</v>
      </c>
      <c r="D262" s="130" t="s">
        <v>495</v>
      </c>
      <c r="E262" s="142"/>
      <c r="F262" s="134">
        <f>F263+F265</f>
        <v>1760372</v>
      </c>
    </row>
    <row r="263" spans="1:6" ht="62.25">
      <c r="A263" s="143" t="s">
        <v>525</v>
      </c>
      <c r="B263" s="139" t="s">
        <v>46</v>
      </c>
      <c r="C263" s="139" t="s">
        <v>40</v>
      </c>
      <c r="D263" s="130" t="s">
        <v>524</v>
      </c>
      <c r="E263" s="142"/>
      <c r="F263" s="134">
        <f>F264</f>
        <v>693287</v>
      </c>
    </row>
    <row r="264" spans="1:6" ht="30.75">
      <c r="A264" s="125" t="s">
        <v>51</v>
      </c>
      <c r="B264" s="127" t="s">
        <v>46</v>
      </c>
      <c r="C264" s="127" t="s">
        <v>40</v>
      </c>
      <c r="D264" s="128" t="s">
        <v>524</v>
      </c>
      <c r="E264" s="129">
        <v>600</v>
      </c>
      <c r="F264" s="134">
        <f>'Ведомственная 2022'!G384</f>
        <v>693287</v>
      </c>
    </row>
    <row r="265" spans="1:6" ht="46.5">
      <c r="A265" s="125" t="s">
        <v>498</v>
      </c>
      <c r="B265" s="139" t="s">
        <v>46</v>
      </c>
      <c r="C265" s="139" t="s">
        <v>40</v>
      </c>
      <c r="D265" s="130" t="s">
        <v>496</v>
      </c>
      <c r="E265" s="150"/>
      <c r="F265" s="134">
        <f>F266</f>
        <v>1067085</v>
      </c>
    </row>
    <row r="266" spans="1:6" ht="30.75">
      <c r="A266" s="125" t="s">
        <v>51</v>
      </c>
      <c r="B266" s="127" t="s">
        <v>46</v>
      </c>
      <c r="C266" s="127" t="s">
        <v>40</v>
      </c>
      <c r="D266" s="128" t="s">
        <v>496</v>
      </c>
      <c r="E266" s="129">
        <v>600</v>
      </c>
      <c r="F266" s="135">
        <f>'Ведомственная 2022'!G386</f>
        <v>1067085</v>
      </c>
    </row>
    <row r="267" spans="1:6" ht="15">
      <c r="A267" s="223" t="s">
        <v>544</v>
      </c>
      <c r="B267" s="139" t="s">
        <v>46</v>
      </c>
      <c r="C267" s="139" t="s">
        <v>40</v>
      </c>
      <c r="D267" s="130" t="s">
        <v>545</v>
      </c>
      <c r="E267" s="129"/>
      <c r="F267" s="134">
        <f>F268</f>
        <v>1711778</v>
      </c>
    </row>
    <row r="268" spans="1:6" ht="69" customHeight="1">
      <c r="A268" s="223" t="s">
        <v>596</v>
      </c>
      <c r="B268" s="139" t="s">
        <v>46</v>
      </c>
      <c r="C268" s="139" t="s">
        <v>40</v>
      </c>
      <c r="D268" s="130" t="s">
        <v>546</v>
      </c>
      <c r="E268" s="150"/>
      <c r="F268" s="134">
        <f>F269</f>
        <v>1711778</v>
      </c>
    </row>
    <row r="269" spans="1:6" ht="30.75">
      <c r="A269" s="125" t="s">
        <v>51</v>
      </c>
      <c r="B269" s="127" t="s">
        <v>46</v>
      </c>
      <c r="C269" s="127" t="s">
        <v>40</v>
      </c>
      <c r="D269" s="128" t="s">
        <v>546</v>
      </c>
      <c r="E269" s="129">
        <v>600</v>
      </c>
      <c r="F269" s="135">
        <f>'Ведомственная 2022'!G389</f>
        <v>1711778</v>
      </c>
    </row>
    <row r="270" spans="1:6" ht="15">
      <c r="A270" s="143" t="s">
        <v>569</v>
      </c>
      <c r="B270" s="139" t="s">
        <v>46</v>
      </c>
      <c r="C270" s="139" t="s">
        <v>40</v>
      </c>
      <c r="D270" s="130" t="s">
        <v>570</v>
      </c>
      <c r="E270" s="129"/>
      <c r="F270" s="134">
        <f>F271</f>
        <v>359917</v>
      </c>
    </row>
    <row r="271" spans="1:6" ht="46.5">
      <c r="A271" s="143" t="s">
        <v>597</v>
      </c>
      <c r="B271" s="139" t="s">
        <v>46</v>
      </c>
      <c r="C271" s="139" t="s">
        <v>40</v>
      </c>
      <c r="D271" s="130" t="s">
        <v>571</v>
      </c>
      <c r="E271" s="129"/>
      <c r="F271" s="135">
        <f>F272</f>
        <v>359917</v>
      </c>
    </row>
    <row r="272" spans="1:6" ht="30.75">
      <c r="A272" s="125" t="s">
        <v>51</v>
      </c>
      <c r="B272" s="127" t="s">
        <v>46</v>
      </c>
      <c r="C272" s="127" t="s">
        <v>40</v>
      </c>
      <c r="D272" s="128" t="s">
        <v>571</v>
      </c>
      <c r="E272" s="129">
        <v>600</v>
      </c>
      <c r="F272" s="135">
        <f>'Ведомственная 2022'!G392</f>
        <v>359917</v>
      </c>
    </row>
    <row r="273" spans="1:6" ht="46.5">
      <c r="A273" s="148" t="s">
        <v>637</v>
      </c>
      <c r="B273" s="139" t="s">
        <v>46</v>
      </c>
      <c r="C273" s="139" t="s">
        <v>40</v>
      </c>
      <c r="D273" s="145" t="s">
        <v>493</v>
      </c>
      <c r="E273" s="129"/>
      <c r="F273" s="134">
        <f>F274</f>
        <v>33972864</v>
      </c>
    </row>
    <row r="274" spans="1:6" ht="93">
      <c r="A274" s="148" t="s">
        <v>638</v>
      </c>
      <c r="B274" s="139" t="s">
        <v>46</v>
      </c>
      <c r="C274" s="139" t="s">
        <v>40</v>
      </c>
      <c r="D274" s="145" t="s">
        <v>494</v>
      </c>
      <c r="E274" s="129"/>
      <c r="F274" s="134">
        <f>F275</f>
        <v>33972864</v>
      </c>
    </row>
    <row r="275" spans="1:6" ht="46.5">
      <c r="A275" s="148" t="s">
        <v>580</v>
      </c>
      <c r="B275" s="139" t="s">
        <v>46</v>
      </c>
      <c r="C275" s="139" t="s">
        <v>40</v>
      </c>
      <c r="D275" s="145" t="s">
        <v>581</v>
      </c>
      <c r="E275" s="129"/>
      <c r="F275" s="134">
        <f>F276+F278+F280</f>
        <v>33972864</v>
      </c>
    </row>
    <row r="276" spans="1:6" ht="30.75">
      <c r="A276" s="148" t="s">
        <v>801</v>
      </c>
      <c r="B276" s="139" t="s">
        <v>46</v>
      </c>
      <c r="C276" s="139" t="s">
        <v>40</v>
      </c>
      <c r="D276" s="145" t="s">
        <v>802</v>
      </c>
      <c r="E276" s="129"/>
      <c r="F276" s="134">
        <f>F277</f>
        <v>26765750</v>
      </c>
    </row>
    <row r="277" spans="1:6" ht="30.75">
      <c r="A277" s="217" t="s">
        <v>51</v>
      </c>
      <c r="B277" s="127" t="s">
        <v>46</v>
      </c>
      <c r="C277" s="127" t="s">
        <v>40</v>
      </c>
      <c r="D277" s="146" t="s">
        <v>802</v>
      </c>
      <c r="E277" s="129">
        <v>400</v>
      </c>
      <c r="F277" s="135">
        <f>'Ведомственная 2022'!G213</f>
        <v>26765750</v>
      </c>
    </row>
    <row r="278" spans="1:6" ht="46.5">
      <c r="A278" s="148" t="s">
        <v>803</v>
      </c>
      <c r="B278" s="139" t="s">
        <v>46</v>
      </c>
      <c r="C278" s="139" t="s">
        <v>40</v>
      </c>
      <c r="D278" s="145" t="s">
        <v>804</v>
      </c>
      <c r="E278" s="129"/>
      <c r="F278" s="134">
        <f>F279</f>
        <v>7132114</v>
      </c>
    </row>
    <row r="279" spans="1:6" ht="30.75">
      <c r="A279" s="217" t="s">
        <v>51</v>
      </c>
      <c r="B279" s="127" t="s">
        <v>46</v>
      </c>
      <c r="C279" s="127" t="s">
        <v>40</v>
      </c>
      <c r="D279" s="146" t="s">
        <v>804</v>
      </c>
      <c r="E279" s="129">
        <v>400</v>
      </c>
      <c r="F279" s="135">
        <f>'Ведомственная 2022'!G215</f>
        <v>7132114</v>
      </c>
    </row>
    <row r="280" spans="1:6" ht="30.75">
      <c r="A280" s="148" t="s">
        <v>590</v>
      </c>
      <c r="B280" s="127" t="s">
        <v>46</v>
      </c>
      <c r="C280" s="127" t="s">
        <v>40</v>
      </c>
      <c r="D280" s="146" t="s">
        <v>591</v>
      </c>
      <c r="E280" s="129"/>
      <c r="F280" s="135">
        <f>F281</f>
        <v>75000</v>
      </c>
    </row>
    <row r="281" spans="1:6" ht="30.75">
      <c r="A281" s="222" t="s">
        <v>51</v>
      </c>
      <c r="B281" s="127" t="s">
        <v>46</v>
      </c>
      <c r="C281" s="127" t="s">
        <v>40</v>
      </c>
      <c r="D281" s="146" t="s">
        <v>591</v>
      </c>
      <c r="E281" s="129">
        <v>200</v>
      </c>
      <c r="F281" s="135">
        <f>'Ведомственная 2022'!G217</f>
        <v>75000</v>
      </c>
    </row>
    <row r="282" spans="1:6" ht="15">
      <c r="A282" s="143" t="s">
        <v>286</v>
      </c>
      <c r="B282" s="139" t="s">
        <v>46</v>
      </c>
      <c r="C282" s="147" t="s">
        <v>41</v>
      </c>
      <c r="D282" s="128"/>
      <c r="E282" s="129"/>
      <c r="F282" s="134">
        <f>F283</f>
        <v>6791360</v>
      </c>
    </row>
    <row r="283" spans="1:6" ht="62.25">
      <c r="A283" s="204" t="s">
        <v>641</v>
      </c>
      <c r="B283" s="139" t="s">
        <v>46</v>
      </c>
      <c r="C283" s="147" t="s">
        <v>41</v>
      </c>
      <c r="D283" s="207" t="s">
        <v>397</v>
      </c>
      <c r="E283" s="202"/>
      <c r="F283" s="134">
        <f>F284+F289</f>
        <v>6791360</v>
      </c>
    </row>
    <row r="284" spans="1:6" ht="30.75">
      <c r="A284" s="204" t="s">
        <v>251</v>
      </c>
      <c r="B284" s="139" t="s">
        <v>46</v>
      </c>
      <c r="C284" s="147" t="s">
        <v>41</v>
      </c>
      <c r="D284" s="130" t="s">
        <v>428</v>
      </c>
      <c r="E284" s="202"/>
      <c r="F284" s="134">
        <f>F285+F287</f>
        <v>6451880</v>
      </c>
    </row>
    <row r="285" spans="1:6" ht="30.75">
      <c r="A285" s="143" t="s">
        <v>160</v>
      </c>
      <c r="B285" s="139" t="s">
        <v>46</v>
      </c>
      <c r="C285" s="147" t="s">
        <v>41</v>
      </c>
      <c r="D285" s="211" t="s">
        <v>252</v>
      </c>
      <c r="E285" s="202"/>
      <c r="F285" s="134">
        <f>F286</f>
        <v>6277802</v>
      </c>
    </row>
    <row r="286" spans="1:6" ht="30.75">
      <c r="A286" s="125" t="s">
        <v>51</v>
      </c>
      <c r="B286" s="127" t="s">
        <v>46</v>
      </c>
      <c r="C286" s="182" t="s">
        <v>41</v>
      </c>
      <c r="D286" s="205" t="s">
        <v>252</v>
      </c>
      <c r="E286" s="132" t="s">
        <v>327</v>
      </c>
      <c r="F286" s="135">
        <f>'Ведомственная 2022'!G398</f>
        <v>6277802</v>
      </c>
    </row>
    <row r="287" spans="1:6" ht="62.25">
      <c r="A287" s="143" t="s">
        <v>752</v>
      </c>
      <c r="B287" s="139" t="s">
        <v>46</v>
      </c>
      <c r="C287" s="147" t="s">
        <v>41</v>
      </c>
      <c r="D287" s="211" t="s">
        <v>751</v>
      </c>
      <c r="E287" s="133"/>
      <c r="F287" s="134">
        <f>F288</f>
        <v>174078</v>
      </c>
    </row>
    <row r="288" spans="1:6" ht="30.75">
      <c r="A288" s="125" t="s">
        <v>51</v>
      </c>
      <c r="B288" s="127" t="s">
        <v>46</v>
      </c>
      <c r="C288" s="182" t="s">
        <v>41</v>
      </c>
      <c r="D288" s="205" t="s">
        <v>751</v>
      </c>
      <c r="E288" s="132" t="s">
        <v>327</v>
      </c>
      <c r="F288" s="135">
        <f>'Ведомственная 2022'!G400</f>
        <v>174078</v>
      </c>
    </row>
    <row r="289" spans="1:6" ht="46.5">
      <c r="A289" s="143" t="s">
        <v>788</v>
      </c>
      <c r="B289" s="139" t="s">
        <v>46</v>
      </c>
      <c r="C289" s="147" t="s">
        <v>41</v>
      </c>
      <c r="D289" s="156" t="s">
        <v>789</v>
      </c>
      <c r="E289" s="142"/>
      <c r="F289" s="134">
        <f>F290</f>
        <v>339480</v>
      </c>
    </row>
    <row r="290" spans="1:6" ht="46.5">
      <c r="A290" s="125" t="s">
        <v>791</v>
      </c>
      <c r="B290" s="127" t="s">
        <v>46</v>
      </c>
      <c r="C290" s="182" t="s">
        <v>41</v>
      </c>
      <c r="D290" s="157" t="s">
        <v>790</v>
      </c>
      <c r="E290" s="142"/>
      <c r="F290" s="135">
        <f>F291</f>
        <v>339480</v>
      </c>
    </row>
    <row r="291" spans="1:6" ht="30.75">
      <c r="A291" s="125" t="s">
        <v>51</v>
      </c>
      <c r="B291" s="127" t="s">
        <v>46</v>
      </c>
      <c r="C291" s="182" t="s">
        <v>41</v>
      </c>
      <c r="D291" s="157" t="s">
        <v>790</v>
      </c>
      <c r="E291" s="140">
        <v>600</v>
      </c>
      <c r="F291" s="135">
        <f>'Ведомственная 2022'!G403</f>
        <v>339480</v>
      </c>
    </row>
    <row r="292" spans="1:6" ht="15">
      <c r="A292" s="143" t="s">
        <v>293</v>
      </c>
      <c r="B292" s="139" t="s">
        <v>46</v>
      </c>
      <c r="C292" s="133" t="s">
        <v>46</v>
      </c>
      <c r="D292" s="202" t="s">
        <v>322</v>
      </c>
      <c r="E292" s="202"/>
      <c r="F292" s="134">
        <f>F293</f>
        <v>3422133</v>
      </c>
    </row>
    <row r="293" spans="1:6" ht="66.75" customHeight="1">
      <c r="A293" s="204" t="s">
        <v>642</v>
      </c>
      <c r="B293" s="139" t="s">
        <v>46</v>
      </c>
      <c r="C293" s="133" t="s">
        <v>46</v>
      </c>
      <c r="D293" s="207" t="s">
        <v>383</v>
      </c>
      <c r="E293" s="202"/>
      <c r="F293" s="134">
        <f>F294+F302</f>
        <v>3422133</v>
      </c>
    </row>
    <row r="294" spans="1:6" ht="93">
      <c r="A294" s="143" t="s">
        <v>643</v>
      </c>
      <c r="B294" s="139" t="s">
        <v>46</v>
      </c>
      <c r="C294" s="133" t="s">
        <v>46</v>
      </c>
      <c r="D294" s="207" t="s">
        <v>396</v>
      </c>
      <c r="E294" s="202"/>
      <c r="F294" s="134">
        <f>F295+F299</f>
        <v>137000</v>
      </c>
    </row>
    <row r="295" spans="1:6" ht="34.5" customHeight="1">
      <c r="A295" s="123" t="s">
        <v>200</v>
      </c>
      <c r="B295" s="139" t="s">
        <v>46</v>
      </c>
      <c r="C295" s="133" t="s">
        <v>46</v>
      </c>
      <c r="D295" s="204" t="s">
        <v>429</v>
      </c>
      <c r="E295" s="202"/>
      <c r="F295" s="134">
        <f>F296</f>
        <v>85000</v>
      </c>
    </row>
    <row r="296" spans="1:6" ht="15">
      <c r="A296" s="143" t="s">
        <v>18</v>
      </c>
      <c r="B296" s="139" t="s">
        <v>46</v>
      </c>
      <c r="C296" s="133" t="s">
        <v>46</v>
      </c>
      <c r="D296" s="204" t="s">
        <v>201</v>
      </c>
      <c r="E296" s="202"/>
      <c r="F296" s="134">
        <f>F297+F298</f>
        <v>85000</v>
      </c>
    </row>
    <row r="297" spans="1:6" ht="30.75">
      <c r="A297" s="125" t="s">
        <v>153</v>
      </c>
      <c r="B297" s="127" t="s">
        <v>46</v>
      </c>
      <c r="C297" s="132" t="s">
        <v>46</v>
      </c>
      <c r="D297" s="151" t="s">
        <v>201</v>
      </c>
      <c r="E297" s="132">
        <v>200</v>
      </c>
      <c r="F297" s="135">
        <f>'Ведомственная 2022'!G223</f>
        <v>40000</v>
      </c>
    </row>
    <row r="298" spans="1:6" ht="15">
      <c r="A298" s="125" t="s">
        <v>289</v>
      </c>
      <c r="B298" s="127" t="s">
        <v>46</v>
      </c>
      <c r="C298" s="132" t="s">
        <v>46</v>
      </c>
      <c r="D298" s="151" t="s">
        <v>201</v>
      </c>
      <c r="E298" s="132">
        <v>300</v>
      </c>
      <c r="F298" s="135">
        <f>'Ведомственная 2022'!G224</f>
        <v>45000</v>
      </c>
    </row>
    <row r="299" spans="1:6" ht="62.25">
      <c r="A299" s="123" t="s">
        <v>58</v>
      </c>
      <c r="B299" s="139" t="s">
        <v>46</v>
      </c>
      <c r="C299" s="133" t="s">
        <v>46</v>
      </c>
      <c r="D299" s="204" t="s">
        <v>430</v>
      </c>
      <c r="E299" s="133"/>
      <c r="F299" s="134">
        <f>F300</f>
        <v>52000</v>
      </c>
    </row>
    <row r="300" spans="1:6" ht="15">
      <c r="A300" s="125" t="s">
        <v>18</v>
      </c>
      <c r="B300" s="127" t="s">
        <v>46</v>
      </c>
      <c r="C300" s="132" t="s">
        <v>46</v>
      </c>
      <c r="D300" s="151" t="s">
        <v>202</v>
      </c>
      <c r="E300" s="132"/>
      <c r="F300" s="135">
        <f>F301</f>
        <v>52000</v>
      </c>
    </row>
    <row r="301" spans="1:6" ht="30.75">
      <c r="A301" s="125" t="s">
        <v>153</v>
      </c>
      <c r="B301" s="127" t="s">
        <v>46</v>
      </c>
      <c r="C301" s="132" t="s">
        <v>46</v>
      </c>
      <c r="D301" s="151" t="s">
        <v>202</v>
      </c>
      <c r="E301" s="132" t="s">
        <v>164</v>
      </c>
      <c r="F301" s="135">
        <f>'Ведомственная 2022'!G227</f>
        <v>52000</v>
      </c>
    </row>
    <row r="302" spans="1:6" ht="81" customHeight="1">
      <c r="A302" s="204" t="s">
        <v>644</v>
      </c>
      <c r="B302" s="139" t="s">
        <v>46</v>
      </c>
      <c r="C302" s="133" t="s">
        <v>46</v>
      </c>
      <c r="D302" s="207" t="s">
        <v>395</v>
      </c>
      <c r="E302" s="202"/>
      <c r="F302" s="134">
        <f>F303</f>
        <v>3285133</v>
      </c>
    </row>
    <row r="303" spans="1:6" ht="30.75">
      <c r="A303" s="143" t="s">
        <v>325</v>
      </c>
      <c r="B303" s="139" t="s">
        <v>46</v>
      </c>
      <c r="C303" s="133" t="s">
        <v>46</v>
      </c>
      <c r="D303" s="130" t="s">
        <v>431</v>
      </c>
      <c r="E303" s="202"/>
      <c r="F303" s="134">
        <f>F304+F306+F308+F311</f>
        <v>3285133</v>
      </c>
    </row>
    <row r="304" spans="1:6" ht="30.75">
      <c r="A304" s="143" t="s">
        <v>160</v>
      </c>
      <c r="B304" s="139" t="s">
        <v>46</v>
      </c>
      <c r="C304" s="139" t="s">
        <v>46</v>
      </c>
      <c r="D304" s="130" t="s">
        <v>217</v>
      </c>
      <c r="E304" s="142"/>
      <c r="F304" s="134">
        <f>F305</f>
        <v>1599133</v>
      </c>
    </row>
    <row r="305" spans="1:6" ht="30.75">
      <c r="A305" s="125" t="s">
        <v>51</v>
      </c>
      <c r="B305" s="127" t="s">
        <v>46</v>
      </c>
      <c r="C305" s="127" t="s">
        <v>46</v>
      </c>
      <c r="D305" s="128" t="s">
        <v>217</v>
      </c>
      <c r="E305" s="140">
        <v>600</v>
      </c>
      <c r="F305" s="135">
        <f>'Ведомственная 2022'!G409</f>
        <v>1599133</v>
      </c>
    </row>
    <row r="306" spans="1:6" ht="15">
      <c r="A306" s="143" t="s">
        <v>220</v>
      </c>
      <c r="B306" s="139" t="s">
        <v>46</v>
      </c>
      <c r="C306" s="133" t="s">
        <v>46</v>
      </c>
      <c r="D306" s="211" t="s">
        <v>205</v>
      </c>
      <c r="E306" s="133"/>
      <c r="F306" s="134">
        <f>F307</f>
        <v>30000</v>
      </c>
    </row>
    <row r="307" spans="1:6" ht="30.75">
      <c r="A307" s="125" t="s">
        <v>153</v>
      </c>
      <c r="B307" s="127" t="s">
        <v>46</v>
      </c>
      <c r="C307" s="132" t="s">
        <v>46</v>
      </c>
      <c r="D307" s="205" t="s">
        <v>205</v>
      </c>
      <c r="E307" s="132" t="s">
        <v>164</v>
      </c>
      <c r="F307" s="135">
        <f>'Ведомственная 2022'!G231</f>
        <v>30000</v>
      </c>
    </row>
    <row r="308" spans="1:6" ht="15">
      <c r="A308" s="148" t="s">
        <v>518</v>
      </c>
      <c r="B308" s="139" t="s">
        <v>46</v>
      </c>
      <c r="C308" s="133" t="s">
        <v>46</v>
      </c>
      <c r="D308" s="130" t="s">
        <v>519</v>
      </c>
      <c r="E308" s="133"/>
      <c r="F308" s="134">
        <f>F309+F310</f>
        <v>645840</v>
      </c>
    </row>
    <row r="309" spans="1:6" ht="15">
      <c r="A309" s="125" t="s">
        <v>289</v>
      </c>
      <c r="B309" s="127" t="s">
        <v>46</v>
      </c>
      <c r="C309" s="132" t="s">
        <v>46</v>
      </c>
      <c r="D309" s="128" t="s">
        <v>519</v>
      </c>
      <c r="E309" s="132" t="s">
        <v>326</v>
      </c>
      <c r="F309" s="135">
        <f>'Ведомственная 2022'!G233</f>
        <v>383292</v>
      </c>
    </row>
    <row r="310" spans="1:6" ht="30.75">
      <c r="A310" s="125" t="s">
        <v>51</v>
      </c>
      <c r="B310" s="127" t="s">
        <v>46</v>
      </c>
      <c r="C310" s="132" t="s">
        <v>46</v>
      </c>
      <c r="D310" s="128" t="s">
        <v>519</v>
      </c>
      <c r="E310" s="132" t="s">
        <v>327</v>
      </c>
      <c r="F310" s="135">
        <f>'Ведомственная 2022'!G411</f>
        <v>262548</v>
      </c>
    </row>
    <row r="311" spans="1:6" ht="30.75">
      <c r="A311" s="143" t="s">
        <v>204</v>
      </c>
      <c r="B311" s="139" t="s">
        <v>46</v>
      </c>
      <c r="C311" s="133" t="s">
        <v>46</v>
      </c>
      <c r="D311" s="130" t="s">
        <v>206</v>
      </c>
      <c r="E311" s="206"/>
      <c r="F311" s="134">
        <f>F312+F313</f>
        <v>1010160</v>
      </c>
    </row>
    <row r="312" spans="1:6" ht="15">
      <c r="A312" s="125" t="s">
        <v>289</v>
      </c>
      <c r="B312" s="127" t="s">
        <v>46</v>
      </c>
      <c r="C312" s="132" t="s">
        <v>46</v>
      </c>
      <c r="D312" s="128" t="s">
        <v>206</v>
      </c>
      <c r="E312" s="132" t="s">
        <v>326</v>
      </c>
      <c r="F312" s="135">
        <f>'Ведомственная 2022'!G235</f>
        <v>599508</v>
      </c>
    </row>
    <row r="313" spans="1:6" ht="30.75">
      <c r="A313" s="125" t="s">
        <v>51</v>
      </c>
      <c r="B313" s="127" t="s">
        <v>46</v>
      </c>
      <c r="C313" s="132" t="s">
        <v>46</v>
      </c>
      <c r="D313" s="128" t="s">
        <v>206</v>
      </c>
      <c r="E313" s="132" t="s">
        <v>327</v>
      </c>
      <c r="F313" s="135">
        <f>'Ведомственная 2022'!G413</f>
        <v>410652</v>
      </c>
    </row>
    <row r="314" spans="1:6" ht="15">
      <c r="A314" s="143" t="s">
        <v>15</v>
      </c>
      <c r="B314" s="139" t="s">
        <v>46</v>
      </c>
      <c r="C314" s="133" t="s">
        <v>44</v>
      </c>
      <c r="D314" s="202" t="s">
        <v>322</v>
      </c>
      <c r="E314" s="202"/>
      <c r="F314" s="134">
        <f>F315</f>
        <v>7009756</v>
      </c>
    </row>
    <row r="315" spans="1:6" ht="30.75">
      <c r="A315" s="204" t="s">
        <v>639</v>
      </c>
      <c r="B315" s="139" t="s">
        <v>46</v>
      </c>
      <c r="C315" s="139" t="s">
        <v>44</v>
      </c>
      <c r="D315" s="207" t="s">
        <v>382</v>
      </c>
      <c r="E315" s="136"/>
      <c r="F315" s="134">
        <f>F316</f>
        <v>7009756</v>
      </c>
    </row>
    <row r="316" spans="1:6" ht="62.25">
      <c r="A316" s="204" t="s">
        <v>645</v>
      </c>
      <c r="B316" s="139" t="s">
        <v>46</v>
      </c>
      <c r="C316" s="139" t="s">
        <v>44</v>
      </c>
      <c r="D316" s="207" t="s">
        <v>394</v>
      </c>
      <c r="E316" s="136"/>
      <c r="F316" s="134">
        <f>F317+F321</f>
        <v>7009756</v>
      </c>
    </row>
    <row r="317" spans="1:6" ht="78">
      <c r="A317" s="123" t="s">
        <v>646</v>
      </c>
      <c r="B317" s="139" t="s">
        <v>46</v>
      </c>
      <c r="C317" s="139" t="s">
        <v>44</v>
      </c>
      <c r="D317" s="130" t="s">
        <v>432</v>
      </c>
      <c r="E317" s="150"/>
      <c r="F317" s="134">
        <f>F318</f>
        <v>6971860</v>
      </c>
    </row>
    <row r="318" spans="1:6" ht="30.75">
      <c r="A318" s="125" t="s">
        <v>160</v>
      </c>
      <c r="B318" s="127" t="s">
        <v>46</v>
      </c>
      <c r="C318" s="127" t="s">
        <v>44</v>
      </c>
      <c r="D318" s="151" t="s">
        <v>254</v>
      </c>
      <c r="E318" s="129"/>
      <c r="F318" s="135">
        <f>F319+F320</f>
        <v>6971860</v>
      </c>
    </row>
    <row r="319" spans="1:6" ht="62.25">
      <c r="A319" s="125" t="s">
        <v>50</v>
      </c>
      <c r="B319" s="127" t="s">
        <v>46</v>
      </c>
      <c r="C319" s="127" t="s">
        <v>44</v>
      </c>
      <c r="D319" s="151" t="s">
        <v>254</v>
      </c>
      <c r="E319" s="137">
        <v>100</v>
      </c>
      <c r="F319" s="135">
        <f>'Ведомственная 2022'!G419</f>
        <v>5579452</v>
      </c>
    </row>
    <row r="320" spans="1:6" ht="30.75">
      <c r="A320" s="125" t="s">
        <v>153</v>
      </c>
      <c r="B320" s="127" t="s">
        <v>46</v>
      </c>
      <c r="C320" s="127" t="s">
        <v>44</v>
      </c>
      <c r="D320" s="151" t="s">
        <v>254</v>
      </c>
      <c r="E320" s="137">
        <v>200</v>
      </c>
      <c r="F320" s="135">
        <f>'Ведомственная 2022'!G420</f>
        <v>1392408</v>
      </c>
    </row>
    <row r="321" spans="1:6" ht="30.75">
      <c r="A321" s="123" t="s">
        <v>253</v>
      </c>
      <c r="B321" s="139" t="s">
        <v>46</v>
      </c>
      <c r="C321" s="139" t="s">
        <v>44</v>
      </c>
      <c r="D321" s="204" t="s">
        <v>433</v>
      </c>
      <c r="E321" s="136"/>
      <c r="F321" s="134">
        <f>F322</f>
        <v>37896</v>
      </c>
    </row>
    <row r="322" spans="1:6" ht="46.5">
      <c r="A322" s="151" t="s">
        <v>219</v>
      </c>
      <c r="B322" s="127" t="s">
        <v>46</v>
      </c>
      <c r="C322" s="127" t="s">
        <v>44</v>
      </c>
      <c r="D322" s="151" t="s">
        <v>255</v>
      </c>
      <c r="E322" s="129"/>
      <c r="F322" s="135">
        <f>F323</f>
        <v>37896</v>
      </c>
    </row>
    <row r="323" spans="1:6" ht="62.25">
      <c r="A323" s="125" t="s">
        <v>50</v>
      </c>
      <c r="B323" s="127" t="s">
        <v>46</v>
      </c>
      <c r="C323" s="127" t="s">
        <v>44</v>
      </c>
      <c r="D323" s="151" t="s">
        <v>255</v>
      </c>
      <c r="E323" s="137">
        <v>100</v>
      </c>
      <c r="F323" s="135">
        <f>'Ведомственная 2022'!G423</f>
        <v>37896</v>
      </c>
    </row>
    <row r="324" spans="1:6" ht="15">
      <c r="A324" s="143" t="s">
        <v>291</v>
      </c>
      <c r="B324" s="139" t="s">
        <v>47</v>
      </c>
      <c r="C324" s="127"/>
      <c r="D324" s="202" t="s">
        <v>322</v>
      </c>
      <c r="E324" s="202"/>
      <c r="F324" s="134">
        <f>F325+F347</f>
        <v>38503542</v>
      </c>
    </row>
    <row r="325" spans="1:6" ht="15">
      <c r="A325" s="143" t="s">
        <v>16</v>
      </c>
      <c r="B325" s="139" t="s">
        <v>47</v>
      </c>
      <c r="C325" s="133" t="s">
        <v>39</v>
      </c>
      <c r="D325" s="202" t="s">
        <v>322</v>
      </c>
      <c r="E325" s="202"/>
      <c r="F325" s="134">
        <f>F326+F343</f>
        <v>36766319</v>
      </c>
    </row>
    <row r="326" spans="1:6" ht="30.75">
      <c r="A326" s="204" t="s">
        <v>647</v>
      </c>
      <c r="B326" s="139" t="s">
        <v>47</v>
      </c>
      <c r="C326" s="133" t="s">
        <v>39</v>
      </c>
      <c r="D326" s="207" t="s">
        <v>384</v>
      </c>
      <c r="E326" s="206"/>
      <c r="F326" s="134">
        <f>F327+F331+F337</f>
        <v>36726319</v>
      </c>
    </row>
    <row r="327" spans="1:6" ht="46.5">
      <c r="A327" s="204" t="s">
        <v>648</v>
      </c>
      <c r="B327" s="139" t="s">
        <v>47</v>
      </c>
      <c r="C327" s="133" t="s">
        <v>39</v>
      </c>
      <c r="D327" s="130" t="s">
        <v>393</v>
      </c>
      <c r="E327" s="206"/>
      <c r="F327" s="134">
        <f>F328</f>
        <v>12126689</v>
      </c>
    </row>
    <row r="328" spans="1:6" ht="89.25" customHeight="1">
      <c r="A328" s="204" t="s">
        <v>257</v>
      </c>
      <c r="B328" s="139" t="s">
        <v>47</v>
      </c>
      <c r="C328" s="133" t="s">
        <v>39</v>
      </c>
      <c r="D328" s="130" t="s">
        <v>434</v>
      </c>
      <c r="E328" s="206"/>
      <c r="F328" s="134">
        <f>F329</f>
        <v>12126689</v>
      </c>
    </row>
    <row r="329" spans="1:6" ht="36" customHeight="1">
      <c r="A329" s="143" t="s">
        <v>160</v>
      </c>
      <c r="B329" s="139" t="s">
        <v>47</v>
      </c>
      <c r="C329" s="133" t="s">
        <v>39</v>
      </c>
      <c r="D329" s="130" t="s">
        <v>258</v>
      </c>
      <c r="E329" s="202"/>
      <c r="F329" s="134">
        <f>F330</f>
        <v>12126689</v>
      </c>
    </row>
    <row r="330" spans="1:6" ht="30.75">
      <c r="A330" s="125" t="s">
        <v>51</v>
      </c>
      <c r="B330" s="127" t="s">
        <v>47</v>
      </c>
      <c r="C330" s="132" t="s">
        <v>39</v>
      </c>
      <c r="D330" s="128" t="s">
        <v>258</v>
      </c>
      <c r="E330" s="132" t="s">
        <v>327</v>
      </c>
      <c r="F330" s="135">
        <f>'Ведомственная 2022'!G444</f>
        <v>12126689</v>
      </c>
    </row>
    <row r="331" spans="1:6" ht="46.5">
      <c r="A331" s="204" t="s">
        <v>649</v>
      </c>
      <c r="B331" s="139" t="s">
        <v>47</v>
      </c>
      <c r="C331" s="133" t="s">
        <v>39</v>
      </c>
      <c r="D331" s="207" t="s">
        <v>392</v>
      </c>
      <c r="E331" s="202"/>
      <c r="F331" s="134">
        <f>F332</f>
        <v>22940086</v>
      </c>
    </row>
    <row r="332" spans="1:6" ht="15">
      <c r="A332" s="123" t="s">
        <v>259</v>
      </c>
      <c r="B332" s="139" t="s">
        <v>47</v>
      </c>
      <c r="C332" s="133" t="s">
        <v>39</v>
      </c>
      <c r="D332" s="130" t="s">
        <v>435</v>
      </c>
      <c r="E332" s="202"/>
      <c r="F332" s="134">
        <f>F333</f>
        <v>22940086</v>
      </c>
    </row>
    <row r="333" spans="1:6" ht="30.75">
      <c r="A333" s="125" t="s">
        <v>160</v>
      </c>
      <c r="B333" s="127" t="s">
        <v>47</v>
      </c>
      <c r="C333" s="132" t="s">
        <v>39</v>
      </c>
      <c r="D333" s="128" t="s">
        <v>260</v>
      </c>
      <c r="E333" s="206"/>
      <c r="F333" s="135">
        <f>F334+F335+F336</f>
        <v>22940086</v>
      </c>
    </row>
    <row r="334" spans="1:6" ht="62.25">
      <c r="A334" s="125" t="s">
        <v>50</v>
      </c>
      <c r="B334" s="127" t="s">
        <v>47</v>
      </c>
      <c r="C334" s="132" t="s">
        <v>39</v>
      </c>
      <c r="D334" s="128" t="s">
        <v>260</v>
      </c>
      <c r="E334" s="132">
        <v>100</v>
      </c>
      <c r="F334" s="135">
        <f>'Ведомственная 2022'!G448</f>
        <v>21019991</v>
      </c>
    </row>
    <row r="335" spans="1:6" ht="30.75">
      <c r="A335" s="125" t="s">
        <v>153</v>
      </c>
      <c r="B335" s="127" t="s">
        <v>47</v>
      </c>
      <c r="C335" s="132" t="s">
        <v>39</v>
      </c>
      <c r="D335" s="128" t="s">
        <v>260</v>
      </c>
      <c r="E335" s="132">
        <v>200</v>
      </c>
      <c r="F335" s="135">
        <f>'Ведомственная 2022'!G449</f>
        <v>1832146</v>
      </c>
    </row>
    <row r="336" spans="1:6" ht="15">
      <c r="A336" s="125" t="s">
        <v>269</v>
      </c>
      <c r="B336" s="127" t="s">
        <v>47</v>
      </c>
      <c r="C336" s="132" t="s">
        <v>39</v>
      </c>
      <c r="D336" s="128" t="s">
        <v>260</v>
      </c>
      <c r="E336" s="132">
        <v>800</v>
      </c>
      <c r="F336" s="135">
        <f>'Ведомственная 2022'!G450</f>
        <v>87949</v>
      </c>
    </row>
    <row r="337" spans="1:6" ht="62.25">
      <c r="A337" s="130" t="s">
        <v>665</v>
      </c>
      <c r="B337" s="139" t="s">
        <v>47</v>
      </c>
      <c r="C337" s="139" t="s">
        <v>39</v>
      </c>
      <c r="D337" s="130" t="s">
        <v>391</v>
      </c>
      <c r="E337" s="129"/>
      <c r="F337" s="134">
        <f>F338</f>
        <v>1659544</v>
      </c>
    </row>
    <row r="338" spans="1:6" ht="30.75">
      <c r="A338" s="123" t="s">
        <v>263</v>
      </c>
      <c r="B338" s="139" t="s">
        <v>47</v>
      </c>
      <c r="C338" s="139" t="s">
        <v>39</v>
      </c>
      <c r="D338" s="130" t="s">
        <v>437</v>
      </c>
      <c r="E338" s="129"/>
      <c r="F338" s="134">
        <f>F339</f>
        <v>1659544</v>
      </c>
    </row>
    <row r="339" spans="1:6" ht="62.25">
      <c r="A339" s="125" t="s">
        <v>762</v>
      </c>
      <c r="B339" s="127" t="s">
        <v>47</v>
      </c>
      <c r="C339" s="127" t="s">
        <v>39</v>
      </c>
      <c r="D339" s="128" t="s">
        <v>761</v>
      </c>
      <c r="E339" s="129"/>
      <c r="F339" s="135">
        <f>F340+F341+F342</f>
        <v>1659544</v>
      </c>
    </row>
    <row r="340" spans="1:6" ht="62.25">
      <c r="A340" s="125" t="s">
        <v>50</v>
      </c>
      <c r="B340" s="127" t="s">
        <v>47</v>
      </c>
      <c r="C340" s="127" t="s">
        <v>39</v>
      </c>
      <c r="D340" s="128" t="s">
        <v>761</v>
      </c>
      <c r="E340" s="129">
        <v>100</v>
      </c>
      <c r="F340" s="135">
        <f>'Ведомственная 2022'!G454</f>
        <v>424600</v>
      </c>
    </row>
    <row r="341" spans="1:6" ht="15">
      <c r="A341" s="125" t="s">
        <v>289</v>
      </c>
      <c r="B341" s="127" t="s">
        <v>47</v>
      </c>
      <c r="C341" s="127" t="s">
        <v>39</v>
      </c>
      <c r="D341" s="128" t="s">
        <v>761</v>
      </c>
      <c r="E341" s="129">
        <v>300</v>
      </c>
      <c r="F341" s="135">
        <f>'Ведомственная 2022'!G455</f>
        <v>244200</v>
      </c>
    </row>
    <row r="342" spans="1:6" ht="30.75">
      <c r="A342" s="125" t="s">
        <v>51</v>
      </c>
      <c r="B342" s="127" t="s">
        <v>47</v>
      </c>
      <c r="C342" s="127" t="s">
        <v>39</v>
      </c>
      <c r="D342" s="128" t="s">
        <v>761</v>
      </c>
      <c r="E342" s="129">
        <v>600</v>
      </c>
      <c r="F342" s="135">
        <f>'Ведомственная 2022'!G456</f>
        <v>990744</v>
      </c>
    </row>
    <row r="343" spans="1:6" ht="30.75">
      <c r="A343" s="141" t="s">
        <v>34</v>
      </c>
      <c r="B343" s="139" t="s">
        <v>47</v>
      </c>
      <c r="C343" s="139" t="s">
        <v>39</v>
      </c>
      <c r="D343" s="145" t="s">
        <v>365</v>
      </c>
      <c r="E343" s="142"/>
      <c r="F343" s="134">
        <f>F344</f>
        <v>40000</v>
      </c>
    </row>
    <row r="344" spans="1:6" ht="30.75">
      <c r="A344" s="141" t="s">
        <v>4</v>
      </c>
      <c r="B344" s="139" t="s">
        <v>47</v>
      </c>
      <c r="C344" s="139" t="s">
        <v>39</v>
      </c>
      <c r="D344" s="145" t="s">
        <v>366</v>
      </c>
      <c r="E344" s="142"/>
      <c r="F344" s="134">
        <f>F345</f>
        <v>40000</v>
      </c>
    </row>
    <row r="345" spans="1:6" ht="108.75">
      <c r="A345" s="141" t="s">
        <v>702</v>
      </c>
      <c r="B345" s="139" t="s">
        <v>47</v>
      </c>
      <c r="C345" s="139" t="s">
        <v>39</v>
      </c>
      <c r="D345" s="130" t="s">
        <v>703</v>
      </c>
      <c r="E345" s="142"/>
      <c r="F345" s="134">
        <f>F346</f>
        <v>40000</v>
      </c>
    </row>
    <row r="346" spans="1:6" ht="15">
      <c r="A346" s="154" t="s">
        <v>288</v>
      </c>
      <c r="B346" s="127" t="s">
        <v>47</v>
      </c>
      <c r="C346" s="127" t="s">
        <v>39</v>
      </c>
      <c r="D346" s="128" t="s">
        <v>703</v>
      </c>
      <c r="E346" s="140">
        <v>500</v>
      </c>
      <c r="F346" s="135">
        <f>'Ведомственная 2022'!G241</f>
        <v>40000</v>
      </c>
    </row>
    <row r="347" spans="1:6" ht="15">
      <c r="A347" s="143" t="s">
        <v>154</v>
      </c>
      <c r="B347" s="139" t="s">
        <v>47</v>
      </c>
      <c r="C347" s="133" t="s">
        <v>42</v>
      </c>
      <c r="D347" s="202" t="s">
        <v>322</v>
      </c>
      <c r="E347" s="202"/>
      <c r="F347" s="134">
        <f>F348</f>
        <v>1737223</v>
      </c>
    </row>
    <row r="348" spans="1:6" ht="30.75">
      <c r="A348" s="204" t="s">
        <v>647</v>
      </c>
      <c r="B348" s="139" t="s">
        <v>47</v>
      </c>
      <c r="C348" s="133" t="s">
        <v>42</v>
      </c>
      <c r="D348" s="207" t="s">
        <v>384</v>
      </c>
      <c r="E348" s="136"/>
      <c r="F348" s="134">
        <f>F349</f>
        <v>1737223</v>
      </c>
    </row>
    <row r="349" spans="1:6" ht="62.25">
      <c r="A349" s="204" t="s">
        <v>650</v>
      </c>
      <c r="B349" s="139" t="s">
        <v>47</v>
      </c>
      <c r="C349" s="133" t="s">
        <v>42</v>
      </c>
      <c r="D349" s="130" t="s">
        <v>391</v>
      </c>
      <c r="E349" s="137"/>
      <c r="F349" s="134">
        <f>F350+F354</f>
        <v>1737223</v>
      </c>
    </row>
    <row r="350" spans="1:6" ht="30.75">
      <c r="A350" s="123" t="s">
        <v>261</v>
      </c>
      <c r="B350" s="139" t="s">
        <v>47</v>
      </c>
      <c r="C350" s="139" t="s">
        <v>42</v>
      </c>
      <c r="D350" s="130" t="s">
        <v>436</v>
      </c>
      <c r="E350" s="150"/>
      <c r="F350" s="134">
        <f>F351</f>
        <v>1726372</v>
      </c>
    </row>
    <row r="351" spans="1:6" ht="30.75">
      <c r="A351" s="125" t="s">
        <v>160</v>
      </c>
      <c r="B351" s="127" t="s">
        <v>47</v>
      </c>
      <c r="C351" s="127" t="s">
        <v>42</v>
      </c>
      <c r="D351" s="205" t="s">
        <v>262</v>
      </c>
      <c r="E351" s="150"/>
      <c r="F351" s="135">
        <f>F352+F353</f>
        <v>1726372</v>
      </c>
    </row>
    <row r="352" spans="1:6" ht="62.25">
      <c r="A352" s="125" t="s">
        <v>50</v>
      </c>
      <c r="B352" s="127" t="s">
        <v>47</v>
      </c>
      <c r="C352" s="127" t="s">
        <v>42</v>
      </c>
      <c r="D352" s="205" t="s">
        <v>262</v>
      </c>
      <c r="E352" s="129">
        <v>100</v>
      </c>
      <c r="F352" s="135">
        <f>'Ведомственная 2022'!G462</f>
        <v>1514581</v>
      </c>
    </row>
    <row r="353" spans="1:6" ht="30.75">
      <c r="A353" s="125" t="s">
        <v>153</v>
      </c>
      <c r="B353" s="127" t="s">
        <v>47</v>
      </c>
      <c r="C353" s="127" t="s">
        <v>42</v>
      </c>
      <c r="D353" s="205" t="s">
        <v>262</v>
      </c>
      <c r="E353" s="129">
        <v>200</v>
      </c>
      <c r="F353" s="135">
        <f>'Ведомственная 2022'!G463</f>
        <v>211791</v>
      </c>
    </row>
    <row r="354" spans="1:6" ht="30.75">
      <c r="A354" s="123" t="s">
        <v>263</v>
      </c>
      <c r="B354" s="139" t="s">
        <v>47</v>
      </c>
      <c r="C354" s="139" t="s">
        <v>42</v>
      </c>
      <c r="D354" s="130" t="s">
        <v>437</v>
      </c>
      <c r="E354" s="150"/>
      <c r="F354" s="134">
        <f>F355</f>
        <v>10851</v>
      </c>
    </row>
    <row r="355" spans="1:6" ht="49.5" customHeight="1">
      <c r="A355" s="125" t="s">
        <v>264</v>
      </c>
      <c r="B355" s="127" t="s">
        <v>47</v>
      </c>
      <c r="C355" s="127" t="s">
        <v>42</v>
      </c>
      <c r="D355" s="128" t="s">
        <v>455</v>
      </c>
      <c r="E355" s="129"/>
      <c r="F355" s="135">
        <f>F356</f>
        <v>10851</v>
      </c>
    </row>
    <row r="356" spans="1:6" ht="62.25">
      <c r="A356" s="125" t="s">
        <v>50</v>
      </c>
      <c r="B356" s="127" t="s">
        <v>47</v>
      </c>
      <c r="C356" s="127" t="s">
        <v>42</v>
      </c>
      <c r="D356" s="128" t="s">
        <v>455</v>
      </c>
      <c r="E356" s="129">
        <v>100</v>
      </c>
      <c r="F356" s="135">
        <f>'Ведомственная 2022'!G466</f>
        <v>10851</v>
      </c>
    </row>
    <row r="357" spans="1:6" ht="15">
      <c r="A357" s="143" t="s">
        <v>127</v>
      </c>
      <c r="B357" s="147" t="s">
        <v>44</v>
      </c>
      <c r="C357" s="182"/>
      <c r="D357" s="128"/>
      <c r="E357" s="140"/>
      <c r="F357" s="134">
        <f aca="true" t="shared" si="0" ref="F357:F362">F358</f>
        <v>596283</v>
      </c>
    </row>
    <row r="358" spans="1:6" ht="15">
      <c r="A358" s="143" t="s">
        <v>109</v>
      </c>
      <c r="B358" s="147" t="s">
        <v>44</v>
      </c>
      <c r="C358" s="139" t="s">
        <v>46</v>
      </c>
      <c r="D358" s="128"/>
      <c r="E358" s="140"/>
      <c r="F358" s="134">
        <f t="shared" si="0"/>
        <v>596283</v>
      </c>
    </row>
    <row r="359" spans="1:6" ht="62.25">
      <c r="A359" s="143" t="s">
        <v>609</v>
      </c>
      <c r="B359" s="147" t="s">
        <v>44</v>
      </c>
      <c r="C359" s="139" t="s">
        <v>46</v>
      </c>
      <c r="D359" s="145" t="s">
        <v>363</v>
      </c>
      <c r="E359" s="142"/>
      <c r="F359" s="134">
        <f t="shared" si="0"/>
        <v>596283</v>
      </c>
    </row>
    <row r="360" spans="1:6" ht="108.75">
      <c r="A360" s="143" t="s">
        <v>610</v>
      </c>
      <c r="B360" s="147" t="s">
        <v>44</v>
      </c>
      <c r="C360" s="139" t="s">
        <v>46</v>
      </c>
      <c r="D360" s="145" t="s">
        <v>364</v>
      </c>
      <c r="E360" s="139"/>
      <c r="F360" s="134">
        <f t="shared" si="0"/>
        <v>596283</v>
      </c>
    </row>
    <row r="361" spans="1:6" ht="62.25">
      <c r="A361" s="143" t="s">
        <v>526</v>
      </c>
      <c r="B361" s="147" t="s">
        <v>44</v>
      </c>
      <c r="C361" s="139" t="s">
        <v>46</v>
      </c>
      <c r="D361" s="145" t="s">
        <v>438</v>
      </c>
      <c r="E361" s="139"/>
      <c r="F361" s="134">
        <f t="shared" si="0"/>
        <v>596283</v>
      </c>
    </row>
    <row r="362" spans="1:6" ht="30.75">
      <c r="A362" s="148" t="s">
        <v>527</v>
      </c>
      <c r="B362" s="147" t="s">
        <v>44</v>
      </c>
      <c r="C362" s="139" t="s">
        <v>46</v>
      </c>
      <c r="D362" s="145" t="s">
        <v>128</v>
      </c>
      <c r="E362" s="139"/>
      <c r="F362" s="134">
        <f t="shared" si="0"/>
        <v>596283</v>
      </c>
    </row>
    <row r="363" spans="1:6" ht="30.75">
      <c r="A363" s="125" t="s">
        <v>153</v>
      </c>
      <c r="B363" s="182" t="s">
        <v>44</v>
      </c>
      <c r="C363" s="127" t="s">
        <v>46</v>
      </c>
      <c r="D363" s="146" t="s">
        <v>128</v>
      </c>
      <c r="E363" s="140">
        <v>200</v>
      </c>
      <c r="F363" s="135">
        <f>'Ведомственная 2022'!G248</f>
        <v>596283</v>
      </c>
    </row>
    <row r="364" spans="1:6" ht="15">
      <c r="A364" s="143" t="s">
        <v>166</v>
      </c>
      <c r="B364" s="139" t="s">
        <v>48</v>
      </c>
      <c r="C364" s="127"/>
      <c r="D364" s="202"/>
      <c r="E364" s="202"/>
      <c r="F364" s="134">
        <f>F365+F371+F398+F418</f>
        <v>58604918</v>
      </c>
    </row>
    <row r="365" spans="1:6" ht="15">
      <c r="A365" s="143" t="s">
        <v>156</v>
      </c>
      <c r="B365" s="139" t="s">
        <v>48</v>
      </c>
      <c r="C365" s="133" t="s">
        <v>39</v>
      </c>
      <c r="D365" s="202"/>
      <c r="E365" s="202"/>
      <c r="F365" s="134">
        <f>F367</f>
        <v>1300000</v>
      </c>
    </row>
    <row r="366" spans="1:6" ht="39" customHeight="1">
      <c r="A366" s="204" t="s">
        <v>613</v>
      </c>
      <c r="B366" s="139" t="s">
        <v>48</v>
      </c>
      <c r="C366" s="133" t="s">
        <v>39</v>
      </c>
      <c r="D366" s="207" t="s">
        <v>372</v>
      </c>
      <c r="E366" s="133"/>
      <c r="F366" s="134">
        <f>F367</f>
        <v>1300000</v>
      </c>
    </row>
    <row r="367" spans="1:6" ht="62.25">
      <c r="A367" s="204" t="s">
        <v>651</v>
      </c>
      <c r="B367" s="139" t="s">
        <v>48</v>
      </c>
      <c r="C367" s="133" t="s">
        <v>39</v>
      </c>
      <c r="D367" s="207" t="s">
        <v>389</v>
      </c>
      <c r="E367" s="202"/>
      <c r="F367" s="134">
        <f>F368</f>
        <v>1300000</v>
      </c>
    </row>
    <row r="368" spans="1:6" ht="30.75">
      <c r="A368" s="123" t="s">
        <v>207</v>
      </c>
      <c r="B368" s="139" t="s">
        <v>48</v>
      </c>
      <c r="C368" s="133" t="s">
        <v>39</v>
      </c>
      <c r="D368" s="207" t="s">
        <v>439</v>
      </c>
      <c r="E368" s="202"/>
      <c r="F368" s="134">
        <f>F369</f>
        <v>1300000</v>
      </c>
    </row>
    <row r="369" spans="1:6" ht="30.75">
      <c r="A369" s="224" t="s">
        <v>279</v>
      </c>
      <c r="B369" s="127" t="s">
        <v>48</v>
      </c>
      <c r="C369" s="132" t="s">
        <v>39</v>
      </c>
      <c r="D369" s="205" t="s">
        <v>208</v>
      </c>
      <c r="E369" s="206"/>
      <c r="F369" s="135">
        <f>F370</f>
        <v>1300000</v>
      </c>
    </row>
    <row r="370" spans="1:6" ht="15">
      <c r="A370" s="125" t="s">
        <v>289</v>
      </c>
      <c r="B370" s="127" t="s">
        <v>48</v>
      </c>
      <c r="C370" s="132" t="s">
        <v>39</v>
      </c>
      <c r="D370" s="205" t="s">
        <v>208</v>
      </c>
      <c r="E370" s="132">
        <v>300</v>
      </c>
      <c r="F370" s="135">
        <f>'Ведомственная 2022'!G255</f>
        <v>1300000</v>
      </c>
    </row>
    <row r="371" spans="1:6" ht="15">
      <c r="A371" s="143" t="s">
        <v>290</v>
      </c>
      <c r="B371" s="139" t="s">
        <v>48</v>
      </c>
      <c r="C371" s="133" t="s">
        <v>41</v>
      </c>
      <c r="D371" s="202"/>
      <c r="E371" s="202"/>
      <c r="F371" s="134">
        <f>F377+F393+F372</f>
        <v>11027650</v>
      </c>
    </row>
    <row r="372" spans="1:6" ht="30.75">
      <c r="A372" s="204" t="s">
        <v>647</v>
      </c>
      <c r="B372" s="139" t="s">
        <v>48</v>
      </c>
      <c r="C372" s="133" t="s">
        <v>41</v>
      </c>
      <c r="D372" s="207" t="s">
        <v>384</v>
      </c>
      <c r="E372" s="202"/>
      <c r="F372" s="134">
        <f>F373</f>
        <v>583582</v>
      </c>
    </row>
    <row r="373" spans="1:6" ht="62.25">
      <c r="A373" s="204" t="s">
        <v>650</v>
      </c>
      <c r="B373" s="139" t="s">
        <v>48</v>
      </c>
      <c r="C373" s="133" t="s">
        <v>41</v>
      </c>
      <c r="D373" s="130" t="s">
        <v>391</v>
      </c>
      <c r="E373" s="202"/>
      <c r="F373" s="134">
        <f>F374</f>
        <v>583582</v>
      </c>
    </row>
    <row r="374" spans="1:6" ht="30.75">
      <c r="A374" s="123" t="s">
        <v>263</v>
      </c>
      <c r="B374" s="139" t="s">
        <v>48</v>
      </c>
      <c r="C374" s="133" t="s">
        <v>41</v>
      </c>
      <c r="D374" s="130" t="s">
        <v>437</v>
      </c>
      <c r="E374" s="202"/>
      <c r="F374" s="134">
        <f>F375</f>
        <v>583582</v>
      </c>
    </row>
    <row r="375" spans="1:6" ht="46.5">
      <c r="A375" s="208" t="s">
        <v>24</v>
      </c>
      <c r="B375" s="127" t="s">
        <v>48</v>
      </c>
      <c r="C375" s="132" t="s">
        <v>41</v>
      </c>
      <c r="D375" s="128" t="s">
        <v>456</v>
      </c>
      <c r="E375" s="206"/>
      <c r="F375" s="135">
        <f>F376</f>
        <v>583582</v>
      </c>
    </row>
    <row r="376" spans="1:6" ht="15">
      <c r="A376" s="125" t="s">
        <v>289</v>
      </c>
      <c r="B376" s="127" t="s">
        <v>48</v>
      </c>
      <c r="C376" s="132" t="s">
        <v>41</v>
      </c>
      <c r="D376" s="128" t="s">
        <v>456</v>
      </c>
      <c r="E376" s="132">
        <v>300</v>
      </c>
      <c r="F376" s="135">
        <f>'Ведомственная 2022'!G473</f>
        <v>583582</v>
      </c>
    </row>
    <row r="377" spans="1:6" ht="33.75" customHeight="1">
      <c r="A377" s="204" t="s">
        <v>613</v>
      </c>
      <c r="B377" s="139" t="s">
        <v>48</v>
      </c>
      <c r="C377" s="133" t="s">
        <v>41</v>
      </c>
      <c r="D377" s="207" t="s">
        <v>372</v>
      </c>
      <c r="E377" s="136"/>
      <c r="F377" s="134">
        <f>F378</f>
        <v>5496868</v>
      </c>
    </row>
    <row r="378" spans="1:6" ht="62.25">
      <c r="A378" s="204" t="s">
        <v>651</v>
      </c>
      <c r="B378" s="139" t="s">
        <v>48</v>
      </c>
      <c r="C378" s="133" t="s">
        <v>41</v>
      </c>
      <c r="D378" s="207" t="s">
        <v>389</v>
      </c>
      <c r="E378" s="136"/>
      <c r="F378" s="134">
        <f>F379</f>
        <v>5496868</v>
      </c>
    </row>
    <row r="379" spans="1:6" ht="30.75">
      <c r="A379" s="123" t="s">
        <v>207</v>
      </c>
      <c r="B379" s="139" t="s">
        <v>48</v>
      </c>
      <c r="C379" s="133" t="s">
        <v>41</v>
      </c>
      <c r="D379" s="130" t="s">
        <v>439</v>
      </c>
      <c r="E379" s="150"/>
      <c r="F379" s="134">
        <f>F380+F383+F386</f>
        <v>5496868</v>
      </c>
    </row>
    <row r="380" spans="1:6" ht="38.25" customHeight="1">
      <c r="A380" s="125" t="s">
        <v>229</v>
      </c>
      <c r="B380" s="127" t="s">
        <v>48</v>
      </c>
      <c r="C380" s="132" t="s">
        <v>41</v>
      </c>
      <c r="D380" s="151" t="s">
        <v>231</v>
      </c>
      <c r="E380" s="129"/>
      <c r="F380" s="135">
        <f>F381+F382</f>
        <v>98485</v>
      </c>
    </row>
    <row r="381" spans="1:6" ht="30.75">
      <c r="A381" s="125" t="s">
        <v>153</v>
      </c>
      <c r="B381" s="127" t="s">
        <v>48</v>
      </c>
      <c r="C381" s="132" t="s">
        <v>41</v>
      </c>
      <c r="D381" s="151" t="s">
        <v>231</v>
      </c>
      <c r="E381" s="140">
        <v>200</v>
      </c>
      <c r="F381" s="135">
        <f>'Ведомственная 2022'!G305</f>
        <v>1350</v>
      </c>
    </row>
    <row r="382" spans="1:6" ht="15">
      <c r="A382" s="125" t="s">
        <v>289</v>
      </c>
      <c r="B382" s="127" t="s">
        <v>48</v>
      </c>
      <c r="C382" s="132" t="s">
        <v>41</v>
      </c>
      <c r="D382" s="151" t="s">
        <v>231</v>
      </c>
      <c r="E382" s="140">
        <v>300</v>
      </c>
      <c r="F382" s="135">
        <f>'Ведомственная 2022'!G306</f>
        <v>97135</v>
      </c>
    </row>
    <row r="383" spans="1:6" ht="32.25" customHeight="1">
      <c r="A383" s="208" t="s">
        <v>267</v>
      </c>
      <c r="B383" s="127" t="s">
        <v>48</v>
      </c>
      <c r="C383" s="132" t="s">
        <v>41</v>
      </c>
      <c r="D383" s="151" t="s">
        <v>232</v>
      </c>
      <c r="E383" s="129"/>
      <c r="F383" s="135">
        <f>F384+F385</f>
        <v>146631</v>
      </c>
    </row>
    <row r="384" spans="1:6" ht="30.75">
      <c r="A384" s="125" t="s">
        <v>153</v>
      </c>
      <c r="B384" s="127" t="s">
        <v>48</v>
      </c>
      <c r="C384" s="132" t="s">
        <v>41</v>
      </c>
      <c r="D384" s="151" t="s">
        <v>232</v>
      </c>
      <c r="E384" s="129">
        <v>200</v>
      </c>
      <c r="F384" s="135">
        <f>'Ведомственная 2022'!G308</f>
        <v>2200</v>
      </c>
    </row>
    <row r="385" spans="1:6" ht="15">
      <c r="A385" s="125" t="s">
        <v>289</v>
      </c>
      <c r="B385" s="127" t="s">
        <v>48</v>
      </c>
      <c r="C385" s="132" t="s">
        <v>41</v>
      </c>
      <c r="D385" s="151" t="s">
        <v>232</v>
      </c>
      <c r="E385" s="140">
        <v>300</v>
      </c>
      <c r="F385" s="135">
        <f>'Ведомственная 2022'!G309</f>
        <v>144431</v>
      </c>
    </row>
    <row r="386" spans="1:6" ht="30.75">
      <c r="A386" s="125" t="s">
        <v>281</v>
      </c>
      <c r="B386" s="127" t="s">
        <v>48</v>
      </c>
      <c r="C386" s="132" t="s">
        <v>41</v>
      </c>
      <c r="D386" s="151" t="s">
        <v>233</v>
      </c>
      <c r="E386" s="129"/>
      <c r="F386" s="135">
        <f>F387+F390</f>
        <v>5251752</v>
      </c>
    </row>
    <row r="387" spans="1:6" ht="15">
      <c r="A387" s="208" t="s">
        <v>12</v>
      </c>
      <c r="B387" s="127" t="s">
        <v>48</v>
      </c>
      <c r="C387" s="132" t="s">
        <v>41</v>
      </c>
      <c r="D387" s="151" t="s">
        <v>234</v>
      </c>
      <c r="E387" s="129"/>
      <c r="F387" s="135">
        <f>F388+F389</f>
        <v>4595284</v>
      </c>
    </row>
    <row r="388" spans="1:6" ht="30.75">
      <c r="A388" s="125" t="s">
        <v>153</v>
      </c>
      <c r="B388" s="127" t="s">
        <v>48</v>
      </c>
      <c r="C388" s="132" t="s">
        <v>41</v>
      </c>
      <c r="D388" s="151" t="s">
        <v>234</v>
      </c>
      <c r="E388" s="140">
        <v>200</v>
      </c>
      <c r="F388" s="135">
        <f>'Ведомственная 2022'!G312</f>
        <v>72500</v>
      </c>
    </row>
    <row r="389" spans="1:6" ht="15">
      <c r="A389" s="125" t="s">
        <v>289</v>
      </c>
      <c r="B389" s="127" t="s">
        <v>48</v>
      </c>
      <c r="C389" s="132" t="s">
        <v>41</v>
      </c>
      <c r="D389" s="151" t="s">
        <v>234</v>
      </c>
      <c r="E389" s="140">
        <v>300</v>
      </c>
      <c r="F389" s="135">
        <f>'Ведомственная 2022'!G313</f>
        <v>4522784</v>
      </c>
    </row>
    <row r="390" spans="1:6" ht="15">
      <c r="A390" s="208" t="s">
        <v>52</v>
      </c>
      <c r="B390" s="127" t="s">
        <v>48</v>
      </c>
      <c r="C390" s="132" t="s">
        <v>41</v>
      </c>
      <c r="D390" s="151" t="s">
        <v>235</v>
      </c>
      <c r="E390" s="129"/>
      <c r="F390" s="135">
        <f>F391+F392</f>
        <v>656468</v>
      </c>
    </row>
    <row r="391" spans="1:6" ht="30.75">
      <c r="A391" s="125" t="s">
        <v>153</v>
      </c>
      <c r="B391" s="127" t="s">
        <v>48</v>
      </c>
      <c r="C391" s="132" t="s">
        <v>41</v>
      </c>
      <c r="D391" s="151" t="s">
        <v>235</v>
      </c>
      <c r="E391" s="140">
        <v>200</v>
      </c>
      <c r="F391" s="135">
        <f>'Ведомственная 2022'!G315</f>
        <v>13480</v>
      </c>
    </row>
    <row r="392" spans="1:6" ht="15">
      <c r="A392" s="125" t="s">
        <v>289</v>
      </c>
      <c r="B392" s="127" t="s">
        <v>48</v>
      </c>
      <c r="C392" s="132" t="s">
        <v>41</v>
      </c>
      <c r="D392" s="151" t="s">
        <v>235</v>
      </c>
      <c r="E392" s="140">
        <v>300</v>
      </c>
      <c r="F392" s="135">
        <f>'Ведомственная 2022'!G316</f>
        <v>642988</v>
      </c>
    </row>
    <row r="393" spans="1:6" ht="30.75">
      <c r="A393" s="204" t="s">
        <v>639</v>
      </c>
      <c r="B393" s="139" t="s">
        <v>48</v>
      </c>
      <c r="C393" s="133" t="s">
        <v>41</v>
      </c>
      <c r="D393" s="207" t="s">
        <v>382</v>
      </c>
      <c r="E393" s="202"/>
      <c r="F393" s="134">
        <f>F394</f>
        <v>4947200</v>
      </c>
    </row>
    <row r="394" spans="1:6" ht="62.25">
      <c r="A394" s="204" t="s">
        <v>640</v>
      </c>
      <c r="B394" s="139" t="s">
        <v>48</v>
      </c>
      <c r="C394" s="133" t="s">
        <v>41</v>
      </c>
      <c r="D394" s="207" t="s">
        <v>390</v>
      </c>
      <c r="E394" s="202"/>
      <c r="F394" s="134">
        <f>F395</f>
        <v>4947200</v>
      </c>
    </row>
    <row r="395" spans="1:6" ht="46.5">
      <c r="A395" s="123" t="s">
        <v>245</v>
      </c>
      <c r="B395" s="139" t="s">
        <v>48</v>
      </c>
      <c r="C395" s="133" t="s">
        <v>41</v>
      </c>
      <c r="D395" s="204" t="s">
        <v>440</v>
      </c>
      <c r="E395" s="202"/>
      <c r="F395" s="134">
        <f>F396</f>
        <v>4947200</v>
      </c>
    </row>
    <row r="396" spans="1:6" ht="78">
      <c r="A396" s="208" t="s">
        <v>23</v>
      </c>
      <c r="B396" s="127" t="s">
        <v>48</v>
      </c>
      <c r="C396" s="132" t="s">
        <v>41</v>
      </c>
      <c r="D396" s="151" t="s">
        <v>246</v>
      </c>
      <c r="E396" s="206"/>
      <c r="F396" s="135">
        <f>F397</f>
        <v>4947200</v>
      </c>
    </row>
    <row r="397" spans="1:6" ht="15">
      <c r="A397" s="125" t="s">
        <v>289</v>
      </c>
      <c r="B397" s="127" t="s">
        <v>48</v>
      </c>
      <c r="C397" s="132" t="s">
        <v>41</v>
      </c>
      <c r="D397" s="151" t="s">
        <v>246</v>
      </c>
      <c r="E397" s="132">
        <v>300</v>
      </c>
      <c r="F397" s="135">
        <f>'Ведомственная 2022'!G430</f>
        <v>4947200</v>
      </c>
    </row>
    <row r="398" spans="1:6" ht="15">
      <c r="A398" s="143" t="s">
        <v>167</v>
      </c>
      <c r="B398" s="139" t="s">
        <v>48</v>
      </c>
      <c r="C398" s="133" t="s">
        <v>42</v>
      </c>
      <c r="D398" s="202"/>
      <c r="E398" s="202"/>
      <c r="F398" s="134">
        <f>F399+F413</f>
        <v>43574091</v>
      </c>
    </row>
    <row r="399" spans="1:6" ht="32.25" customHeight="1">
      <c r="A399" s="204" t="s">
        <v>613</v>
      </c>
      <c r="B399" s="139" t="s">
        <v>48</v>
      </c>
      <c r="C399" s="133" t="s">
        <v>42</v>
      </c>
      <c r="D399" s="207" t="s">
        <v>372</v>
      </c>
      <c r="E399" s="133"/>
      <c r="F399" s="134">
        <f>F400+F409</f>
        <v>43010573</v>
      </c>
    </row>
    <row r="400" spans="1:6" ht="62.25">
      <c r="A400" s="204" t="s">
        <v>651</v>
      </c>
      <c r="B400" s="139" t="s">
        <v>48</v>
      </c>
      <c r="C400" s="133" t="s">
        <v>42</v>
      </c>
      <c r="D400" s="207" t="s">
        <v>389</v>
      </c>
      <c r="E400" s="133"/>
      <c r="F400" s="134">
        <f>F401</f>
        <v>38117908</v>
      </c>
    </row>
    <row r="401" spans="1:6" ht="30.75">
      <c r="A401" s="123" t="s">
        <v>207</v>
      </c>
      <c r="B401" s="139" t="s">
        <v>48</v>
      </c>
      <c r="C401" s="133" t="s">
        <v>42</v>
      </c>
      <c r="D401" s="130" t="s">
        <v>439</v>
      </c>
      <c r="E401" s="150"/>
      <c r="F401" s="134">
        <f>F402+F405+F407</f>
        <v>38117908</v>
      </c>
    </row>
    <row r="402" spans="1:6" ht="15">
      <c r="A402" s="143" t="s">
        <v>274</v>
      </c>
      <c r="B402" s="139" t="s">
        <v>48</v>
      </c>
      <c r="C402" s="133" t="s">
        <v>42</v>
      </c>
      <c r="D402" s="204" t="s">
        <v>230</v>
      </c>
      <c r="E402" s="136"/>
      <c r="F402" s="134">
        <f>F403+F404</f>
        <v>2530990</v>
      </c>
    </row>
    <row r="403" spans="1:6" ht="30.75">
      <c r="A403" s="125" t="s">
        <v>153</v>
      </c>
      <c r="B403" s="127" t="s">
        <v>48</v>
      </c>
      <c r="C403" s="132" t="s">
        <v>42</v>
      </c>
      <c r="D403" s="151" t="s">
        <v>230</v>
      </c>
      <c r="E403" s="140">
        <v>200</v>
      </c>
      <c r="F403" s="135">
        <f>'Ведомственная 2022'!G322</f>
        <v>0</v>
      </c>
    </row>
    <row r="404" spans="1:6" ht="15">
      <c r="A404" s="125" t="s">
        <v>289</v>
      </c>
      <c r="B404" s="127" t="s">
        <v>48</v>
      </c>
      <c r="C404" s="132" t="s">
        <v>42</v>
      </c>
      <c r="D404" s="151" t="s">
        <v>230</v>
      </c>
      <c r="E404" s="140">
        <v>300</v>
      </c>
      <c r="F404" s="135">
        <f>'Ведомственная 2022'!G323</f>
        <v>2530990</v>
      </c>
    </row>
    <row r="405" spans="1:6" ht="30.75">
      <c r="A405" s="181" t="s">
        <v>559</v>
      </c>
      <c r="B405" s="147" t="s">
        <v>48</v>
      </c>
      <c r="C405" s="147" t="s">
        <v>42</v>
      </c>
      <c r="D405" s="145" t="s">
        <v>560</v>
      </c>
      <c r="E405" s="147"/>
      <c r="F405" s="134">
        <f>F406</f>
        <v>34906149</v>
      </c>
    </row>
    <row r="406" spans="1:6" ht="15">
      <c r="A406" s="125" t="s">
        <v>289</v>
      </c>
      <c r="B406" s="182" t="s">
        <v>48</v>
      </c>
      <c r="C406" s="182" t="s">
        <v>42</v>
      </c>
      <c r="D406" s="146" t="s">
        <v>560</v>
      </c>
      <c r="E406" s="182" t="s">
        <v>326</v>
      </c>
      <c r="F406" s="135">
        <f>'Ведомственная 2022'!G325</f>
        <v>34906149</v>
      </c>
    </row>
    <row r="407" spans="1:6" ht="30.75">
      <c r="A407" s="181" t="s">
        <v>561</v>
      </c>
      <c r="B407" s="225" t="s">
        <v>48</v>
      </c>
      <c r="C407" s="225" t="s">
        <v>42</v>
      </c>
      <c r="D407" s="226" t="s">
        <v>562</v>
      </c>
      <c r="E407" s="227"/>
      <c r="F407" s="134">
        <f>F408</f>
        <v>680769</v>
      </c>
    </row>
    <row r="408" spans="1:6" ht="30.75">
      <c r="A408" s="125" t="s">
        <v>153</v>
      </c>
      <c r="B408" s="182" t="s">
        <v>48</v>
      </c>
      <c r="C408" s="182" t="s">
        <v>42</v>
      </c>
      <c r="D408" s="146" t="s">
        <v>562</v>
      </c>
      <c r="E408" s="182" t="s">
        <v>164</v>
      </c>
      <c r="F408" s="135">
        <f>'Ведомственная 2022'!G327</f>
        <v>680769</v>
      </c>
    </row>
    <row r="409" spans="1:6" ht="80.25" customHeight="1">
      <c r="A409" s="204" t="s">
        <v>615</v>
      </c>
      <c r="B409" s="139" t="s">
        <v>48</v>
      </c>
      <c r="C409" s="133" t="s">
        <v>42</v>
      </c>
      <c r="D409" s="207" t="s">
        <v>388</v>
      </c>
      <c r="E409" s="202"/>
      <c r="F409" s="134">
        <f>F410</f>
        <v>4892665</v>
      </c>
    </row>
    <row r="410" spans="1:6" ht="62.25">
      <c r="A410" s="143" t="s">
        <v>209</v>
      </c>
      <c r="B410" s="139" t="s">
        <v>48</v>
      </c>
      <c r="C410" s="133" t="s">
        <v>42</v>
      </c>
      <c r="D410" s="130" t="s">
        <v>441</v>
      </c>
      <c r="E410" s="202"/>
      <c r="F410" s="134">
        <f>F411</f>
        <v>4892665</v>
      </c>
    </row>
    <row r="411" spans="1:6" ht="30.75">
      <c r="A411" s="208" t="s">
        <v>168</v>
      </c>
      <c r="B411" s="127" t="s">
        <v>48</v>
      </c>
      <c r="C411" s="132" t="s">
        <v>42</v>
      </c>
      <c r="D411" s="151" t="s">
        <v>210</v>
      </c>
      <c r="E411" s="206"/>
      <c r="F411" s="135">
        <f>F412</f>
        <v>4892665</v>
      </c>
    </row>
    <row r="412" spans="1:6" ht="15">
      <c r="A412" s="125" t="s">
        <v>289</v>
      </c>
      <c r="B412" s="127" t="s">
        <v>48</v>
      </c>
      <c r="C412" s="132" t="s">
        <v>42</v>
      </c>
      <c r="D412" s="151" t="s">
        <v>210</v>
      </c>
      <c r="E412" s="132">
        <v>300</v>
      </c>
      <c r="F412" s="135">
        <f>'Ведомственная 2022'!G261</f>
        <v>4892665</v>
      </c>
    </row>
    <row r="413" spans="1:6" ht="48" customHeight="1">
      <c r="A413" s="204" t="s">
        <v>639</v>
      </c>
      <c r="B413" s="139" t="s">
        <v>48</v>
      </c>
      <c r="C413" s="133" t="s">
        <v>42</v>
      </c>
      <c r="D413" s="207" t="s">
        <v>382</v>
      </c>
      <c r="E413" s="202"/>
      <c r="F413" s="134">
        <f>F414</f>
        <v>563518</v>
      </c>
    </row>
    <row r="414" spans="1:6" ht="62.25">
      <c r="A414" s="204" t="s">
        <v>652</v>
      </c>
      <c r="B414" s="139" t="s">
        <v>48</v>
      </c>
      <c r="C414" s="133" t="s">
        <v>42</v>
      </c>
      <c r="D414" s="207" t="s">
        <v>390</v>
      </c>
      <c r="E414" s="202"/>
      <c r="F414" s="134">
        <f>F415</f>
        <v>563518</v>
      </c>
    </row>
    <row r="415" spans="1:6" ht="30.75">
      <c r="A415" s="123" t="s">
        <v>239</v>
      </c>
      <c r="B415" s="139" t="s">
        <v>48</v>
      </c>
      <c r="C415" s="133" t="s">
        <v>42</v>
      </c>
      <c r="D415" s="130" t="s">
        <v>424</v>
      </c>
      <c r="E415" s="202"/>
      <c r="F415" s="134">
        <f>F416</f>
        <v>563518</v>
      </c>
    </row>
    <row r="416" spans="1:6" ht="15">
      <c r="A416" s="125" t="s">
        <v>36</v>
      </c>
      <c r="B416" s="127" t="s">
        <v>48</v>
      </c>
      <c r="C416" s="132" t="s">
        <v>42</v>
      </c>
      <c r="D416" s="151" t="s">
        <v>256</v>
      </c>
      <c r="E416" s="206"/>
      <c r="F416" s="135">
        <f>F417</f>
        <v>563518</v>
      </c>
    </row>
    <row r="417" spans="1:6" ht="15">
      <c r="A417" s="125" t="s">
        <v>289</v>
      </c>
      <c r="B417" s="127" t="s">
        <v>48</v>
      </c>
      <c r="C417" s="132" t="s">
        <v>42</v>
      </c>
      <c r="D417" s="151" t="s">
        <v>256</v>
      </c>
      <c r="E417" s="132" t="s">
        <v>326</v>
      </c>
      <c r="F417" s="135">
        <f>'Ведомственная 2022'!G436</f>
        <v>563518</v>
      </c>
    </row>
    <row r="418" spans="1:6" ht="15">
      <c r="A418" s="143" t="s">
        <v>53</v>
      </c>
      <c r="B418" s="139" t="s">
        <v>48</v>
      </c>
      <c r="C418" s="133" t="s">
        <v>45</v>
      </c>
      <c r="D418" s="202"/>
      <c r="E418" s="202"/>
      <c r="F418" s="134">
        <f>F419+F428</f>
        <v>2703177</v>
      </c>
    </row>
    <row r="419" spans="1:6" ht="31.5" customHeight="1">
      <c r="A419" s="204" t="s">
        <v>613</v>
      </c>
      <c r="B419" s="139" t="s">
        <v>48</v>
      </c>
      <c r="C419" s="133" t="s">
        <v>45</v>
      </c>
      <c r="D419" s="207" t="s">
        <v>372</v>
      </c>
      <c r="E419" s="133"/>
      <c r="F419" s="134">
        <f>F420</f>
        <v>2342900</v>
      </c>
    </row>
    <row r="420" spans="1:6" ht="78">
      <c r="A420" s="204" t="s">
        <v>653</v>
      </c>
      <c r="B420" s="139" t="s">
        <v>48</v>
      </c>
      <c r="C420" s="133" t="s">
        <v>45</v>
      </c>
      <c r="D420" s="207" t="s">
        <v>387</v>
      </c>
      <c r="E420" s="202"/>
      <c r="F420" s="134">
        <f>F421</f>
        <v>2342900</v>
      </c>
    </row>
    <row r="421" spans="1:6" ht="46.5">
      <c r="A421" s="123" t="s">
        <v>211</v>
      </c>
      <c r="B421" s="139" t="s">
        <v>48</v>
      </c>
      <c r="C421" s="133" t="s">
        <v>45</v>
      </c>
      <c r="D421" s="130" t="s">
        <v>442</v>
      </c>
      <c r="E421" s="202"/>
      <c r="F421" s="134">
        <f>F422+F425</f>
        <v>2342900</v>
      </c>
    </row>
    <row r="422" spans="1:6" ht="46.5">
      <c r="A422" s="208" t="s">
        <v>19</v>
      </c>
      <c r="B422" s="127" t="s">
        <v>48</v>
      </c>
      <c r="C422" s="132" t="s">
        <v>45</v>
      </c>
      <c r="D422" s="128" t="s">
        <v>212</v>
      </c>
      <c r="E422" s="206"/>
      <c r="F422" s="135">
        <f>F423+F424</f>
        <v>1673500</v>
      </c>
    </row>
    <row r="423" spans="1:6" ht="62.25">
      <c r="A423" s="125" t="s">
        <v>50</v>
      </c>
      <c r="B423" s="127" t="s">
        <v>48</v>
      </c>
      <c r="C423" s="132" t="s">
        <v>45</v>
      </c>
      <c r="D423" s="128" t="s">
        <v>212</v>
      </c>
      <c r="E423" s="132">
        <v>100</v>
      </c>
      <c r="F423" s="135">
        <f>'Ведомственная 2022'!G267</f>
        <v>1576248</v>
      </c>
    </row>
    <row r="424" spans="1:6" ht="30.75">
      <c r="A424" s="125" t="s">
        <v>153</v>
      </c>
      <c r="B424" s="127" t="s">
        <v>48</v>
      </c>
      <c r="C424" s="132" t="s">
        <v>45</v>
      </c>
      <c r="D424" s="128" t="s">
        <v>212</v>
      </c>
      <c r="E424" s="132">
        <v>200</v>
      </c>
      <c r="F424" s="135">
        <f>'Ведомственная 2022'!G268</f>
        <v>97252</v>
      </c>
    </row>
    <row r="425" spans="1:6" ht="62.25">
      <c r="A425" s="125" t="s">
        <v>542</v>
      </c>
      <c r="B425" s="127" t="s">
        <v>48</v>
      </c>
      <c r="C425" s="132" t="s">
        <v>45</v>
      </c>
      <c r="D425" s="128" t="s">
        <v>543</v>
      </c>
      <c r="E425" s="129"/>
      <c r="F425" s="135">
        <f>F426+F427</f>
        <v>669400</v>
      </c>
    </row>
    <row r="426" spans="1:6" ht="62.25">
      <c r="A426" s="125" t="s">
        <v>50</v>
      </c>
      <c r="B426" s="127" t="s">
        <v>48</v>
      </c>
      <c r="C426" s="132" t="s">
        <v>45</v>
      </c>
      <c r="D426" s="128" t="s">
        <v>543</v>
      </c>
      <c r="E426" s="129">
        <v>100</v>
      </c>
      <c r="F426" s="135">
        <f>'Ведомственная 2022'!G270</f>
        <v>631271</v>
      </c>
    </row>
    <row r="427" spans="1:6" ht="30.75">
      <c r="A427" s="125" t="s">
        <v>153</v>
      </c>
      <c r="B427" s="127" t="s">
        <v>48</v>
      </c>
      <c r="C427" s="132" t="s">
        <v>45</v>
      </c>
      <c r="D427" s="128" t="s">
        <v>543</v>
      </c>
      <c r="E427" s="129">
        <v>200</v>
      </c>
      <c r="F427" s="135">
        <f>'Ведомственная 2022'!G271</f>
        <v>38129</v>
      </c>
    </row>
    <row r="428" spans="1:6" ht="46.5">
      <c r="A428" s="204" t="s">
        <v>654</v>
      </c>
      <c r="B428" s="139" t="s">
        <v>48</v>
      </c>
      <c r="C428" s="139" t="s">
        <v>45</v>
      </c>
      <c r="D428" s="207" t="s">
        <v>378</v>
      </c>
      <c r="E428" s="133"/>
      <c r="F428" s="134">
        <f>F429</f>
        <v>360277</v>
      </c>
    </row>
    <row r="429" spans="1:6" ht="62.25">
      <c r="A429" s="204" t="s">
        <v>655</v>
      </c>
      <c r="B429" s="139" t="s">
        <v>48</v>
      </c>
      <c r="C429" s="139" t="s">
        <v>45</v>
      </c>
      <c r="D429" s="207" t="s">
        <v>446</v>
      </c>
      <c r="E429" s="202"/>
      <c r="F429" s="134">
        <f>F430</f>
        <v>360277</v>
      </c>
    </row>
    <row r="430" spans="1:6" ht="33.75" customHeight="1">
      <c r="A430" s="204" t="s">
        <v>213</v>
      </c>
      <c r="B430" s="139" t="s">
        <v>48</v>
      </c>
      <c r="C430" s="139" t="s">
        <v>45</v>
      </c>
      <c r="D430" s="130" t="s">
        <v>449</v>
      </c>
      <c r="E430" s="202"/>
      <c r="F430" s="134">
        <f>F431+F434</f>
        <v>360277</v>
      </c>
    </row>
    <row r="431" spans="1:6" ht="46.5">
      <c r="A431" s="224" t="s">
        <v>316</v>
      </c>
      <c r="B431" s="127" t="s">
        <v>48</v>
      </c>
      <c r="C431" s="127" t="s">
        <v>45</v>
      </c>
      <c r="D431" s="151" t="s">
        <v>214</v>
      </c>
      <c r="E431" s="206"/>
      <c r="F431" s="135">
        <f>F432+F433</f>
        <v>334700</v>
      </c>
    </row>
    <row r="432" spans="1:6" ht="62.25">
      <c r="A432" s="125" t="s">
        <v>50</v>
      </c>
      <c r="B432" s="127" t="s">
        <v>48</v>
      </c>
      <c r="C432" s="127" t="s">
        <v>45</v>
      </c>
      <c r="D432" s="151" t="s">
        <v>214</v>
      </c>
      <c r="E432" s="132">
        <v>100</v>
      </c>
      <c r="F432" s="135">
        <f>'Ведомственная 2022'!G276</f>
        <v>312390</v>
      </c>
    </row>
    <row r="433" spans="1:6" ht="30.75">
      <c r="A433" s="125" t="s">
        <v>153</v>
      </c>
      <c r="B433" s="127" t="s">
        <v>48</v>
      </c>
      <c r="C433" s="127" t="s">
        <v>45</v>
      </c>
      <c r="D433" s="151" t="s">
        <v>214</v>
      </c>
      <c r="E433" s="132" t="s">
        <v>164</v>
      </c>
      <c r="F433" s="135">
        <f>'Ведомственная 2022'!G277</f>
        <v>22310</v>
      </c>
    </row>
    <row r="434" spans="1:6" ht="30.75">
      <c r="A434" s="124" t="s">
        <v>173</v>
      </c>
      <c r="B434" s="139" t="s">
        <v>48</v>
      </c>
      <c r="C434" s="139" t="s">
        <v>45</v>
      </c>
      <c r="D434" s="130" t="s">
        <v>768</v>
      </c>
      <c r="E434" s="133"/>
      <c r="F434" s="135">
        <f>F435</f>
        <v>25577</v>
      </c>
    </row>
    <row r="435" spans="1:6" ht="62.25">
      <c r="A435" s="125" t="s">
        <v>50</v>
      </c>
      <c r="B435" s="127" t="s">
        <v>48</v>
      </c>
      <c r="C435" s="127" t="s">
        <v>45</v>
      </c>
      <c r="D435" s="128" t="s">
        <v>768</v>
      </c>
      <c r="E435" s="132" t="s">
        <v>163</v>
      </c>
      <c r="F435" s="135">
        <f>'Ведомственная 2022'!G279</f>
        <v>25577</v>
      </c>
    </row>
    <row r="436" spans="1:6" ht="15">
      <c r="A436" s="143" t="s">
        <v>31</v>
      </c>
      <c r="B436" s="147" t="s">
        <v>266</v>
      </c>
      <c r="C436" s="202" t="s">
        <v>322</v>
      </c>
      <c r="D436" s="202" t="s">
        <v>322</v>
      </c>
      <c r="E436" s="202"/>
      <c r="F436" s="134">
        <f aca="true" t="shared" si="1" ref="F436:F441">F437</f>
        <v>310130</v>
      </c>
    </row>
    <row r="437" spans="1:6" ht="15">
      <c r="A437" s="143" t="s">
        <v>32</v>
      </c>
      <c r="B437" s="139" t="s">
        <v>266</v>
      </c>
      <c r="C437" s="133" t="s">
        <v>39</v>
      </c>
      <c r="D437" s="202" t="s">
        <v>322</v>
      </c>
      <c r="E437" s="202"/>
      <c r="F437" s="134">
        <f t="shared" si="1"/>
        <v>310130</v>
      </c>
    </row>
    <row r="438" spans="1:6" ht="65.25" customHeight="1">
      <c r="A438" s="204" t="s">
        <v>642</v>
      </c>
      <c r="B438" s="139" t="s">
        <v>266</v>
      </c>
      <c r="C438" s="139" t="s">
        <v>39</v>
      </c>
      <c r="D438" s="207" t="s">
        <v>383</v>
      </c>
      <c r="E438" s="136"/>
      <c r="F438" s="134">
        <f t="shared" si="1"/>
        <v>310130</v>
      </c>
    </row>
    <row r="439" spans="1:6" ht="93">
      <c r="A439" s="143" t="s">
        <v>656</v>
      </c>
      <c r="B439" s="139" t="s">
        <v>266</v>
      </c>
      <c r="C439" s="139" t="s">
        <v>39</v>
      </c>
      <c r="D439" s="207" t="s">
        <v>386</v>
      </c>
      <c r="E439" s="136"/>
      <c r="F439" s="134">
        <f>F440+F443</f>
        <v>310130</v>
      </c>
    </row>
    <row r="440" spans="1:6" ht="62.25">
      <c r="A440" s="123" t="s">
        <v>224</v>
      </c>
      <c r="B440" s="139" t="s">
        <v>266</v>
      </c>
      <c r="C440" s="139" t="s">
        <v>39</v>
      </c>
      <c r="D440" s="130" t="s">
        <v>443</v>
      </c>
      <c r="E440" s="150"/>
      <c r="F440" s="134">
        <f t="shared" si="1"/>
        <v>290130</v>
      </c>
    </row>
    <row r="441" spans="1:6" ht="62.25">
      <c r="A441" s="125" t="s">
        <v>265</v>
      </c>
      <c r="B441" s="127" t="s">
        <v>266</v>
      </c>
      <c r="C441" s="127" t="s">
        <v>39</v>
      </c>
      <c r="D441" s="128" t="s">
        <v>225</v>
      </c>
      <c r="E441" s="129"/>
      <c r="F441" s="135">
        <f t="shared" si="1"/>
        <v>290130</v>
      </c>
    </row>
    <row r="442" spans="1:6" ht="30.75">
      <c r="A442" s="125" t="s">
        <v>153</v>
      </c>
      <c r="B442" s="127" t="s">
        <v>266</v>
      </c>
      <c r="C442" s="127" t="s">
        <v>39</v>
      </c>
      <c r="D442" s="128" t="s">
        <v>225</v>
      </c>
      <c r="E442" s="137">
        <v>200</v>
      </c>
      <c r="F442" s="135">
        <f>'Ведомственная 2022'!G286</f>
        <v>290130</v>
      </c>
    </row>
    <row r="443" spans="1:6" ht="46.5">
      <c r="A443" s="123" t="s">
        <v>354</v>
      </c>
      <c r="B443" s="139" t="s">
        <v>266</v>
      </c>
      <c r="C443" s="139" t="s">
        <v>39</v>
      </c>
      <c r="D443" s="130" t="s">
        <v>444</v>
      </c>
      <c r="E443" s="150"/>
      <c r="F443" s="134">
        <f>F444</f>
        <v>20000</v>
      </c>
    </row>
    <row r="444" spans="1:6" ht="62.25">
      <c r="A444" s="125" t="s">
        <v>265</v>
      </c>
      <c r="B444" s="127" t="s">
        <v>266</v>
      </c>
      <c r="C444" s="127" t="s">
        <v>39</v>
      </c>
      <c r="D444" s="128" t="s">
        <v>353</v>
      </c>
      <c r="E444" s="129"/>
      <c r="F444" s="135">
        <f>F445</f>
        <v>20000</v>
      </c>
    </row>
    <row r="445" spans="1:6" ht="30.75">
      <c r="A445" s="125" t="s">
        <v>153</v>
      </c>
      <c r="B445" s="127" t="s">
        <v>266</v>
      </c>
      <c r="C445" s="127" t="s">
        <v>39</v>
      </c>
      <c r="D445" s="128" t="s">
        <v>353</v>
      </c>
      <c r="E445" s="140">
        <v>200</v>
      </c>
      <c r="F445" s="135">
        <f>'Ведомственная 2022'!G289</f>
        <v>20000</v>
      </c>
    </row>
    <row r="446" spans="1:6" ht="46.5">
      <c r="A446" s="143" t="s">
        <v>271</v>
      </c>
      <c r="B446" s="147" t="s">
        <v>276</v>
      </c>
      <c r="C446" s="132"/>
      <c r="D446" s="202" t="s">
        <v>322</v>
      </c>
      <c r="E446" s="202"/>
      <c r="F446" s="134">
        <f>F447</f>
        <v>6767839</v>
      </c>
    </row>
    <row r="447" spans="1:6" ht="46.5">
      <c r="A447" s="143" t="s">
        <v>49</v>
      </c>
      <c r="B447" s="139" t="s">
        <v>276</v>
      </c>
      <c r="C447" s="133" t="s">
        <v>39</v>
      </c>
      <c r="D447" s="202" t="s">
        <v>322</v>
      </c>
      <c r="E447" s="228"/>
      <c r="F447" s="134">
        <f>F448</f>
        <v>6767839</v>
      </c>
    </row>
    <row r="448" spans="1:6" ht="46.5">
      <c r="A448" s="204" t="s">
        <v>657</v>
      </c>
      <c r="B448" s="139" t="s">
        <v>276</v>
      </c>
      <c r="C448" s="133" t="s">
        <v>39</v>
      </c>
      <c r="D448" s="207" t="s">
        <v>367</v>
      </c>
      <c r="E448" s="228"/>
      <c r="F448" s="134">
        <f>F452</f>
        <v>6767839</v>
      </c>
    </row>
    <row r="449" spans="1:6" ht="62.25">
      <c r="A449" s="204" t="s">
        <v>658</v>
      </c>
      <c r="B449" s="139" t="s">
        <v>276</v>
      </c>
      <c r="C449" s="133" t="s">
        <v>39</v>
      </c>
      <c r="D449" s="207" t="s">
        <v>385</v>
      </c>
      <c r="E449" s="228"/>
      <c r="F449" s="134">
        <f>F450</f>
        <v>6767839</v>
      </c>
    </row>
    <row r="450" spans="1:6" ht="46.5">
      <c r="A450" s="123" t="s">
        <v>237</v>
      </c>
      <c r="B450" s="139" t="s">
        <v>276</v>
      </c>
      <c r="C450" s="133" t="s">
        <v>39</v>
      </c>
      <c r="D450" s="204" t="s">
        <v>445</v>
      </c>
      <c r="E450" s="228"/>
      <c r="F450" s="134">
        <f>F451</f>
        <v>6767839</v>
      </c>
    </row>
    <row r="451" spans="1:6" ht="50.25" customHeight="1">
      <c r="A451" s="210" t="s">
        <v>221</v>
      </c>
      <c r="B451" s="139" t="s">
        <v>276</v>
      </c>
      <c r="C451" s="133" t="s">
        <v>39</v>
      </c>
      <c r="D451" s="204" t="s">
        <v>236</v>
      </c>
      <c r="E451" s="228"/>
      <c r="F451" s="134">
        <f>F452</f>
        <v>6767839</v>
      </c>
    </row>
    <row r="452" spans="1:6" ht="19.5" customHeight="1">
      <c r="A452" s="151" t="s">
        <v>288</v>
      </c>
      <c r="B452" s="127" t="s">
        <v>276</v>
      </c>
      <c r="C452" s="132" t="s">
        <v>39</v>
      </c>
      <c r="D452" s="151" t="s">
        <v>236</v>
      </c>
      <c r="E452" s="137">
        <v>500</v>
      </c>
      <c r="F452" s="135">
        <f>'Ведомственная 2022'!G334</f>
        <v>6767839</v>
      </c>
    </row>
  </sheetData>
  <sheetProtection/>
  <autoFilter ref="B10:E452"/>
  <mergeCells count="4">
    <mergeCell ref="A5:F5"/>
    <mergeCell ref="D1:F1"/>
    <mergeCell ref="D3:F3"/>
    <mergeCell ref="B2:F2"/>
  </mergeCells>
  <printOptions/>
  <pageMargins left="0.5118110236220472" right="0.1968503937007874" top="0.3937007874015748" bottom="0.3937007874015748" header="0.31496062992125984" footer="0.31496062992125984"/>
  <pageSetup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G491"/>
  <sheetViews>
    <sheetView showZeros="0" view="pageBreakPreview" zoomScale="60" zoomScaleNormal="75" zoomScalePageLayoutView="0" workbookViewId="0" topLeftCell="A1">
      <selection activeCell="B2" sqref="B2:G4"/>
    </sheetView>
  </sheetViews>
  <sheetFormatPr defaultColWidth="9.125" defaultRowHeight="12.75"/>
  <cols>
    <col min="1" max="1" width="68.50390625" style="229" customWidth="1"/>
    <col min="2" max="2" width="8.50390625" style="3" customWidth="1"/>
    <col min="3" max="3" width="5.625" style="3" customWidth="1"/>
    <col min="4" max="4" width="6.50390625" style="3" customWidth="1"/>
    <col min="5" max="5" width="16.50390625" style="3" customWidth="1"/>
    <col min="6" max="6" width="6.375" style="3" customWidth="1"/>
    <col min="7" max="7" width="17.875" style="3" customWidth="1"/>
    <col min="8" max="16384" width="9.125" style="3" customWidth="1"/>
  </cols>
  <sheetData>
    <row r="1" spans="2:7" ht="16.5" customHeight="1">
      <c r="B1" s="327" t="s">
        <v>320</v>
      </c>
      <c r="C1" s="327"/>
      <c r="D1" s="327"/>
      <c r="E1" s="327"/>
      <c r="F1" s="327"/>
      <c r="G1" s="327"/>
    </row>
    <row r="2" spans="1:7" s="2" customFormat="1" ht="16.5" customHeight="1">
      <c r="A2" s="4"/>
      <c r="B2" s="332" t="s">
        <v>810</v>
      </c>
      <c r="C2" s="333"/>
      <c r="D2" s="333"/>
      <c r="E2" s="333"/>
      <c r="F2" s="333"/>
      <c r="G2" s="333"/>
    </row>
    <row r="3" spans="1:7" s="2" customFormat="1" ht="16.5" customHeight="1">
      <c r="A3" s="230" t="s">
        <v>169</v>
      </c>
      <c r="B3" s="333"/>
      <c r="C3" s="333"/>
      <c r="D3" s="333"/>
      <c r="E3" s="333"/>
      <c r="F3" s="333"/>
      <c r="G3" s="333"/>
    </row>
    <row r="4" spans="1:7" s="2" customFormat="1" ht="102" customHeight="1">
      <c r="A4" s="231"/>
      <c r="B4" s="333"/>
      <c r="C4" s="333"/>
      <c r="D4" s="333"/>
      <c r="E4" s="333"/>
      <c r="F4" s="333"/>
      <c r="G4" s="333"/>
    </row>
    <row r="5" spans="1:7" s="2" customFormat="1" ht="4.5" customHeight="1" hidden="1">
      <c r="A5" s="230" t="s">
        <v>169</v>
      </c>
      <c r="B5" s="331"/>
      <c r="C5" s="331"/>
      <c r="D5" s="331"/>
      <c r="E5" s="331"/>
      <c r="F5" s="331"/>
      <c r="G5" s="331"/>
    </row>
    <row r="6" spans="1:7" s="2" customFormat="1" ht="18.75" customHeight="1" hidden="1">
      <c r="A6" s="230" t="s">
        <v>169</v>
      </c>
      <c r="B6" s="331"/>
      <c r="C6" s="331"/>
      <c r="D6" s="331"/>
      <c r="E6" s="331"/>
      <c r="F6" s="331"/>
      <c r="G6" s="331"/>
    </row>
    <row r="7" spans="1:7" s="2" customFormat="1" ht="15" hidden="1">
      <c r="A7" s="230" t="s">
        <v>169</v>
      </c>
      <c r="B7" s="5"/>
      <c r="C7" s="1"/>
      <c r="D7" s="1"/>
      <c r="E7" s="1"/>
      <c r="F7" s="1"/>
      <c r="G7" s="1"/>
    </row>
    <row r="8" spans="1:7" s="2" customFormat="1" ht="18" customHeight="1">
      <c r="A8" s="272" t="s">
        <v>155</v>
      </c>
      <c r="B8" s="273"/>
      <c r="C8" s="232"/>
      <c r="D8" s="232"/>
      <c r="E8" s="232"/>
      <c r="F8" s="232"/>
      <c r="G8" s="84"/>
    </row>
    <row r="9" spans="1:7" s="2" customFormat="1" ht="20.25" customHeight="1">
      <c r="A9" s="330" t="s">
        <v>607</v>
      </c>
      <c r="B9" s="330"/>
      <c r="C9" s="234"/>
      <c r="D9" s="234"/>
      <c r="E9" s="234"/>
      <c r="F9" s="234"/>
      <c r="G9" s="84"/>
    </row>
    <row r="10" spans="1:7" s="2" customFormat="1" ht="20.25" hidden="1">
      <c r="A10" s="233"/>
      <c r="B10" s="235"/>
      <c r="C10" s="234"/>
      <c r="D10" s="234"/>
      <c r="E10" s="234"/>
      <c r="F10" s="234"/>
      <c r="G10" s="84"/>
    </row>
    <row r="11" spans="1:7" s="2" customFormat="1" ht="14.25" customHeight="1">
      <c r="A11" s="236" t="s">
        <v>169</v>
      </c>
      <c r="B11" s="234"/>
      <c r="C11" s="234"/>
      <c r="D11" s="234"/>
      <c r="E11" s="234"/>
      <c r="F11" s="234"/>
      <c r="G11" s="158" t="s">
        <v>9</v>
      </c>
    </row>
    <row r="12" spans="1:7" s="4" customFormat="1" ht="31.5" customHeight="1">
      <c r="A12" s="329" t="s">
        <v>25</v>
      </c>
      <c r="B12" s="329" t="s">
        <v>27</v>
      </c>
      <c r="C12" s="329" t="s">
        <v>282</v>
      </c>
      <c r="D12" s="329" t="s">
        <v>283</v>
      </c>
      <c r="E12" s="329" t="s">
        <v>284</v>
      </c>
      <c r="F12" s="329" t="s">
        <v>285</v>
      </c>
      <c r="G12" s="329" t="s">
        <v>319</v>
      </c>
    </row>
    <row r="13" spans="1:7" s="4" customFormat="1" ht="3.75" customHeight="1">
      <c r="A13" s="329"/>
      <c r="B13" s="329"/>
      <c r="C13" s="329"/>
      <c r="D13" s="329"/>
      <c r="E13" s="329"/>
      <c r="F13" s="329"/>
      <c r="G13" s="329"/>
    </row>
    <row r="14" spans="1:7" s="60" customFormat="1" ht="15">
      <c r="A14" s="140">
        <v>1</v>
      </c>
      <c r="B14" s="159">
        <v>2</v>
      </c>
      <c r="C14" s="159">
        <v>3</v>
      </c>
      <c r="D14" s="159">
        <v>4</v>
      </c>
      <c r="E14" s="159">
        <v>5</v>
      </c>
      <c r="F14" s="159">
        <v>6</v>
      </c>
      <c r="G14" s="159">
        <v>7</v>
      </c>
    </row>
    <row r="15" spans="1:7" s="9" customFormat="1" ht="16.5" customHeight="1">
      <c r="A15" s="237" t="s">
        <v>158</v>
      </c>
      <c r="B15" s="238"/>
      <c r="C15" s="238"/>
      <c r="D15" s="238"/>
      <c r="E15" s="239"/>
      <c r="F15" s="238"/>
      <c r="G15" s="169">
        <f>G16+G290+G335+G437+G474</f>
        <v>519103416.65999997</v>
      </c>
    </row>
    <row r="16" spans="1:7" s="61" customFormat="1" ht="15">
      <c r="A16" s="240" t="s">
        <v>37</v>
      </c>
      <c r="B16" s="138" t="s">
        <v>38</v>
      </c>
      <c r="C16" s="127"/>
      <c r="D16" s="127"/>
      <c r="E16" s="157"/>
      <c r="F16" s="127"/>
      <c r="G16" s="134">
        <f>G17+G118+G147+G189+G207+G249+G280+G242+G41+G236</f>
        <v>111323739.66</v>
      </c>
    </row>
    <row r="17" spans="1:7" s="62" customFormat="1" ht="16.5" customHeight="1">
      <c r="A17" s="143" t="s">
        <v>11</v>
      </c>
      <c r="B17" s="138" t="s">
        <v>38</v>
      </c>
      <c r="C17" s="139" t="s">
        <v>39</v>
      </c>
      <c r="D17" s="139"/>
      <c r="E17" s="156"/>
      <c r="F17" s="139"/>
      <c r="G17" s="170">
        <f>G18+G23+G46+G51</f>
        <v>47735042.78</v>
      </c>
    </row>
    <row r="18" spans="1:7" s="63" customFormat="1" ht="36" customHeight="1">
      <c r="A18" s="143" t="s">
        <v>13</v>
      </c>
      <c r="B18" s="138" t="s">
        <v>38</v>
      </c>
      <c r="C18" s="139" t="s">
        <v>39</v>
      </c>
      <c r="D18" s="139" t="s">
        <v>40</v>
      </c>
      <c r="E18" s="241"/>
      <c r="F18" s="139"/>
      <c r="G18" s="171">
        <f>G19</f>
        <v>1507723</v>
      </c>
    </row>
    <row r="19" spans="1:7" s="64" customFormat="1" ht="33" customHeight="1">
      <c r="A19" s="130" t="s">
        <v>177</v>
      </c>
      <c r="B19" s="138" t="s">
        <v>38</v>
      </c>
      <c r="C19" s="139" t="s">
        <v>39</v>
      </c>
      <c r="D19" s="139" t="s">
        <v>40</v>
      </c>
      <c r="E19" s="130" t="s">
        <v>357</v>
      </c>
      <c r="F19" s="139"/>
      <c r="G19" s="171">
        <f>G22</f>
        <v>1507723</v>
      </c>
    </row>
    <row r="20" spans="1:7" s="65" customFormat="1" ht="18" customHeight="1">
      <c r="A20" s="130" t="s">
        <v>178</v>
      </c>
      <c r="B20" s="126" t="s">
        <v>38</v>
      </c>
      <c r="C20" s="127" t="s">
        <v>39</v>
      </c>
      <c r="D20" s="127" t="s">
        <v>40</v>
      </c>
      <c r="E20" s="128" t="s">
        <v>358</v>
      </c>
      <c r="F20" s="127"/>
      <c r="G20" s="160">
        <f>G21</f>
        <v>1507723</v>
      </c>
    </row>
    <row r="21" spans="1:7" s="64" customFormat="1" ht="33" customHeight="1">
      <c r="A21" s="125" t="s">
        <v>179</v>
      </c>
      <c r="B21" s="126" t="s">
        <v>38</v>
      </c>
      <c r="C21" s="127" t="s">
        <v>39</v>
      </c>
      <c r="D21" s="127" t="s">
        <v>40</v>
      </c>
      <c r="E21" s="157" t="s">
        <v>174</v>
      </c>
      <c r="F21" s="139"/>
      <c r="G21" s="160">
        <f>G22</f>
        <v>1507723</v>
      </c>
    </row>
    <row r="22" spans="1:7" s="61" customFormat="1" ht="63.75" customHeight="1">
      <c r="A22" s="125" t="s">
        <v>50</v>
      </c>
      <c r="B22" s="126" t="s">
        <v>38</v>
      </c>
      <c r="C22" s="127" t="s">
        <v>39</v>
      </c>
      <c r="D22" s="127" t="s">
        <v>40</v>
      </c>
      <c r="E22" s="157" t="s">
        <v>174</v>
      </c>
      <c r="F22" s="140">
        <v>100</v>
      </c>
      <c r="G22" s="160">
        <v>1507723</v>
      </c>
    </row>
    <row r="23" spans="1:7" s="11" customFormat="1" ht="52.5" customHeight="1">
      <c r="A23" s="143" t="s">
        <v>287</v>
      </c>
      <c r="B23" s="138" t="s">
        <v>38</v>
      </c>
      <c r="C23" s="139" t="s">
        <v>39</v>
      </c>
      <c r="D23" s="139" t="s">
        <v>42</v>
      </c>
      <c r="E23" s="145"/>
      <c r="F23" s="139"/>
      <c r="G23" s="134">
        <f>G24+G29+G34</f>
        <v>15509026</v>
      </c>
    </row>
    <row r="24" spans="1:7" s="6" customFormat="1" ht="17.25" customHeight="1">
      <c r="A24" s="130" t="s">
        <v>33</v>
      </c>
      <c r="B24" s="138" t="s">
        <v>38</v>
      </c>
      <c r="C24" s="139" t="s">
        <v>39</v>
      </c>
      <c r="D24" s="139" t="s">
        <v>42</v>
      </c>
      <c r="E24" s="130" t="s">
        <v>361</v>
      </c>
      <c r="F24" s="139"/>
      <c r="G24" s="134">
        <f>G25</f>
        <v>15131979</v>
      </c>
    </row>
    <row r="25" spans="1:7" s="7" customFormat="1" ht="30" customHeight="1">
      <c r="A25" s="130" t="s">
        <v>35</v>
      </c>
      <c r="B25" s="126" t="s">
        <v>38</v>
      </c>
      <c r="C25" s="127" t="s">
        <v>39</v>
      </c>
      <c r="D25" s="127" t="s">
        <v>42</v>
      </c>
      <c r="E25" s="130" t="s">
        <v>362</v>
      </c>
      <c r="F25" s="140"/>
      <c r="G25" s="135">
        <f>G26</f>
        <v>15131979</v>
      </c>
    </row>
    <row r="26" spans="1:7" s="7" customFormat="1" ht="30.75">
      <c r="A26" s="224" t="s">
        <v>173</v>
      </c>
      <c r="B26" s="126" t="s">
        <v>38</v>
      </c>
      <c r="C26" s="127" t="s">
        <v>39</v>
      </c>
      <c r="D26" s="127" t="s">
        <v>42</v>
      </c>
      <c r="E26" s="128" t="s">
        <v>6</v>
      </c>
      <c r="F26" s="140"/>
      <c r="G26" s="135">
        <f>G27+G28</f>
        <v>15131979</v>
      </c>
    </row>
    <row r="27" spans="1:7" s="10" customFormat="1" ht="50.25" customHeight="1">
      <c r="A27" s="125" t="s">
        <v>50</v>
      </c>
      <c r="B27" s="126" t="s">
        <v>38</v>
      </c>
      <c r="C27" s="127" t="s">
        <v>39</v>
      </c>
      <c r="D27" s="127" t="s">
        <v>42</v>
      </c>
      <c r="E27" s="128" t="s">
        <v>6</v>
      </c>
      <c r="F27" s="140">
        <v>100</v>
      </c>
      <c r="G27" s="135">
        <f>14254839+3000</f>
        <v>14257839</v>
      </c>
    </row>
    <row r="28" spans="1:7" s="12" customFormat="1" ht="33" customHeight="1">
      <c r="A28" s="125" t="s">
        <v>153</v>
      </c>
      <c r="B28" s="126" t="s">
        <v>38</v>
      </c>
      <c r="C28" s="127" t="s">
        <v>39</v>
      </c>
      <c r="D28" s="127" t="s">
        <v>42</v>
      </c>
      <c r="E28" s="128" t="s">
        <v>6</v>
      </c>
      <c r="F28" s="140">
        <v>200</v>
      </c>
      <c r="G28" s="135">
        <v>874140</v>
      </c>
    </row>
    <row r="29" spans="1:7" s="6" customFormat="1" ht="62.25">
      <c r="A29" s="143" t="s">
        <v>609</v>
      </c>
      <c r="B29" s="138" t="s">
        <v>38</v>
      </c>
      <c r="C29" s="139" t="s">
        <v>39</v>
      </c>
      <c r="D29" s="139" t="s">
        <v>42</v>
      </c>
      <c r="E29" s="130" t="s">
        <v>363</v>
      </c>
      <c r="F29" s="139"/>
      <c r="G29" s="134">
        <f>G30</f>
        <v>33470</v>
      </c>
    </row>
    <row r="30" spans="1:7" s="5" customFormat="1" ht="100.5" customHeight="1">
      <c r="A30" s="143" t="s">
        <v>610</v>
      </c>
      <c r="B30" s="138" t="s">
        <v>38</v>
      </c>
      <c r="C30" s="139" t="s">
        <v>39</v>
      </c>
      <c r="D30" s="139" t="s">
        <v>42</v>
      </c>
      <c r="E30" s="130" t="s">
        <v>364</v>
      </c>
      <c r="F30" s="139"/>
      <c r="G30" s="134">
        <f>G31</f>
        <v>33470</v>
      </c>
    </row>
    <row r="31" spans="1:7" s="5" customFormat="1" ht="69" customHeight="1">
      <c r="A31" s="143" t="s">
        <v>526</v>
      </c>
      <c r="B31" s="138" t="s">
        <v>38</v>
      </c>
      <c r="C31" s="139" t="s">
        <v>39</v>
      </c>
      <c r="D31" s="139" t="s">
        <v>42</v>
      </c>
      <c r="E31" s="130" t="s">
        <v>438</v>
      </c>
      <c r="F31" s="139"/>
      <c r="G31" s="134">
        <f>G32</f>
        <v>33470</v>
      </c>
    </row>
    <row r="32" spans="1:7" s="5" customFormat="1" ht="63" customHeight="1">
      <c r="A32" s="141" t="s">
        <v>528</v>
      </c>
      <c r="B32" s="138" t="s">
        <v>38</v>
      </c>
      <c r="C32" s="139" t="s">
        <v>39</v>
      </c>
      <c r="D32" s="139" t="s">
        <v>42</v>
      </c>
      <c r="E32" s="130" t="s">
        <v>222</v>
      </c>
      <c r="F32" s="139"/>
      <c r="G32" s="134">
        <f>G33</f>
        <v>33470</v>
      </c>
    </row>
    <row r="33" spans="1:7" s="5" customFormat="1" ht="66.75" customHeight="1">
      <c r="A33" s="125" t="s">
        <v>50</v>
      </c>
      <c r="B33" s="126" t="s">
        <v>38</v>
      </c>
      <c r="C33" s="127" t="s">
        <v>39</v>
      </c>
      <c r="D33" s="127" t="s">
        <v>42</v>
      </c>
      <c r="E33" s="128" t="s">
        <v>222</v>
      </c>
      <c r="F33" s="140">
        <v>100</v>
      </c>
      <c r="G33" s="135">
        <v>33470</v>
      </c>
    </row>
    <row r="34" spans="1:7" s="5" customFormat="1" ht="18" customHeight="1">
      <c r="A34" s="143" t="s">
        <v>34</v>
      </c>
      <c r="B34" s="138" t="s">
        <v>38</v>
      </c>
      <c r="C34" s="139" t="s">
        <v>39</v>
      </c>
      <c r="D34" s="139" t="s">
        <v>42</v>
      </c>
      <c r="E34" s="130" t="s">
        <v>365</v>
      </c>
      <c r="F34" s="142"/>
      <c r="G34" s="134">
        <f>G35</f>
        <v>343577</v>
      </c>
    </row>
    <row r="35" spans="1:7" s="5" customFormat="1" ht="35.25" customHeight="1">
      <c r="A35" s="143" t="s">
        <v>4</v>
      </c>
      <c r="B35" s="138" t="s">
        <v>38</v>
      </c>
      <c r="C35" s="139" t="s">
        <v>39</v>
      </c>
      <c r="D35" s="139" t="s">
        <v>42</v>
      </c>
      <c r="E35" s="130" t="s">
        <v>366</v>
      </c>
      <c r="F35" s="142"/>
      <c r="G35" s="134">
        <f>G36+G39</f>
        <v>343577</v>
      </c>
    </row>
    <row r="36" spans="1:7" s="8" customFormat="1" ht="51.75" customHeight="1">
      <c r="A36" s="143" t="s">
        <v>292</v>
      </c>
      <c r="B36" s="138" t="s">
        <v>38</v>
      </c>
      <c r="C36" s="139" t="s">
        <v>39</v>
      </c>
      <c r="D36" s="139" t="s">
        <v>42</v>
      </c>
      <c r="E36" s="130" t="s">
        <v>175</v>
      </c>
      <c r="F36" s="139"/>
      <c r="G36" s="134">
        <f>G37+G38</f>
        <v>334700</v>
      </c>
    </row>
    <row r="37" spans="1:7" s="10" customFormat="1" ht="69" customHeight="1">
      <c r="A37" s="125" t="s">
        <v>50</v>
      </c>
      <c r="B37" s="126" t="s">
        <v>38</v>
      </c>
      <c r="C37" s="127" t="s">
        <v>39</v>
      </c>
      <c r="D37" s="127" t="s">
        <v>42</v>
      </c>
      <c r="E37" s="128" t="s">
        <v>175</v>
      </c>
      <c r="F37" s="140">
        <v>100</v>
      </c>
      <c r="G37" s="135">
        <v>328500</v>
      </c>
    </row>
    <row r="38" spans="1:7" s="10" customFormat="1" ht="37.5" customHeight="1">
      <c r="A38" s="125" t="s">
        <v>153</v>
      </c>
      <c r="B38" s="126" t="s">
        <v>38</v>
      </c>
      <c r="C38" s="127" t="s">
        <v>39</v>
      </c>
      <c r="D38" s="127" t="s">
        <v>42</v>
      </c>
      <c r="E38" s="128" t="s">
        <v>175</v>
      </c>
      <c r="F38" s="140">
        <v>200</v>
      </c>
      <c r="G38" s="135">
        <v>6200</v>
      </c>
    </row>
    <row r="39" spans="1:7" s="10" customFormat="1" ht="37.5" customHeight="1">
      <c r="A39" s="302" t="s">
        <v>173</v>
      </c>
      <c r="B39" s="138" t="s">
        <v>38</v>
      </c>
      <c r="C39" s="139" t="s">
        <v>39</v>
      </c>
      <c r="D39" s="139" t="s">
        <v>42</v>
      </c>
      <c r="E39" s="130" t="s">
        <v>764</v>
      </c>
      <c r="F39" s="140"/>
      <c r="G39" s="135">
        <f>G40</f>
        <v>8877</v>
      </c>
    </row>
    <row r="40" spans="1:7" s="10" customFormat="1" ht="37.5" customHeight="1">
      <c r="A40" s="125" t="s">
        <v>50</v>
      </c>
      <c r="B40" s="138" t="s">
        <v>38</v>
      </c>
      <c r="C40" s="139" t="s">
        <v>39</v>
      </c>
      <c r="D40" s="139" t="s">
        <v>42</v>
      </c>
      <c r="E40" s="130" t="s">
        <v>764</v>
      </c>
      <c r="F40" s="140">
        <v>100</v>
      </c>
      <c r="G40" s="135">
        <v>8877</v>
      </c>
    </row>
    <row r="41" spans="1:7" s="10" customFormat="1" ht="37.5" customHeight="1">
      <c r="A41" s="148" t="s">
        <v>697</v>
      </c>
      <c r="B41" s="138" t="s">
        <v>38</v>
      </c>
      <c r="C41" s="139" t="s">
        <v>39</v>
      </c>
      <c r="D41" s="139" t="s">
        <v>453</v>
      </c>
      <c r="E41" s="294"/>
      <c r="F41" s="142"/>
      <c r="G41" s="134">
        <f>G42</f>
        <v>65193</v>
      </c>
    </row>
    <row r="42" spans="1:7" s="10" customFormat="1" ht="37.5" customHeight="1">
      <c r="A42" s="148" t="s">
        <v>34</v>
      </c>
      <c r="B42" s="138" t="s">
        <v>38</v>
      </c>
      <c r="C42" s="139" t="s">
        <v>39</v>
      </c>
      <c r="D42" s="139" t="s">
        <v>453</v>
      </c>
      <c r="E42" s="294" t="s">
        <v>365</v>
      </c>
      <c r="F42" s="142"/>
      <c r="G42" s="134">
        <f>G43</f>
        <v>65193</v>
      </c>
    </row>
    <row r="43" spans="1:7" s="10" customFormat="1" ht="37.5" customHeight="1">
      <c r="A43" s="148" t="s">
        <v>4</v>
      </c>
      <c r="B43" s="138" t="s">
        <v>38</v>
      </c>
      <c r="C43" s="139" t="s">
        <v>39</v>
      </c>
      <c r="D43" s="139" t="s">
        <v>453</v>
      </c>
      <c r="E43" s="294" t="s">
        <v>366</v>
      </c>
      <c r="F43" s="142"/>
      <c r="G43" s="134">
        <f>G44</f>
        <v>65193</v>
      </c>
    </row>
    <row r="44" spans="1:7" s="10" customFormat="1" ht="37.5" customHeight="1">
      <c r="A44" s="270" t="s">
        <v>698</v>
      </c>
      <c r="B44" s="126" t="s">
        <v>38</v>
      </c>
      <c r="C44" s="127" t="s">
        <v>39</v>
      </c>
      <c r="D44" s="127" t="s">
        <v>453</v>
      </c>
      <c r="E44" s="295" t="s">
        <v>699</v>
      </c>
      <c r="F44" s="140"/>
      <c r="G44" s="135">
        <f>G45</f>
        <v>65193</v>
      </c>
    </row>
    <row r="45" spans="1:7" s="10" customFormat="1" ht="37.5" customHeight="1">
      <c r="A45" s="270" t="s">
        <v>153</v>
      </c>
      <c r="B45" s="126" t="s">
        <v>38</v>
      </c>
      <c r="C45" s="127" t="s">
        <v>39</v>
      </c>
      <c r="D45" s="127" t="s">
        <v>453</v>
      </c>
      <c r="E45" s="295" t="s">
        <v>699</v>
      </c>
      <c r="F45" s="140">
        <v>200</v>
      </c>
      <c r="G45" s="135">
        <v>65193</v>
      </c>
    </row>
    <row r="46" spans="1:7" s="11" customFormat="1" ht="16.5">
      <c r="A46" s="143" t="s">
        <v>165</v>
      </c>
      <c r="B46" s="138" t="s">
        <v>38</v>
      </c>
      <c r="C46" s="139" t="s">
        <v>39</v>
      </c>
      <c r="D46" s="139" t="s">
        <v>266</v>
      </c>
      <c r="E46" s="242"/>
      <c r="F46" s="139"/>
      <c r="G46" s="134">
        <f>G47</f>
        <v>8904061</v>
      </c>
    </row>
    <row r="47" spans="1:7" s="14" customFormat="1" ht="15.75">
      <c r="A47" s="130" t="s">
        <v>133</v>
      </c>
      <c r="B47" s="138" t="s">
        <v>38</v>
      </c>
      <c r="C47" s="139" t="s">
        <v>39</v>
      </c>
      <c r="D47" s="139" t="s">
        <v>266</v>
      </c>
      <c r="E47" s="130" t="s">
        <v>370</v>
      </c>
      <c r="F47" s="139"/>
      <c r="G47" s="134">
        <f>G48</f>
        <v>8904061</v>
      </c>
    </row>
    <row r="48" spans="1:7" s="14" customFormat="1" ht="30" customHeight="1">
      <c r="A48" s="123" t="s">
        <v>5</v>
      </c>
      <c r="B48" s="138" t="s">
        <v>38</v>
      </c>
      <c r="C48" s="139" t="s">
        <v>39</v>
      </c>
      <c r="D48" s="139" t="s">
        <v>266</v>
      </c>
      <c r="E48" s="130" t="s">
        <v>371</v>
      </c>
      <c r="F48" s="139"/>
      <c r="G48" s="134">
        <f>G49</f>
        <v>8904061</v>
      </c>
    </row>
    <row r="49" spans="1:7" s="15" customFormat="1" ht="30.75" customHeight="1">
      <c r="A49" s="224" t="s">
        <v>5</v>
      </c>
      <c r="B49" s="126" t="s">
        <v>38</v>
      </c>
      <c r="C49" s="127" t="s">
        <v>39</v>
      </c>
      <c r="D49" s="127" t="s">
        <v>266</v>
      </c>
      <c r="E49" s="128" t="s">
        <v>176</v>
      </c>
      <c r="F49" s="127"/>
      <c r="G49" s="135">
        <f>G50</f>
        <v>8904061</v>
      </c>
    </row>
    <row r="50" spans="1:7" s="16" customFormat="1" ht="15">
      <c r="A50" s="125" t="s">
        <v>269</v>
      </c>
      <c r="B50" s="126" t="s">
        <v>38</v>
      </c>
      <c r="C50" s="127" t="s">
        <v>39</v>
      </c>
      <c r="D50" s="127" t="s">
        <v>266</v>
      </c>
      <c r="E50" s="128" t="s">
        <v>176</v>
      </c>
      <c r="F50" s="140">
        <v>800</v>
      </c>
      <c r="G50" s="135">
        <f>171390-7000-117329+4457000+4400000</f>
        <v>8904061</v>
      </c>
    </row>
    <row r="51" spans="1:7" s="11" customFormat="1" ht="16.5">
      <c r="A51" s="143" t="s">
        <v>14</v>
      </c>
      <c r="B51" s="138" t="s">
        <v>38</v>
      </c>
      <c r="C51" s="139" t="s">
        <v>39</v>
      </c>
      <c r="D51" s="139" t="s">
        <v>159</v>
      </c>
      <c r="E51" s="242"/>
      <c r="F51" s="139"/>
      <c r="G51" s="134">
        <f>G52+G77+G82+G95+G99+G70+G90+G114</f>
        <v>21814232.78</v>
      </c>
    </row>
    <row r="52" spans="1:7" s="12" customFormat="1" ht="35.25" customHeight="1">
      <c r="A52" s="130" t="s">
        <v>613</v>
      </c>
      <c r="B52" s="138" t="s">
        <v>38</v>
      </c>
      <c r="C52" s="139" t="s">
        <v>39</v>
      </c>
      <c r="D52" s="139" t="s">
        <v>159</v>
      </c>
      <c r="E52" s="145" t="s">
        <v>372</v>
      </c>
      <c r="F52" s="142"/>
      <c r="G52" s="134">
        <f>G57+G53</f>
        <v>1386064</v>
      </c>
    </row>
    <row r="53" spans="1:7" s="12" customFormat="1" ht="66.75" customHeight="1">
      <c r="A53" s="130" t="s">
        <v>659</v>
      </c>
      <c r="B53" s="138" t="s">
        <v>38</v>
      </c>
      <c r="C53" s="139" t="s">
        <v>39</v>
      </c>
      <c r="D53" s="139" t="s">
        <v>159</v>
      </c>
      <c r="E53" s="145" t="s">
        <v>389</v>
      </c>
      <c r="F53" s="142"/>
      <c r="G53" s="134">
        <f>G55</f>
        <v>52000</v>
      </c>
    </row>
    <row r="54" spans="1:7" s="12" customFormat="1" ht="46.5">
      <c r="A54" s="143" t="s">
        <v>180</v>
      </c>
      <c r="B54" s="138" t="s">
        <v>38</v>
      </c>
      <c r="C54" s="139" t="s">
        <v>39</v>
      </c>
      <c r="D54" s="139" t="s">
        <v>159</v>
      </c>
      <c r="E54" s="156" t="s">
        <v>409</v>
      </c>
      <c r="F54" s="142"/>
      <c r="G54" s="134">
        <f>G55</f>
        <v>52000</v>
      </c>
    </row>
    <row r="55" spans="1:7" s="12" customFormat="1" ht="15">
      <c r="A55" s="128" t="s">
        <v>181</v>
      </c>
      <c r="B55" s="126" t="s">
        <v>38</v>
      </c>
      <c r="C55" s="127" t="s">
        <v>39</v>
      </c>
      <c r="D55" s="127" t="s">
        <v>159</v>
      </c>
      <c r="E55" s="128" t="s">
        <v>272</v>
      </c>
      <c r="F55" s="140"/>
      <c r="G55" s="135">
        <f>G56</f>
        <v>52000</v>
      </c>
    </row>
    <row r="56" spans="1:7" s="12" customFormat="1" ht="30.75">
      <c r="A56" s="125" t="s">
        <v>153</v>
      </c>
      <c r="B56" s="126" t="s">
        <v>38</v>
      </c>
      <c r="C56" s="127" t="s">
        <v>39</v>
      </c>
      <c r="D56" s="127" t="s">
        <v>159</v>
      </c>
      <c r="E56" s="128" t="s">
        <v>272</v>
      </c>
      <c r="F56" s="140">
        <v>200</v>
      </c>
      <c r="G56" s="135">
        <v>52000</v>
      </c>
    </row>
    <row r="57" spans="1:7" s="10" customFormat="1" ht="63" customHeight="1">
      <c r="A57" s="130" t="s">
        <v>615</v>
      </c>
      <c r="B57" s="138" t="s">
        <v>38</v>
      </c>
      <c r="C57" s="139" t="s">
        <v>39</v>
      </c>
      <c r="D57" s="139" t="s">
        <v>159</v>
      </c>
      <c r="E57" s="145" t="s">
        <v>388</v>
      </c>
      <c r="F57" s="140"/>
      <c r="G57" s="134">
        <f>G58+G67+G64</f>
        <v>1334064</v>
      </c>
    </row>
    <row r="58" spans="1:7" s="10" customFormat="1" ht="67.5" customHeight="1">
      <c r="A58" s="123" t="s">
        <v>182</v>
      </c>
      <c r="B58" s="138" t="s">
        <v>38</v>
      </c>
      <c r="C58" s="139" t="s">
        <v>39</v>
      </c>
      <c r="D58" s="139" t="s">
        <v>159</v>
      </c>
      <c r="E58" s="130" t="s">
        <v>411</v>
      </c>
      <c r="F58" s="129"/>
      <c r="G58" s="134">
        <f>G59+G62</f>
        <v>1221064</v>
      </c>
    </row>
    <row r="59" spans="1:7" s="10" customFormat="1" ht="48" customHeight="1">
      <c r="A59" s="125" t="s">
        <v>0</v>
      </c>
      <c r="B59" s="126" t="s">
        <v>38</v>
      </c>
      <c r="C59" s="127" t="s">
        <v>39</v>
      </c>
      <c r="D59" s="127" t="s">
        <v>159</v>
      </c>
      <c r="E59" s="128" t="s">
        <v>183</v>
      </c>
      <c r="F59" s="129"/>
      <c r="G59" s="134">
        <f>G60+G61</f>
        <v>1004100</v>
      </c>
    </row>
    <row r="60" spans="1:7" s="8" customFormat="1" ht="67.5" customHeight="1">
      <c r="A60" s="125" t="s">
        <v>50</v>
      </c>
      <c r="B60" s="126" t="s">
        <v>38</v>
      </c>
      <c r="C60" s="127" t="s">
        <v>39</v>
      </c>
      <c r="D60" s="127" t="s">
        <v>159</v>
      </c>
      <c r="E60" s="128" t="s">
        <v>183</v>
      </c>
      <c r="F60" s="129">
        <v>100</v>
      </c>
      <c r="G60" s="135">
        <v>989175</v>
      </c>
    </row>
    <row r="61" spans="1:7" s="8" customFormat="1" ht="44.25" customHeight="1">
      <c r="A61" s="125" t="s">
        <v>153</v>
      </c>
      <c r="B61" s="126" t="s">
        <v>38</v>
      </c>
      <c r="C61" s="127" t="s">
        <v>39</v>
      </c>
      <c r="D61" s="127" t="s">
        <v>159</v>
      </c>
      <c r="E61" s="128" t="s">
        <v>183</v>
      </c>
      <c r="F61" s="129">
        <v>200</v>
      </c>
      <c r="G61" s="135">
        <v>14925</v>
      </c>
    </row>
    <row r="62" spans="1:7" s="8" customFormat="1" ht="44.25" customHeight="1">
      <c r="A62" s="123" t="s">
        <v>173</v>
      </c>
      <c r="B62" s="138" t="s">
        <v>38</v>
      </c>
      <c r="C62" s="139" t="s">
        <v>39</v>
      </c>
      <c r="D62" s="139" t="s">
        <v>159</v>
      </c>
      <c r="E62" s="130" t="s">
        <v>765</v>
      </c>
      <c r="F62" s="129"/>
      <c r="G62" s="135">
        <f>G63</f>
        <v>216964</v>
      </c>
    </row>
    <row r="63" spans="1:7" s="8" customFormat="1" ht="51.75" customHeight="1">
      <c r="A63" s="131" t="s">
        <v>50</v>
      </c>
      <c r="B63" s="126" t="s">
        <v>38</v>
      </c>
      <c r="C63" s="127" t="s">
        <v>39</v>
      </c>
      <c r="D63" s="127" t="s">
        <v>159</v>
      </c>
      <c r="E63" s="128" t="s">
        <v>765</v>
      </c>
      <c r="F63" s="129">
        <v>100</v>
      </c>
      <c r="G63" s="135">
        <v>216964</v>
      </c>
    </row>
    <row r="64" spans="1:7" s="8" customFormat="1" ht="53.25" customHeight="1">
      <c r="A64" s="143" t="s">
        <v>728</v>
      </c>
      <c r="B64" s="138" t="s">
        <v>38</v>
      </c>
      <c r="C64" s="139" t="s">
        <v>39</v>
      </c>
      <c r="D64" s="139" t="s">
        <v>159</v>
      </c>
      <c r="E64" s="130" t="s">
        <v>729</v>
      </c>
      <c r="F64" s="142"/>
      <c r="G64" s="134">
        <f>G65</f>
        <v>7000</v>
      </c>
    </row>
    <row r="65" spans="1:7" s="8" customFormat="1" ht="44.25" customHeight="1">
      <c r="A65" s="128" t="s">
        <v>181</v>
      </c>
      <c r="B65" s="126" t="s">
        <v>38</v>
      </c>
      <c r="C65" s="127" t="s">
        <v>39</v>
      </c>
      <c r="D65" s="127" t="s">
        <v>159</v>
      </c>
      <c r="E65" s="128" t="s">
        <v>730</v>
      </c>
      <c r="F65" s="129"/>
      <c r="G65" s="135">
        <f>G66</f>
        <v>7000</v>
      </c>
    </row>
    <row r="66" spans="1:7" s="8" customFormat="1" ht="44.25" customHeight="1">
      <c r="A66" s="125" t="s">
        <v>153</v>
      </c>
      <c r="B66" s="126" t="s">
        <v>38</v>
      </c>
      <c r="C66" s="127" t="s">
        <v>39</v>
      </c>
      <c r="D66" s="127" t="s">
        <v>159</v>
      </c>
      <c r="E66" s="128" t="s">
        <v>730</v>
      </c>
      <c r="F66" s="140">
        <v>200</v>
      </c>
      <c r="G66" s="135">
        <v>7000</v>
      </c>
    </row>
    <row r="67" spans="1:7" s="13" customFormat="1" ht="42" customHeight="1">
      <c r="A67" s="123" t="s">
        <v>184</v>
      </c>
      <c r="B67" s="138" t="s">
        <v>38</v>
      </c>
      <c r="C67" s="139" t="s">
        <v>39</v>
      </c>
      <c r="D67" s="139" t="s">
        <v>159</v>
      </c>
      <c r="E67" s="130" t="s">
        <v>410</v>
      </c>
      <c r="F67" s="142"/>
      <c r="G67" s="134">
        <f>G68</f>
        <v>106000</v>
      </c>
    </row>
    <row r="68" spans="1:7" s="13" customFormat="1" ht="22.5" customHeight="1">
      <c r="A68" s="128" t="s">
        <v>181</v>
      </c>
      <c r="B68" s="126" t="s">
        <v>38</v>
      </c>
      <c r="C68" s="127" t="s">
        <v>39</v>
      </c>
      <c r="D68" s="127" t="s">
        <v>159</v>
      </c>
      <c r="E68" s="128" t="s">
        <v>185</v>
      </c>
      <c r="F68" s="129"/>
      <c r="G68" s="135">
        <f>G69</f>
        <v>106000</v>
      </c>
    </row>
    <row r="69" spans="1:7" s="13" customFormat="1" ht="36" customHeight="1">
      <c r="A69" s="125" t="s">
        <v>153</v>
      </c>
      <c r="B69" s="126" t="s">
        <v>38</v>
      </c>
      <c r="C69" s="127" t="s">
        <v>39</v>
      </c>
      <c r="D69" s="127" t="s">
        <v>159</v>
      </c>
      <c r="E69" s="128" t="s">
        <v>185</v>
      </c>
      <c r="F69" s="129">
        <v>200</v>
      </c>
      <c r="G69" s="135">
        <v>106000</v>
      </c>
    </row>
    <row r="70" spans="1:7" s="13" customFormat="1" ht="53.25" customHeight="1">
      <c r="A70" s="143" t="s">
        <v>616</v>
      </c>
      <c r="B70" s="138" t="s">
        <v>38</v>
      </c>
      <c r="C70" s="139" t="s">
        <v>39</v>
      </c>
      <c r="D70" s="139" t="s">
        <v>159</v>
      </c>
      <c r="E70" s="145" t="s">
        <v>373</v>
      </c>
      <c r="F70" s="150"/>
      <c r="G70" s="134">
        <f>G71</f>
        <v>800000</v>
      </c>
    </row>
    <row r="71" spans="1:7" s="13" customFormat="1" ht="78.75" customHeight="1">
      <c r="A71" s="143" t="s">
        <v>617</v>
      </c>
      <c r="B71" s="138" t="s">
        <v>38</v>
      </c>
      <c r="C71" s="139" t="s">
        <v>39</v>
      </c>
      <c r="D71" s="139" t="s">
        <v>159</v>
      </c>
      <c r="E71" s="130" t="s">
        <v>408</v>
      </c>
      <c r="F71" s="150"/>
      <c r="G71" s="134">
        <f>G72</f>
        <v>800000</v>
      </c>
    </row>
    <row r="72" spans="1:7" s="13" customFormat="1" ht="50.25" customHeight="1">
      <c r="A72" s="143" t="s">
        <v>124</v>
      </c>
      <c r="B72" s="138" t="s">
        <v>38</v>
      </c>
      <c r="C72" s="139" t="s">
        <v>39</v>
      </c>
      <c r="D72" s="139" t="s">
        <v>159</v>
      </c>
      <c r="E72" s="130" t="s">
        <v>412</v>
      </c>
      <c r="F72" s="150"/>
      <c r="G72" s="134">
        <f>G73+G75</f>
        <v>800000</v>
      </c>
    </row>
    <row r="73" spans="1:7" s="13" customFormat="1" ht="18" customHeight="1">
      <c r="A73" s="143" t="s">
        <v>314</v>
      </c>
      <c r="B73" s="138" t="s">
        <v>38</v>
      </c>
      <c r="C73" s="139" t="s">
        <v>39</v>
      </c>
      <c r="D73" s="139" t="s">
        <v>159</v>
      </c>
      <c r="E73" s="130" t="s">
        <v>315</v>
      </c>
      <c r="F73" s="150"/>
      <c r="G73" s="134">
        <f>G74</f>
        <v>38000</v>
      </c>
    </row>
    <row r="74" spans="1:7" s="13" customFormat="1" ht="34.5" customHeight="1">
      <c r="A74" s="125" t="s">
        <v>153</v>
      </c>
      <c r="B74" s="126" t="s">
        <v>38</v>
      </c>
      <c r="C74" s="127" t="s">
        <v>39</v>
      </c>
      <c r="D74" s="127" t="s">
        <v>159</v>
      </c>
      <c r="E74" s="128" t="s">
        <v>315</v>
      </c>
      <c r="F74" s="129">
        <v>200</v>
      </c>
      <c r="G74" s="135">
        <v>38000</v>
      </c>
    </row>
    <row r="75" spans="1:7" s="13" customFormat="1" ht="18" customHeight="1">
      <c r="A75" s="143" t="s">
        <v>125</v>
      </c>
      <c r="B75" s="138" t="s">
        <v>38</v>
      </c>
      <c r="C75" s="139" t="s">
        <v>39</v>
      </c>
      <c r="D75" s="139" t="s">
        <v>159</v>
      </c>
      <c r="E75" s="130" t="s">
        <v>126</v>
      </c>
      <c r="F75" s="150"/>
      <c r="G75" s="134">
        <f>G76</f>
        <v>762000</v>
      </c>
    </row>
    <row r="76" spans="1:7" s="13" customFormat="1" ht="36" customHeight="1">
      <c r="A76" s="125" t="s">
        <v>153</v>
      </c>
      <c r="B76" s="126" t="s">
        <v>38</v>
      </c>
      <c r="C76" s="127" t="s">
        <v>39</v>
      </c>
      <c r="D76" s="127" t="s">
        <v>159</v>
      </c>
      <c r="E76" s="128" t="s">
        <v>126</v>
      </c>
      <c r="F76" s="129">
        <v>200</v>
      </c>
      <c r="G76" s="135">
        <v>762000</v>
      </c>
    </row>
    <row r="77" spans="1:7" s="13" customFormat="1" ht="35.25" customHeight="1">
      <c r="A77" s="143" t="s">
        <v>618</v>
      </c>
      <c r="B77" s="138" t="s">
        <v>38</v>
      </c>
      <c r="C77" s="139" t="s">
        <v>39</v>
      </c>
      <c r="D77" s="139" t="s">
        <v>159</v>
      </c>
      <c r="E77" s="145" t="s">
        <v>374</v>
      </c>
      <c r="F77" s="142"/>
      <c r="G77" s="134">
        <f>G78</f>
        <v>35000</v>
      </c>
    </row>
    <row r="78" spans="1:7" s="13" customFormat="1" ht="62.25" customHeight="1">
      <c r="A78" s="143" t="s">
        <v>619</v>
      </c>
      <c r="B78" s="138" t="s">
        <v>38</v>
      </c>
      <c r="C78" s="139" t="s">
        <v>39</v>
      </c>
      <c r="D78" s="139" t="s">
        <v>159</v>
      </c>
      <c r="E78" s="130" t="s">
        <v>407</v>
      </c>
      <c r="F78" s="142"/>
      <c r="G78" s="134">
        <f>G79</f>
        <v>35000</v>
      </c>
    </row>
    <row r="79" spans="1:7" s="13" customFormat="1" ht="51.75" customHeight="1">
      <c r="A79" s="130" t="s">
        <v>30</v>
      </c>
      <c r="B79" s="138" t="s">
        <v>38</v>
      </c>
      <c r="C79" s="139" t="s">
        <v>39</v>
      </c>
      <c r="D79" s="139" t="s">
        <v>159</v>
      </c>
      <c r="E79" s="130" t="s">
        <v>413</v>
      </c>
      <c r="F79" s="142"/>
      <c r="G79" s="134">
        <f>G80</f>
        <v>35000</v>
      </c>
    </row>
    <row r="80" spans="1:7" s="13" customFormat="1" ht="18" customHeight="1">
      <c r="A80" s="125" t="s">
        <v>186</v>
      </c>
      <c r="B80" s="126" t="s">
        <v>38</v>
      </c>
      <c r="C80" s="127" t="s">
        <v>39</v>
      </c>
      <c r="D80" s="127" t="s">
        <v>159</v>
      </c>
      <c r="E80" s="128" t="s">
        <v>187</v>
      </c>
      <c r="F80" s="140"/>
      <c r="G80" s="135">
        <f>G81</f>
        <v>35000</v>
      </c>
    </row>
    <row r="81" spans="1:7" s="13" customFormat="1" ht="36" customHeight="1">
      <c r="A81" s="125" t="s">
        <v>153</v>
      </c>
      <c r="B81" s="126" t="s">
        <v>38</v>
      </c>
      <c r="C81" s="127" t="s">
        <v>39</v>
      </c>
      <c r="D81" s="127" t="s">
        <v>159</v>
      </c>
      <c r="E81" s="128" t="s">
        <v>187</v>
      </c>
      <c r="F81" s="140">
        <v>200</v>
      </c>
      <c r="G81" s="135">
        <v>35000</v>
      </c>
    </row>
    <row r="82" spans="1:7" s="13" customFormat="1" ht="31.5" customHeight="1">
      <c r="A82" s="130" t="s">
        <v>620</v>
      </c>
      <c r="B82" s="138" t="s">
        <v>38</v>
      </c>
      <c r="C82" s="139" t="s">
        <v>39</v>
      </c>
      <c r="D82" s="139" t="s">
        <v>159</v>
      </c>
      <c r="E82" s="145" t="s">
        <v>375</v>
      </c>
      <c r="F82" s="139"/>
      <c r="G82" s="134">
        <f>G83</f>
        <v>351910</v>
      </c>
    </row>
    <row r="83" spans="1:7" s="13" customFormat="1" ht="83.25" customHeight="1">
      <c r="A83" s="130" t="s">
        <v>621</v>
      </c>
      <c r="B83" s="138" t="s">
        <v>38</v>
      </c>
      <c r="C83" s="139" t="s">
        <v>39</v>
      </c>
      <c r="D83" s="139" t="s">
        <v>159</v>
      </c>
      <c r="E83" s="145" t="s">
        <v>406</v>
      </c>
      <c r="F83" s="127"/>
      <c r="G83" s="134">
        <f>G84</f>
        <v>351910</v>
      </c>
    </row>
    <row r="84" spans="1:7" s="13" customFormat="1" ht="36" customHeight="1">
      <c r="A84" s="123" t="s">
        <v>188</v>
      </c>
      <c r="B84" s="138" t="s">
        <v>38</v>
      </c>
      <c r="C84" s="139" t="s">
        <v>39</v>
      </c>
      <c r="D84" s="139" t="s">
        <v>159</v>
      </c>
      <c r="E84" s="130" t="s">
        <v>414</v>
      </c>
      <c r="F84" s="150"/>
      <c r="G84" s="134">
        <f>G85+G88</f>
        <v>351910</v>
      </c>
    </row>
    <row r="85" spans="1:7" s="17" customFormat="1" ht="31.5" customHeight="1">
      <c r="A85" s="224" t="s">
        <v>1</v>
      </c>
      <c r="B85" s="126" t="s">
        <v>38</v>
      </c>
      <c r="C85" s="127" t="s">
        <v>39</v>
      </c>
      <c r="D85" s="127" t="s">
        <v>159</v>
      </c>
      <c r="E85" s="128" t="s">
        <v>189</v>
      </c>
      <c r="F85" s="129"/>
      <c r="G85" s="135">
        <f>G86+G87</f>
        <v>294652</v>
      </c>
    </row>
    <row r="86" spans="1:7" s="17" customFormat="1" ht="69" customHeight="1">
      <c r="A86" s="125" t="s">
        <v>50</v>
      </c>
      <c r="B86" s="126" t="s">
        <v>38</v>
      </c>
      <c r="C86" s="127" t="s">
        <v>39</v>
      </c>
      <c r="D86" s="127" t="s">
        <v>159</v>
      </c>
      <c r="E86" s="128" t="s">
        <v>189</v>
      </c>
      <c r="F86" s="140">
        <v>100</v>
      </c>
      <c r="G86" s="135">
        <v>271652</v>
      </c>
    </row>
    <row r="87" spans="1:7" s="16" customFormat="1" ht="34.5" customHeight="1">
      <c r="A87" s="125" t="s">
        <v>153</v>
      </c>
      <c r="B87" s="126" t="s">
        <v>38</v>
      </c>
      <c r="C87" s="127" t="s">
        <v>39</v>
      </c>
      <c r="D87" s="127" t="s">
        <v>159</v>
      </c>
      <c r="E87" s="128" t="s">
        <v>189</v>
      </c>
      <c r="F87" s="140">
        <v>200</v>
      </c>
      <c r="G87" s="135">
        <v>23000</v>
      </c>
    </row>
    <row r="88" spans="1:7" s="16" customFormat="1" ht="34.5" customHeight="1">
      <c r="A88" s="124" t="s">
        <v>173</v>
      </c>
      <c r="B88" s="126" t="s">
        <v>38</v>
      </c>
      <c r="C88" s="127" t="s">
        <v>39</v>
      </c>
      <c r="D88" s="127" t="s">
        <v>159</v>
      </c>
      <c r="E88" s="130" t="s">
        <v>766</v>
      </c>
      <c r="F88" s="140"/>
      <c r="G88" s="135">
        <f>G89</f>
        <v>57258</v>
      </c>
    </row>
    <row r="89" spans="1:7" s="16" customFormat="1" ht="34.5" customHeight="1">
      <c r="A89" s="125" t="s">
        <v>50</v>
      </c>
      <c r="B89" s="126" t="s">
        <v>38</v>
      </c>
      <c r="C89" s="127" t="s">
        <v>39</v>
      </c>
      <c r="D89" s="127" t="s">
        <v>159</v>
      </c>
      <c r="E89" s="128" t="s">
        <v>766</v>
      </c>
      <c r="F89" s="140">
        <v>100</v>
      </c>
      <c r="G89" s="135">
        <v>57258</v>
      </c>
    </row>
    <row r="90" spans="1:7" s="16" customFormat="1" ht="51" customHeight="1">
      <c r="A90" s="143" t="s">
        <v>722</v>
      </c>
      <c r="B90" s="138" t="s">
        <v>38</v>
      </c>
      <c r="C90" s="139" t="s">
        <v>39</v>
      </c>
      <c r="D90" s="139" t="s">
        <v>159</v>
      </c>
      <c r="E90" s="204" t="s">
        <v>716</v>
      </c>
      <c r="F90" s="136"/>
      <c r="G90" s="134">
        <f>G91</f>
        <v>30000</v>
      </c>
    </row>
    <row r="91" spans="1:7" s="16" customFormat="1" ht="75.75" customHeight="1">
      <c r="A91" s="143" t="s">
        <v>724</v>
      </c>
      <c r="B91" s="138" t="s">
        <v>38</v>
      </c>
      <c r="C91" s="139" t="s">
        <v>39</v>
      </c>
      <c r="D91" s="139" t="s">
        <v>159</v>
      </c>
      <c r="E91" s="204" t="s">
        <v>717</v>
      </c>
      <c r="F91" s="136"/>
      <c r="G91" s="134">
        <f>G92</f>
        <v>30000</v>
      </c>
    </row>
    <row r="92" spans="1:7" s="16" customFormat="1" ht="69" customHeight="1">
      <c r="A92" s="143" t="s">
        <v>718</v>
      </c>
      <c r="B92" s="138" t="s">
        <v>38</v>
      </c>
      <c r="C92" s="139" t="s">
        <v>39</v>
      </c>
      <c r="D92" s="139" t="s">
        <v>159</v>
      </c>
      <c r="E92" s="204" t="s">
        <v>719</v>
      </c>
      <c r="F92" s="136"/>
      <c r="G92" s="134">
        <f>G93</f>
        <v>30000</v>
      </c>
    </row>
    <row r="93" spans="1:7" s="16" customFormat="1" ht="34.5" customHeight="1">
      <c r="A93" s="125" t="s">
        <v>720</v>
      </c>
      <c r="B93" s="126" t="s">
        <v>38</v>
      </c>
      <c r="C93" s="127" t="s">
        <v>39</v>
      </c>
      <c r="D93" s="127" t="s">
        <v>159</v>
      </c>
      <c r="E93" s="151" t="s">
        <v>721</v>
      </c>
      <c r="F93" s="137"/>
      <c r="G93" s="135">
        <f>G94</f>
        <v>30000</v>
      </c>
    </row>
    <row r="94" spans="1:7" s="16" customFormat="1" ht="34.5" customHeight="1">
      <c r="A94" s="125" t="s">
        <v>289</v>
      </c>
      <c r="B94" s="126" t="s">
        <v>38</v>
      </c>
      <c r="C94" s="127" t="s">
        <v>39</v>
      </c>
      <c r="D94" s="127" t="s">
        <v>159</v>
      </c>
      <c r="E94" s="151" t="s">
        <v>721</v>
      </c>
      <c r="F94" s="137">
        <v>300</v>
      </c>
      <c r="G94" s="135">
        <v>30000</v>
      </c>
    </row>
    <row r="95" spans="1:7" s="6" customFormat="1" ht="36" customHeight="1">
      <c r="A95" s="143" t="s">
        <v>57</v>
      </c>
      <c r="B95" s="138" t="s">
        <v>38</v>
      </c>
      <c r="C95" s="139" t="s">
        <v>39</v>
      </c>
      <c r="D95" s="139" t="s">
        <v>159</v>
      </c>
      <c r="E95" s="130" t="s">
        <v>376</v>
      </c>
      <c r="F95" s="150"/>
      <c r="G95" s="134">
        <f>G96</f>
        <v>3972928.780000001</v>
      </c>
    </row>
    <row r="96" spans="1:7" s="6" customFormat="1" ht="22.5" customHeight="1">
      <c r="A96" s="143" t="s">
        <v>487</v>
      </c>
      <c r="B96" s="138" t="s">
        <v>38</v>
      </c>
      <c r="C96" s="139" t="s">
        <v>39</v>
      </c>
      <c r="D96" s="139" t="s">
        <v>159</v>
      </c>
      <c r="E96" s="130" t="s">
        <v>405</v>
      </c>
      <c r="F96" s="150"/>
      <c r="G96" s="134">
        <f>G97</f>
        <v>3972928.780000001</v>
      </c>
    </row>
    <row r="97" spans="1:7" s="6" customFormat="1" ht="31.5" customHeight="1">
      <c r="A97" s="243" t="s">
        <v>450</v>
      </c>
      <c r="B97" s="126" t="s">
        <v>38</v>
      </c>
      <c r="C97" s="127" t="s">
        <v>39</v>
      </c>
      <c r="D97" s="127" t="s">
        <v>159</v>
      </c>
      <c r="E97" s="244" t="s">
        <v>190</v>
      </c>
      <c r="F97" s="245"/>
      <c r="G97" s="135">
        <f>G98</f>
        <v>3972928.780000001</v>
      </c>
    </row>
    <row r="98" spans="1:7" s="6" customFormat="1" ht="15.75" customHeight="1">
      <c r="A98" s="125" t="s">
        <v>269</v>
      </c>
      <c r="B98" s="126" t="s">
        <v>38</v>
      </c>
      <c r="C98" s="127" t="s">
        <v>39</v>
      </c>
      <c r="D98" s="127" t="s">
        <v>159</v>
      </c>
      <c r="E98" s="244" t="s">
        <v>190</v>
      </c>
      <c r="F98" s="140">
        <v>800</v>
      </c>
      <c r="G98" s="135">
        <f>19817988.78-2026093-7132114-1297300-145600-843953-4400000</f>
        <v>3972928.780000001</v>
      </c>
    </row>
    <row r="99" spans="1:7" s="6" customFormat="1" ht="18" customHeight="1">
      <c r="A99" s="143" t="s">
        <v>34</v>
      </c>
      <c r="B99" s="138" t="s">
        <v>38</v>
      </c>
      <c r="C99" s="139" t="s">
        <v>39</v>
      </c>
      <c r="D99" s="139" t="s">
        <v>159</v>
      </c>
      <c r="E99" s="145" t="s">
        <v>365</v>
      </c>
      <c r="F99" s="140"/>
      <c r="G99" s="134">
        <f>G100</f>
        <v>15231330</v>
      </c>
    </row>
    <row r="100" spans="1:7" s="6" customFormat="1" ht="36" customHeight="1">
      <c r="A100" s="143" t="s">
        <v>4</v>
      </c>
      <c r="B100" s="138" t="s">
        <v>38</v>
      </c>
      <c r="C100" s="139" t="s">
        <v>39</v>
      </c>
      <c r="D100" s="139" t="s">
        <v>159</v>
      </c>
      <c r="E100" s="145" t="s">
        <v>366</v>
      </c>
      <c r="F100" s="140"/>
      <c r="G100" s="134">
        <f>+G101+G106+G110+G112+G104</f>
        <v>15231330</v>
      </c>
    </row>
    <row r="101" spans="1:7" s="8" customFormat="1" ht="39" customHeight="1">
      <c r="A101" s="210" t="s">
        <v>488</v>
      </c>
      <c r="B101" s="138" t="s">
        <v>38</v>
      </c>
      <c r="C101" s="139" t="s">
        <v>39</v>
      </c>
      <c r="D101" s="139" t="s">
        <v>159</v>
      </c>
      <c r="E101" s="130" t="s">
        <v>223</v>
      </c>
      <c r="F101" s="139"/>
      <c r="G101" s="134">
        <f>G102+G103</f>
        <v>1314000</v>
      </c>
    </row>
    <row r="102" spans="1:7" s="16" customFormat="1" ht="68.25" customHeight="1">
      <c r="A102" s="125" t="s">
        <v>50</v>
      </c>
      <c r="B102" s="126" t="s">
        <v>38</v>
      </c>
      <c r="C102" s="127" t="s">
        <v>39</v>
      </c>
      <c r="D102" s="127" t="s">
        <v>159</v>
      </c>
      <c r="E102" s="128" t="s">
        <v>223</v>
      </c>
      <c r="F102" s="140">
        <v>100</v>
      </c>
      <c r="G102" s="135">
        <f>945512+51135</f>
        <v>996647</v>
      </c>
    </row>
    <row r="103" spans="1:7" s="12" customFormat="1" ht="33" customHeight="1">
      <c r="A103" s="125" t="s">
        <v>153</v>
      </c>
      <c r="B103" s="126" t="s">
        <v>38</v>
      </c>
      <c r="C103" s="127" t="s">
        <v>39</v>
      </c>
      <c r="D103" s="127" t="s">
        <v>159</v>
      </c>
      <c r="E103" s="128" t="s">
        <v>223</v>
      </c>
      <c r="F103" s="140">
        <v>200</v>
      </c>
      <c r="G103" s="135">
        <v>317353</v>
      </c>
    </row>
    <row r="104" spans="1:7" s="12" customFormat="1" ht="33" customHeight="1">
      <c r="A104" s="124" t="s">
        <v>173</v>
      </c>
      <c r="B104" s="138" t="s">
        <v>38</v>
      </c>
      <c r="C104" s="139" t="s">
        <v>39</v>
      </c>
      <c r="D104" s="139" t="s">
        <v>159</v>
      </c>
      <c r="E104" s="130" t="s">
        <v>764</v>
      </c>
      <c r="F104" s="142"/>
      <c r="G104" s="135">
        <f>G105</f>
        <v>170531</v>
      </c>
    </row>
    <row r="105" spans="1:7" s="12" customFormat="1" ht="33" customHeight="1">
      <c r="A105" s="125" t="s">
        <v>50</v>
      </c>
      <c r="B105" s="126" t="s">
        <v>38</v>
      </c>
      <c r="C105" s="127" t="s">
        <v>39</v>
      </c>
      <c r="D105" s="127" t="s">
        <v>159</v>
      </c>
      <c r="E105" s="128" t="s">
        <v>764</v>
      </c>
      <c r="F105" s="140">
        <v>100</v>
      </c>
      <c r="G105" s="135">
        <v>170531</v>
      </c>
    </row>
    <row r="106" spans="1:7" s="13" customFormat="1" ht="38.25" customHeight="1">
      <c r="A106" s="143" t="s">
        <v>160</v>
      </c>
      <c r="B106" s="138" t="s">
        <v>38</v>
      </c>
      <c r="C106" s="139" t="s">
        <v>39</v>
      </c>
      <c r="D106" s="139" t="s">
        <v>159</v>
      </c>
      <c r="E106" s="130" t="s">
        <v>191</v>
      </c>
      <c r="F106" s="246"/>
      <c r="G106" s="134">
        <f>G107+G108+G109</f>
        <v>13357729</v>
      </c>
    </row>
    <row r="107" spans="1:7" s="10" customFormat="1" ht="63.75" customHeight="1">
      <c r="A107" s="125" t="s">
        <v>50</v>
      </c>
      <c r="B107" s="126" t="s">
        <v>38</v>
      </c>
      <c r="C107" s="127" t="s">
        <v>39</v>
      </c>
      <c r="D107" s="127" t="s">
        <v>159</v>
      </c>
      <c r="E107" s="128" t="s">
        <v>191</v>
      </c>
      <c r="F107" s="247" t="s">
        <v>163</v>
      </c>
      <c r="G107" s="135">
        <v>8025532</v>
      </c>
    </row>
    <row r="108" spans="1:7" s="13" customFormat="1" ht="38.25" customHeight="1">
      <c r="A108" s="125" t="s">
        <v>153</v>
      </c>
      <c r="B108" s="126" t="s">
        <v>38</v>
      </c>
      <c r="C108" s="127" t="s">
        <v>39</v>
      </c>
      <c r="D108" s="127" t="s">
        <v>159</v>
      </c>
      <c r="E108" s="128" t="s">
        <v>191</v>
      </c>
      <c r="F108" s="247" t="s">
        <v>164</v>
      </c>
      <c r="G108" s="135">
        <v>5246897</v>
      </c>
    </row>
    <row r="109" spans="1:7" s="13" customFormat="1" ht="16.5" customHeight="1">
      <c r="A109" s="125" t="s">
        <v>269</v>
      </c>
      <c r="B109" s="126" t="s">
        <v>38</v>
      </c>
      <c r="C109" s="127" t="s">
        <v>39</v>
      </c>
      <c r="D109" s="127" t="s">
        <v>159</v>
      </c>
      <c r="E109" s="128" t="s">
        <v>191</v>
      </c>
      <c r="F109" s="247" t="s">
        <v>157</v>
      </c>
      <c r="G109" s="135">
        <v>85300</v>
      </c>
    </row>
    <row r="110" spans="1:7" s="8" customFormat="1" ht="33.75" customHeight="1">
      <c r="A110" s="130" t="s">
        <v>56</v>
      </c>
      <c r="B110" s="138" t="s">
        <v>38</v>
      </c>
      <c r="C110" s="139" t="s">
        <v>39</v>
      </c>
      <c r="D110" s="139" t="s">
        <v>159</v>
      </c>
      <c r="E110" s="130" t="s">
        <v>192</v>
      </c>
      <c r="F110" s="139"/>
      <c r="G110" s="134">
        <f>G111</f>
        <v>80000</v>
      </c>
    </row>
    <row r="111" spans="1:7" s="13" customFormat="1" ht="34.5" customHeight="1">
      <c r="A111" s="125" t="s">
        <v>153</v>
      </c>
      <c r="B111" s="126" t="s">
        <v>38</v>
      </c>
      <c r="C111" s="127" t="s">
        <v>39</v>
      </c>
      <c r="D111" s="127" t="s">
        <v>159</v>
      </c>
      <c r="E111" s="128" t="s">
        <v>192</v>
      </c>
      <c r="F111" s="140">
        <v>200</v>
      </c>
      <c r="G111" s="135">
        <v>80000</v>
      </c>
    </row>
    <row r="112" spans="1:7" s="13" customFormat="1" ht="34.5" customHeight="1">
      <c r="A112" s="141" t="s">
        <v>700</v>
      </c>
      <c r="B112" s="138" t="s">
        <v>38</v>
      </c>
      <c r="C112" s="139" t="s">
        <v>39</v>
      </c>
      <c r="D112" s="139" t="s">
        <v>159</v>
      </c>
      <c r="E112" s="130" t="s">
        <v>701</v>
      </c>
      <c r="F112" s="142"/>
      <c r="G112" s="134">
        <f>G113</f>
        <v>309070</v>
      </c>
    </row>
    <row r="113" spans="1:7" s="13" customFormat="1" ht="29.25" customHeight="1">
      <c r="A113" s="128" t="s">
        <v>288</v>
      </c>
      <c r="B113" s="126" t="s">
        <v>38</v>
      </c>
      <c r="C113" s="127" t="s">
        <v>39</v>
      </c>
      <c r="D113" s="127" t="s">
        <v>159</v>
      </c>
      <c r="E113" s="128" t="s">
        <v>701</v>
      </c>
      <c r="F113" s="140">
        <v>500</v>
      </c>
      <c r="G113" s="135">
        <v>309070</v>
      </c>
    </row>
    <row r="114" spans="1:7" s="13" customFormat="1" ht="26.25" customHeight="1">
      <c r="A114" s="275" t="s">
        <v>133</v>
      </c>
      <c r="B114" s="311" t="s">
        <v>38</v>
      </c>
      <c r="C114" s="274" t="s">
        <v>39</v>
      </c>
      <c r="D114" s="274" t="s">
        <v>159</v>
      </c>
      <c r="E114" s="275" t="s">
        <v>370</v>
      </c>
      <c r="F114" s="140"/>
      <c r="G114" s="134">
        <f>G115</f>
        <v>7000</v>
      </c>
    </row>
    <row r="115" spans="1:7" s="13" customFormat="1" ht="34.5" customHeight="1">
      <c r="A115" s="313" t="s">
        <v>5</v>
      </c>
      <c r="B115" s="311" t="s">
        <v>38</v>
      </c>
      <c r="C115" s="274" t="s">
        <v>39</v>
      </c>
      <c r="D115" s="274" t="s">
        <v>159</v>
      </c>
      <c r="E115" s="275" t="s">
        <v>371</v>
      </c>
      <c r="F115" s="140"/>
      <c r="G115" s="134">
        <f>G116</f>
        <v>7000</v>
      </c>
    </row>
    <row r="116" spans="1:7" s="13" customFormat="1" ht="34.5" customHeight="1">
      <c r="A116" s="313" t="s">
        <v>5</v>
      </c>
      <c r="B116" s="311" t="s">
        <v>38</v>
      </c>
      <c r="C116" s="274" t="s">
        <v>39</v>
      </c>
      <c r="D116" s="276" t="s">
        <v>159</v>
      </c>
      <c r="E116" s="275" t="s">
        <v>176</v>
      </c>
      <c r="F116" s="140"/>
      <c r="G116" s="134">
        <f>G117</f>
        <v>7000</v>
      </c>
    </row>
    <row r="117" spans="1:7" s="13" customFormat="1" ht="24" customHeight="1">
      <c r="A117" s="314" t="s">
        <v>289</v>
      </c>
      <c r="B117" s="315" t="s">
        <v>38</v>
      </c>
      <c r="C117" s="276" t="s">
        <v>39</v>
      </c>
      <c r="D117" s="276" t="s">
        <v>159</v>
      </c>
      <c r="E117" s="316" t="s">
        <v>176</v>
      </c>
      <c r="F117" s="140">
        <v>300</v>
      </c>
      <c r="G117" s="135">
        <v>7000</v>
      </c>
    </row>
    <row r="118" spans="1:7" s="13" customFormat="1" ht="31.5" customHeight="1">
      <c r="A118" s="123" t="s">
        <v>324</v>
      </c>
      <c r="B118" s="138" t="s">
        <v>38</v>
      </c>
      <c r="C118" s="139" t="s">
        <v>41</v>
      </c>
      <c r="D118" s="127"/>
      <c r="E118" s="146"/>
      <c r="F118" s="140"/>
      <c r="G118" s="134">
        <f>G119+G136</f>
        <v>570000</v>
      </c>
    </row>
    <row r="119" spans="1:7" s="13" customFormat="1" ht="42" customHeight="1">
      <c r="A119" s="144" t="s">
        <v>549</v>
      </c>
      <c r="B119" s="138" t="s">
        <v>38</v>
      </c>
      <c r="C119" s="139" t="s">
        <v>41</v>
      </c>
      <c r="D119" s="149">
        <v>10</v>
      </c>
      <c r="E119" s="146"/>
      <c r="F119" s="140"/>
      <c r="G119" s="134">
        <f>G120</f>
        <v>540000</v>
      </c>
    </row>
    <row r="120" spans="1:7" s="18" customFormat="1" ht="67.5" customHeight="1">
      <c r="A120" s="130" t="s">
        <v>660</v>
      </c>
      <c r="B120" s="138" t="s">
        <v>38</v>
      </c>
      <c r="C120" s="139" t="s">
        <v>41</v>
      </c>
      <c r="D120" s="149">
        <v>10</v>
      </c>
      <c r="E120" s="145" t="s">
        <v>377</v>
      </c>
      <c r="F120" s="139"/>
      <c r="G120" s="134">
        <f>G125+G121</f>
        <v>540000</v>
      </c>
    </row>
    <row r="121" spans="1:7" s="18" customFormat="1" ht="112.5" customHeight="1">
      <c r="A121" s="143" t="s">
        <v>623</v>
      </c>
      <c r="B121" s="138" t="s">
        <v>38</v>
      </c>
      <c r="C121" s="139" t="s">
        <v>41</v>
      </c>
      <c r="D121" s="149">
        <v>10</v>
      </c>
      <c r="E121" s="145" t="s">
        <v>447</v>
      </c>
      <c r="F121" s="139"/>
      <c r="G121" s="134">
        <f>G122</f>
        <v>10000</v>
      </c>
    </row>
    <row r="122" spans="1:7" s="18" customFormat="1" ht="51" customHeight="1">
      <c r="A122" s="130" t="s">
        <v>352</v>
      </c>
      <c r="B122" s="138" t="s">
        <v>38</v>
      </c>
      <c r="C122" s="139" t="s">
        <v>41</v>
      </c>
      <c r="D122" s="149">
        <v>10</v>
      </c>
      <c r="E122" s="130" t="s">
        <v>448</v>
      </c>
      <c r="F122" s="150"/>
      <c r="G122" s="134">
        <f>G123</f>
        <v>10000</v>
      </c>
    </row>
    <row r="123" spans="1:7" s="18" customFormat="1" ht="47.25" customHeight="1">
      <c r="A123" s="125" t="s">
        <v>55</v>
      </c>
      <c r="B123" s="138" t="s">
        <v>38</v>
      </c>
      <c r="C123" s="139" t="s">
        <v>41</v>
      </c>
      <c r="D123" s="149">
        <v>10</v>
      </c>
      <c r="E123" s="151" t="s">
        <v>351</v>
      </c>
      <c r="F123" s="152"/>
      <c r="G123" s="135">
        <f>G124</f>
        <v>10000</v>
      </c>
    </row>
    <row r="124" spans="1:7" s="18" customFormat="1" ht="33" customHeight="1">
      <c r="A124" s="125" t="s">
        <v>153</v>
      </c>
      <c r="B124" s="138" t="s">
        <v>38</v>
      </c>
      <c r="C124" s="139" t="s">
        <v>41</v>
      </c>
      <c r="D124" s="149">
        <v>10</v>
      </c>
      <c r="E124" s="151" t="s">
        <v>351</v>
      </c>
      <c r="F124" s="137">
        <v>200</v>
      </c>
      <c r="G124" s="135">
        <v>10000</v>
      </c>
    </row>
    <row r="125" spans="1:7" s="19" customFormat="1" ht="115.5" customHeight="1">
      <c r="A125" s="143" t="s">
        <v>624</v>
      </c>
      <c r="B125" s="138" t="s">
        <v>38</v>
      </c>
      <c r="C125" s="139" t="s">
        <v>41</v>
      </c>
      <c r="D125" s="149">
        <v>10</v>
      </c>
      <c r="E125" s="145" t="s">
        <v>404</v>
      </c>
      <c r="F125" s="139"/>
      <c r="G125" s="134">
        <f>G126+G132+G129</f>
        <v>530000</v>
      </c>
    </row>
    <row r="126" spans="1:7" s="19" customFormat="1" ht="33" customHeight="1">
      <c r="A126" s="123" t="s">
        <v>193</v>
      </c>
      <c r="B126" s="138" t="s">
        <v>38</v>
      </c>
      <c r="C126" s="139" t="s">
        <v>41</v>
      </c>
      <c r="D126" s="149">
        <v>10</v>
      </c>
      <c r="E126" s="130" t="s">
        <v>415</v>
      </c>
      <c r="F126" s="140"/>
      <c r="G126" s="134">
        <f>G127</f>
        <v>170000</v>
      </c>
    </row>
    <row r="127" spans="1:7" s="19" customFormat="1" ht="51" customHeight="1">
      <c r="A127" s="125" t="s">
        <v>55</v>
      </c>
      <c r="B127" s="138" t="s">
        <v>38</v>
      </c>
      <c r="C127" s="139" t="s">
        <v>41</v>
      </c>
      <c r="D127" s="149">
        <v>10</v>
      </c>
      <c r="E127" s="128" t="s">
        <v>273</v>
      </c>
      <c r="F127" s="129"/>
      <c r="G127" s="135">
        <f>G128</f>
        <v>170000</v>
      </c>
    </row>
    <row r="128" spans="1:7" s="19" customFormat="1" ht="32.25" customHeight="1">
      <c r="A128" s="125" t="s">
        <v>153</v>
      </c>
      <c r="B128" s="138" t="s">
        <v>38</v>
      </c>
      <c r="C128" s="139" t="s">
        <v>41</v>
      </c>
      <c r="D128" s="149">
        <v>10</v>
      </c>
      <c r="E128" s="128" t="s">
        <v>273</v>
      </c>
      <c r="F128" s="140">
        <v>200</v>
      </c>
      <c r="G128" s="135">
        <f>150000+20000</f>
        <v>170000</v>
      </c>
    </row>
    <row r="129" spans="1:7" s="19" customFormat="1" ht="45.75" customHeight="1">
      <c r="A129" s="143" t="s">
        <v>725</v>
      </c>
      <c r="B129" s="138" t="s">
        <v>38</v>
      </c>
      <c r="C129" s="139" t="s">
        <v>41</v>
      </c>
      <c r="D129" s="149">
        <v>10</v>
      </c>
      <c r="E129" s="130" t="s">
        <v>726</v>
      </c>
      <c r="F129" s="140"/>
      <c r="G129" s="135">
        <f>G130</f>
        <v>260000</v>
      </c>
    </row>
    <row r="130" spans="1:7" s="19" customFormat="1" ht="54" customHeight="1">
      <c r="A130" s="125" t="s">
        <v>55</v>
      </c>
      <c r="B130" s="138" t="s">
        <v>38</v>
      </c>
      <c r="C130" s="139" t="s">
        <v>41</v>
      </c>
      <c r="D130" s="149">
        <v>10</v>
      </c>
      <c r="E130" s="128" t="s">
        <v>727</v>
      </c>
      <c r="F130" s="140"/>
      <c r="G130" s="135">
        <f>G131</f>
        <v>260000</v>
      </c>
    </row>
    <row r="131" spans="1:7" s="19" customFormat="1" ht="32.25" customHeight="1">
      <c r="A131" s="125" t="s">
        <v>153</v>
      </c>
      <c r="B131" s="138" t="s">
        <v>38</v>
      </c>
      <c r="C131" s="139" t="s">
        <v>41</v>
      </c>
      <c r="D131" s="149">
        <v>10</v>
      </c>
      <c r="E131" s="128" t="s">
        <v>727</v>
      </c>
      <c r="F131" s="140">
        <v>200</v>
      </c>
      <c r="G131" s="135">
        <v>260000</v>
      </c>
    </row>
    <row r="132" spans="1:7" s="19" customFormat="1" ht="33.75" customHeight="1">
      <c r="A132" s="153" t="s">
        <v>550</v>
      </c>
      <c r="B132" s="138" t="s">
        <v>38</v>
      </c>
      <c r="C132" s="139" t="s">
        <v>41</v>
      </c>
      <c r="D132" s="149">
        <v>10</v>
      </c>
      <c r="E132" s="130" t="s">
        <v>551</v>
      </c>
      <c r="F132" s="142"/>
      <c r="G132" s="134">
        <f>G133</f>
        <v>100000</v>
      </c>
    </row>
    <row r="133" spans="1:7" s="19" customFormat="1" ht="33.75" customHeight="1">
      <c r="A133" s="154" t="s">
        <v>552</v>
      </c>
      <c r="B133" s="126" t="s">
        <v>38</v>
      </c>
      <c r="C133" s="127" t="s">
        <v>41</v>
      </c>
      <c r="D133" s="155">
        <v>10</v>
      </c>
      <c r="E133" s="128" t="s">
        <v>553</v>
      </c>
      <c r="F133" s="140"/>
      <c r="G133" s="135">
        <f>G134</f>
        <v>100000</v>
      </c>
    </row>
    <row r="134" spans="1:7" s="19" customFormat="1" ht="33.75" customHeight="1">
      <c r="A134" s="125" t="s">
        <v>153</v>
      </c>
      <c r="B134" s="126" t="s">
        <v>38</v>
      </c>
      <c r="C134" s="127" t="s">
        <v>41</v>
      </c>
      <c r="D134" s="155">
        <v>10</v>
      </c>
      <c r="E134" s="128" t="s">
        <v>553</v>
      </c>
      <c r="F134" s="140">
        <v>200</v>
      </c>
      <c r="G134" s="135">
        <v>100000</v>
      </c>
    </row>
    <row r="135" spans="1:7" s="13" customFormat="1" ht="35.25" customHeight="1">
      <c r="A135" s="143" t="s">
        <v>278</v>
      </c>
      <c r="B135" s="138" t="s">
        <v>38</v>
      </c>
      <c r="C135" s="147" t="s">
        <v>41</v>
      </c>
      <c r="D135" s="142">
        <v>14</v>
      </c>
      <c r="E135" s="146"/>
      <c r="F135" s="140"/>
      <c r="G135" s="134">
        <f>G136</f>
        <v>30000</v>
      </c>
    </row>
    <row r="136" spans="1:7" s="13" customFormat="1" ht="34.5" customHeight="1">
      <c r="A136" s="143" t="s">
        <v>625</v>
      </c>
      <c r="B136" s="138" t="s">
        <v>38</v>
      </c>
      <c r="C136" s="147" t="s">
        <v>41</v>
      </c>
      <c r="D136" s="142">
        <v>14</v>
      </c>
      <c r="E136" s="145" t="s">
        <v>378</v>
      </c>
      <c r="F136" s="142"/>
      <c r="G136" s="134">
        <f>G137</f>
        <v>30000</v>
      </c>
    </row>
    <row r="137" spans="1:7" s="13" customFormat="1" ht="67.5" customHeight="1">
      <c r="A137" s="143" t="s">
        <v>626</v>
      </c>
      <c r="B137" s="138" t="s">
        <v>38</v>
      </c>
      <c r="C137" s="147" t="s">
        <v>41</v>
      </c>
      <c r="D137" s="142">
        <v>14</v>
      </c>
      <c r="E137" s="145" t="s">
        <v>403</v>
      </c>
      <c r="F137" s="142"/>
      <c r="G137" s="134">
        <f>G138+G141+G144</f>
        <v>30000</v>
      </c>
    </row>
    <row r="138" spans="1:7" s="13" customFormat="1" ht="48.75" customHeight="1">
      <c r="A138" s="143" t="s">
        <v>137</v>
      </c>
      <c r="B138" s="138" t="s">
        <v>38</v>
      </c>
      <c r="C138" s="147" t="s">
        <v>41</v>
      </c>
      <c r="D138" s="142">
        <v>14</v>
      </c>
      <c r="E138" s="130" t="s">
        <v>416</v>
      </c>
      <c r="F138" s="142"/>
      <c r="G138" s="134">
        <f>G139</f>
        <v>10000</v>
      </c>
    </row>
    <row r="139" spans="1:7" s="13" customFormat="1" ht="35.25" customHeight="1">
      <c r="A139" s="125" t="s">
        <v>270</v>
      </c>
      <c r="B139" s="126" t="s">
        <v>38</v>
      </c>
      <c r="C139" s="182" t="s">
        <v>41</v>
      </c>
      <c r="D139" s="140">
        <v>14</v>
      </c>
      <c r="E139" s="128" t="s">
        <v>195</v>
      </c>
      <c r="F139" s="140"/>
      <c r="G139" s="135">
        <f>G140</f>
        <v>10000</v>
      </c>
    </row>
    <row r="140" spans="1:7" s="13" customFormat="1" ht="35.25" customHeight="1">
      <c r="A140" s="125" t="s">
        <v>153</v>
      </c>
      <c r="B140" s="126" t="s">
        <v>38</v>
      </c>
      <c r="C140" s="182" t="s">
        <v>41</v>
      </c>
      <c r="D140" s="140">
        <v>14</v>
      </c>
      <c r="E140" s="128" t="s">
        <v>195</v>
      </c>
      <c r="F140" s="140">
        <v>200</v>
      </c>
      <c r="G140" s="135">
        <v>10000</v>
      </c>
    </row>
    <row r="141" spans="1:7" s="13" customFormat="1" ht="35.25" customHeight="1">
      <c r="A141" s="143" t="s">
        <v>194</v>
      </c>
      <c r="B141" s="138" t="s">
        <v>38</v>
      </c>
      <c r="C141" s="147" t="s">
        <v>41</v>
      </c>
      <c r="D141" s="142">
        <v>14</v>
      </c>
      <c r="E141" s="145" t="s">
        <v>417</v>
      </c>
      <c r="F141" s="142"/>
      <c r="G141" s="134">
        <f>G142</f>
        <v>15000</v>
      </c>
    </row>
    <row r="142" spans="1:7" s="13" customFormat="1" ht="35.25" customHeight="1">
      <c r="A142" s="125" t="s">
        <v>270</v>
      </c>
      <c r="B142" s="126" t="s">
        <v>38</v>
      </c>
      <c r="C142" s="182" t="s">
        <v>41</v>
      </c>
      <c r="D142" s="140">
        <v>14</v>
      </c>
      <c r="E142" s="128" t="s">
        <v>28</v>
      </c>
      <c r="F142" s="140"/>
      <c r="G142" s="135">
        <f>G143</f>
        <v>15000</v>
      </c>
    </row>
    <row r="143" spans="1:7" s="13" customFormat="1" ht="35.25" customHeight="1">
      <c r="A143" s="125" t="s">
        <v>153</v>
      </c>
      <c r="B143" s="126" t="s">
        <v>38</v>
      </c>
      <c r="C143" s="182" t="s">
        <v>41</v>
      </c>
      <c r="D143" s="140">
        <v>14</v>
      </c>
      <c r="E143" s="128" t="s">
        <v>28</v>
      </c>
      <c r="F143" s="140">
        <v>200</v>
      </c>
      <c r="G143" s="135">
        <v>15000</v>
      </c>
    </row>
    <row r="144" spans="1:7" s="13" customFormat="1" ht="35.25" customHeight="1">
      <c r="A144" s="143" t="s">
        <v>152</v>
      </c>
      <c r="B144" s="138" t="s">
        <v>38</v>
      </c>
      <c r="C144" s="147" t="s">
        <v>41</v>
      </c>
      <c r="D144" s="142">
        <v>14</v>
      </c>
      <c r="E144" s="145" t="s">
        <v>418</v>
      </c>
      <c r="F144" s="142"/>
      <c r="G144" s="134">
        <f>G145</f>
        <v>5000</v>
      </c>
    </row>
    <row r="145" spans="1:7" s="13" customFormat="1" ht="35.25" customHeight="1">
      <c r="A145" s="125" t="s">
        <v>270</v>
      </c>
      <c r="B145" s="126" t="s">
        <v>38</v>
      </c>
      <c r="C145" s="182" t="s">
        <v>41</v>
      </c>
      <c r="D145" s="140">
        <v>14</v>
      </c>
      <c r="E145" s="128" t="s">
        <v>151</v>
      </c>
      <c r="F145" s="140"/>
      <c r="G145" s="135">
        <f>G146</f>
        <v>5000</v>
      </c>
    </row>
    <row r="146" spans="1:7" s="13" customFormat="1" ht="35.25" customHeight="1">
      <c r="A146" s="125" t="s">
        <v>153</v>
      </c>
      <c r="B146" s="126" t="s">
        <v>38</v>
      </c>
      <c r="C146" s="182" t="s">
        <v>41</v>
      </c>
      <c r="D146" s="140">
        <v>14</v>
      </c>
      <c r="E146" s="128" t="s">
        <v>151</v>
      </c>
      <c r="F146" s="140">
        <v>200</v>
      </c>
      <c r="G146" s="135">
        <v>5000</v>
      </c>
    </row>
    <row r="147" spans="1:7" s="20" customFormat="1" ht="18">
      <c r="A147" s="143" t="s">
        <v>131</v>
      </c>
      <c r="B147" s="138" t="s">
        <v>38</v>
      </c>
      <c r="C147" s="139" t="s">
        <v>42</v>
      </c>
      <c r="D147" s="139"/>
      <c r="E147" s="242"/>
      <c r="F147" s="139"/>
      <c r="G147" s="134">
        <f>G148+G157+G168+G181</f>
        <v>16452755.88</v>
      </c>
    </row>
    <row r="148" spans="1:7" s="20" customFormat="1" ht="18">
      <c r="A148" s="143" t="s">
        <v>54</v>
      </c>
      <c r="B148" s="138" t="s">
        <v>38</v>
      </c>
      <c r="C148" s="139" t="s">
        <v>42</v>
      </c>
      <c r="D148" s="139" t="s">
        <v>39</v>
      </c>
      <c r="E148" s="242"/>
      <c r="F148" s="139"/>
      <c r="G148" s="134">
        <f>G149</f>
        <v>366450</v>
      </c>
    </row>
    <row r="149" spans="1:7" s="6" customFormat="1" ht="32.25" customHeight="1">
      <c r="A149" s="130" t="s">
        <v>627</v>
      </c>
      <c r="B149" s="138" t="s">
        <v>38</v>
      </c>
      <c r="C149" s="139" t="s">
        <v>42</v>
      </c>
      <c r="D149" s="139" t="s">
        <v>39</v>
      </c>
      <c r="E149" s="145" t="s">
        <v>379</v>
      </c>
      <c r="F149" s="139"/>
      <c r="G149" s="134">
        <f>G150</f>
        <v>366450</v>
      </c>
    </row>
    <row r="150" spans="1:7" s="5" customFormat="1" ht="50.25" customHeight="1">
      <c r="A150" s="130" t="s">
        <v>629</v>
      </c>
      <c r="B150" s="138" t="s">
        <v>38</v>
      </c>
      <c r="C150" s="139" t="s">
        <v>42</v>
      </c>
      <c r="D150" s="139" t="s">
        <v>39</v>
      </c>
      <c r="E150" s="145" t="s">
        <v>401</v>
      </c>
      <c r="F150" s="139"/>
      <c r="G150" s="134">
        <f>G151</f>
        <v>366450</v>
      </c>
    </row>
    <row r="151" spans="1:7" s="5" customFormat="1" ht="66.75" customHeight="1">
      <c r="A151" s="130" t="s">
        <v>196</v>
      </c>
      <c r="B151" s="138" t="s">
        <v>38</v>
      </c>
      <c r="C151" s="139" t="s">
        <v>42</v>
      </c>
      <c r="D151" s="139" t="s">
        <v>39</v>
      </c>
      <c r="E151" s="130" t="s">
        <v>420</v>
      </c>
      <c r="F151" s="150"/>
      <c r="G151" s="134">
        <f>G152+G155</f>
        <v>366450</v>
      </c>
    </row>
    <row r="152" spans="1:7" s="8" customFormat="1" ht="34.5" customHeight="1">
      <c r="A152" s="123" t="s">
        <v>2</v>
      </c>
      <c r="B152" s="138" t="s">
        <v>38</v>
      </c>
      <c r="C152" s="139" t="s">
        <v>42</v>
      </c>
      <c r="D152" s="139" t="s">
        <v>39</v>
      </c>
      <c r="E152" s="130" t="s">
        <v>197</v>
      </c>
      <c r="F152" s="150"/>
      <c r="G152" s="134">
        <f>G153+G154</f>
        <v>334700</v>
      </c>
    </row>
    <row r="153" spans="1:7" s="10" customFormat="1" ht="63.75" customHeight="1">
      <c r="A153" s="125" t="s">
        <v>50</v>
      </c>
      <c r="B153" s="126" t="s">
        <v>38</v>
      </c>
      <c r="C153" s="127" t="s">
        <v>42</v>
      </c>
      <c r="D153" s="127" t="s">
        <v>39</v>
      </c>
      <c r="E153" s="128" t="s">
        <v>197</v>
      </c>
      <c r="F153" s="140">
        <v>100</v>
      </c>
      <c r="G153" s="135">
        <v>328868</v>
      </c>
    </row>
    <row r="154" spans="1:7" s="10" customFormat="1" ht="39.75" customHeight="1">
      <c r="A154" s="125" t="s">
        <v>153</v>
      </c>
      <c r="B154" s="126" t="s">
        <v>38</v>
      </c>
      <c r="C154" s="127" t="s">
        <v>42</v>
      </c>
      <c r="D154" s="127" t="s">
        <v>39</v>
      </c>
      <c r="E154" s="128" t="s">
        <v>197</v>
      </c>
      <c r="F154" s="140">
        <v>200</v>
      </c>
      <c r="G154" s="135">
        <v>5832</v>
      </c>
    </row>
    <row r="155" spans="1:7" s="10" customFormat="1" ht="39.75" customHeight="1">
      <c r="A155" s="141" t="s">
        <v>179</v>
      </c>
      <c r="B155" s="138" t="s">
        <v>38</v>
      </c>
      <c r="C155" s="139" t="s">
        <v>42</v>
      </c>
      <c r="D155" s="139" t="s">
        <v>39</v>
      </c>
      <c r="E155" s="130" t="s">
        <v>767</v>
      </c>
      <c r="F155" s="142"/>
      <c r="G155" s="135">
        <f>G156</f>
        <v>31750</v>
      </c>
    </row>
    <row r="156" spans="1:7" s="10" customFormat="1" ht="39.75" customHeight="1">
      <c r="A156" s="125" t="s">
        <v>50</v>
      </c>
      <c r="B156" s="126" t="s">
        <v>38</v>
      </c>
      <c r="C156" s="127" t="s">
        <v>42</v>
      </c>
      <c r="D156" s="127" t="s">
        <v>39</v>
      </c>
      <c r="E156" s="128" t="s">
        <v>767</v>
      </c>
      <c r="F156" s="140">
        <v>100</v>
      </c>
      <c r="G156" s="135">
        <v>31750</v>
      </c>
    </row>
    <row r="157" spans="1:7" s="21" customFormat="1" ht="20.25" customHeight="1">
      <c r="A157" s="215" t="s">
        <v>170</v>
      </c>
      <c r="B157" s="138" t="s">
        <v>38</v>
      </c>
      <c r="C157" s="139" t="s">
        <v>42</v>
      </c>
      <c r="D157" s="139" t="s">
        <v>44</v>
      </c>
      <c r="E157" s="248"/>
      <c r="F157" s="139"/>
      <c r="G157" s="134">
        <f>G158</f>
        <v>14073333.88</v>
      </c>
    </row>
    <row r="158" spans="1:7" s="6" customFormat="1" ht="66" customHeight="1">
      <c r="A158" s="143" t="s">
        <v>630</v>
      </c>
      <c r="B158" s="138" t="s">
        <v>38</v>
      </c>
      <c r="C158" s="139" t="s">
        <v>42</v>
      </c>
      <c r="D158" s="139" t="s">
        <v>44</v>
      </c>
      <c r="E158" s="145" t="s">
        <v>380</v>
      </c>
      <c r="F158" s="139"/>
      <c r="G158" s="134">
        <f>G159</f>
        <v>14073333.88</v>
      </c>
    </row>
    <row r="159" spans="1:7" s="6" customFormat="1" ht="81.75" customHeight="1">
      <c r="A159" s="143" t="s">
        <v>631</v>
      </c>
      <c r="B159" s="138" t="s">
        <v>38</v>
      </c>
      <c r="C159" s="139" t="s">
        <v>42</v>
      </c>
      <c r="D159" s="139" t="s">
        <v>44</v>
      </c>
      <c r="E159" s="145" t="s">
        <v>400</v>
      </c>
      <c r="F159" s="139"/>
      <c r="G159" s="134">
        <f>G160</f>
        <v>14073333.88</v>
      </c>
    </row>
    <row r="160" spans="1:7" s="6" customFormat="1" ht="52.5" customHeight="1">
      <c r="A160" s="123" t="s">
        <v>198</v>
      </c>
      <c r="B160" s="138" t="s">
        <v>38</v>
      </c>
      <c r="C160" s="139" t="s">
        <v>42</v>
      </c>
      <c r="D160" s="139" t="s">
        <v>44</v>
      </c>
      <c r="E160" s="130" t="s">
        <v>421</v>
      </c>
      <c r="F160" s="150"/>
      <c r="G160" s="134">
        <f>G164+G166+G161</f>
        <v>14073333.88</v>
      </c>
    </row>
    <row r="161" spans="1:7" s="6" customFormat="1" ht="52.5" customHeight="1">
      <c r="A161" s="123" t="s">
        <v>592</v>
      </c>
      <c r="B161" s="138" t="s">
        <v>38</v>
      </c>
      <c r="C161" s="139" t="s">
        <v>42</v>
      </c>
      <c r="D161" s="139" t="s">
        <v>44</v>
      </c>
      <c r="E161" s="130" t="s">
        <v>593</v>
      </c>
      <c r="F161" s="150"/>
      <c r="G161" s="134">
        <f>G163+G162</f>
        <v>250000</v>
      </c>
    </row>
    <row r="162" spans="1:7" s="6" customFormat="1" ht="42" customHeight="1">
      <c r="A162" s="224" t="s">
        <v>153</v>
      </c>
      <c r="B162" s="126" t="s">
        <v>38</v>
      </c>
      <c r="C162" s="127" t="s">
        <v>42</v>
      </c>
      <c r="D162" s="127" t="s">
        <v>44</v>
      </c>
      <c r="E162" s="128" t="s">
        <v>593</v>
      </c>
      <c r="F162" s="129">
        <v>200</v>
      </c>
      <c r="G162" s="135">
        <v>200000</v>
      </c>
    </row>
    <row r="163" spans="1:7" s="6" customFormat="1" ht="37.5" customHeight="1">
      <c r="A163" s="217" t="s">
        <v>491</v>
      </c>
      <c r="B163" s="126" t="s">
        <v>38</v>
      </c>
      <c r="C163" s="127" t="s">
        <v>42</v>
      </c>
      <c r="D163" s="127" t="s">
        <v>44</v>
      </c>
      <c r="E163" s="128" t="s">
        <v>593</v>
      </c>
      <c r="F163" s="129">
        <v>400</v>
      </c>
      <c r="G163" s="135">
        <v>50000</v>
      </c>
    </row>
    <row r="164" spans="1:7" s="6" customFormat="1" ht="33.75" customHeight="1">
      <c r="A164" s="124" t="s">
        <v>489</v>
      </c>
      <c r="B164" s="138" t="s">
        <v>38</v>
      </c>
      <c r="C164" s="139" t="s">
        <v>42</v>
      </c>
      <c r="D164" s="139" t="s">
        <v>44</v>
      </c>
      <c r="E164" s="130" t="s">
        <v>490</v>
      </c>
      <c r="F164" s="150"/>
      <c r="G164" s="134">
        <f>G165</f>
        <v>3061000</v>
      </c>
    </row>
    <row r="165" spans="1:7" s="6" customFormat="1" ht="33.75" customHeight="1">
      <c r="A165" s="217" t="s">
        <v>491</v>
      </c>
      <c r="B165" s="126" t="s">
        <v>38</v>
      </c>
      <c r="C165" s="127" t="s">
        <v>42</v>
      </c>
      <c r="D165" s="127" t="s">
        <v>44</v>
      </c>
      <c r="E165" s="128" t="s">
        <v>490</v>
      </c>
      <c r="F165" s="129">
        <v>400</v>
      </c>
      <c r="G165" s="135">
        <v>3061000</v>
      </c>
    </row>
    <row r="166" spans="1:7" s="6" customFormat="1" ht="33.75" customHeight="1">
      <c r="A166" s="143" t="s">
        <v>10</v>
      </c>
      <c r="B166" s="138" t="s">
        <v>38</v>
      </c>
      <c r="C166" s="139" t="s">
        <v>42</v>
      </c>
      <c r="D166" s="139" t="s">
        <v>44</v>
      </c>
      <c r="E166" s="130" t="s">
        <v>199</v>
      </c>
      <c r="F166" s="150"/>
      <c r="G166" s="134">
        <f>G167</f>
        <v>10762333.88</v>
      </c>
    </row>
    <row r="167" spans="1:7" s="6" customFormat="1" ht="33.75" customHeight="1">
      <c r="A167" s="125" t="s">
        <v>153</v>
      </c>
      <c r="B167" s="126" t="s">
        <v>38</v>
      </c>
      <c r="C167" s="127" t="s">
        <v>42</v>
      </c>
      <c r="D167" s="127" t="s">
        <v>44</v>
      </c>
      <c r="E167" s="128" t="s">
        <v>199</v>
      </c>
      <c r="F167" s="129">
        <v>200</v>
      </c>
      <c r="G167" s="135">
        <v>10762333.88</v>
      </c>
    </row>
    <row r="168" spans="1:7" s="6" customFormat="1" ht="20.25" customHeight="1">
      <c r="A168" s="218" t="s">
        <v>123</v>
      </c>
      <c r="B168" s="138" t="s">
        <v>38</v>
      </c>
      <c r="C168" s="149" t="s">
        <v>42</v>
      </c>
      <c r="D168" s="149" t="s">
        <v>48</v>
      </c>
      <c r="E168" s="219"/>
      <c r="F168" s="150"/>
      <c r="G168" s="134">
        <f>G169</f>
        <v>531210</v>
      </c>
    </row>
    <row r="169" spans="1:7" s="6" customFormat="1" ht="33.75" customHeight="1">
      <c r="A169" s="141" t="s">
        <v>632</v>
      </c>
      <c r="B169" s="138" t="s">
        <v>38</v>
      </c>
      <c r="C169" s="149" t="s">
        <v>42</v>
      </c>
      <c r="D169" s="149" t="s">
        <v>48</v>
      </c>
      <c r="E169" s="130" t="s">
        <v>381</v>
      </c>
      <c r="F169" s="150"/>
      <c r="G169" s="134">
        <f>G174+G170</f>
        <v>531210</v>
      </c>
    </row>
    <row r="170" spans="1:7" s="6" customFormat="1" ht="51" customHeight="1">
      <c r="A170" s="141" t="s">
        <v>633</v>
      </c>
      <c r="B170" s="138" t="s">
        <v>38</v>
      </c>
      <c r="C170" s="149" t="s">
        <v>42</v>
      </c>
      <c r="D170" s="149" t="s">
        <v>48</v>
      </c>
      <c r="E170" s="130" t="s">
        <v>399</v>
      </c>
      <c r="F170" s="150"/>
      <c r="G170" s="134">
        <f>G171</f>
        <v>170440</v>
      </c>
    </row>
    <row r="171" spans="1:7" s="6" customFormat="1" ht="33.75" customHeight="1">
      <c r="A171" s="141" t="s">
        <v>20</v>
      </c>
      <c r="B171" s="138" t="s">
        <v>38</v>
      </c>
      <c r="C171" s="149" t="s">
        <v>42</v>
      </c>
      <c r="D171" s="149" t="s">
        <v>48</v>
      </c>
      <c r="E171" s="130" t="s">
        <v>422</v>
      </c>
      <c r="F171" s="150"/>
      <c r="G171" s="134">
        <f>G172</f>
        <v>170440</v>
      </c>
    </row>
    <row r="172" spans="1:7" s="6" customFormat="1" ht="33.75" customHeight="1">
      <c r="A172" s="131" t="s">
        <v>21</v>
      </c>
      <c r="B172" s="126" t="s">
        <v>38</v>
      </c>
      <c r="C172" s="155" t="s">
        <v>42</v>
      </c>
      <c r="D172" s="155" t="s">
        <v>48</v>
      </c>
      <c r="E172" s="128" t="s">
        <v>22</v>
      </c>
      <c r="F172" s="129"/>
      <c r="G172" s="135">
        <f>G173</f>
        <v>170440</v>
      </c>
    </row>
    <row r="173" spans="1:7" s="6" customFormat="1" ht="33.75" customHeight="1">
      <c r="A173" s="131" t="s">
        <v>153</v>
      </c>
      <c r="B173" s="126" t="s">
        <v>38</v>
      </c>
      <c r="C173" s="155" t="s">
        <v>42</v>
      </c>
      <c r="D173" s="155" t="s">
        <v>48</v>
      </c>
      <c r="E173" s="128" t="s">
        <v>22</v>
      </c>
      <c r="F173" s="129">
        <v>200</v>
      </c>
      <c r="G173" s="135">
        <v>170440</v>
      </c>
    </row>
    <row r="174" spans="1:7" s="6" customFormat="1" ht="66" customHeight="1">
      <c r="A174" s="141" t="s">
        <v>634</v>
      </c>
      <c r="B174" s="138" t="s">
        <v>38</v>
      </c>
      <c r="C174" s="149" t="s">
        <v>42</v>
      </c>
      <c r="D174" s="149" t="s">
        <v>48</v>
      </c>
      <c r="E174" s="130" t="s">
        <v>398</v>
      </c>
      <c r="F174" s="150"/>
      <c r="G174" s="134">
        <f>G178+G175</f>
        <v>360770</v>
      </c>
    </row>
    <row r="175" spans="1:7" s="6" customFormat="1" ht="33.75" customHeight="1">
      <c r="A175" s="143" t="s">
        <v>745</v>
      </c>
      <c r="B175" s="138" t="s">
        <v>38</v>
      </c>
      <c r="C175" s="149" t="s">
        <v>42</v>
      </c>
      <c r="D175" s="149" t="s">
        <v>48</v>
      </c>
      <c r="E175" s="130" t="s">
        <v>746</v>
      </c>
      <c r="F175" s="150"/>
      <c r="G175" s="134">
        <f>G176</f>
        <v>315570</v>
      </c>
    </row>
    <row r="176" spans="1:7" s="6" customFormat="1" ht="36" customHeight="1">
      <c r="A176" s="125" t="s">
        <v>21</v>
      </c>
      <c r="B176" s="126" t="s">
        <v>38</v>
      </c>
      <c r="C176" s="155" t="s">
        <v>42</v>
      </c>
      <c r="D176" s="155" t="s">
        <v>48</v>
      </c>
      <c r="E176" s="128" t="s">
        <v>747</v>
      </c>
      <c r="F176" s="129"/>
      <c r="G176" s="135">
        <f>G177</f>
        <v>315570</v>
      </c>
    </row>
    <row r="177" spans="1:7" s="6" customFormat="1" ht="33.75" customHeight="1">
      <c r="A177" s="220" t="s">
        <v>153</v>
      </c>
      <c r="B177" s="126" t="s">
        <v>38</v>
      </c>
      <c r="C177" s="155" t="s">
        <v>42</v>
      </c>
      <c r="D177" s="155" t="s">
        <v>48</v>
      </c>
      <c r="E177" s="128" t="s">
        <v>747</v>
      </c>
      <c r="F177" s="129">
        <v>200</v>
      </c>
      <c r="G177" s="135">
        <v>315570</v>
      </c>
    </row>
    <row r="178" spans="1:7" s="6" customFormat="1" ht="101.25" customHeight="1">
      <c r="A178" s="218" t="s">
        <v>355</v>
      </c>
      <c r="B178" s="138" t="s">
        <v>38</v>
      </c>
      <c r="C178" s="149" t="s">
        <v>42</v>
      </c>
      <c r="D178" s="149" t="s">
        <v>48</v>
      </c>
      <c r="E178" s="130" t="s">
        <v>423</v>
      </c>
      <c r="F178" s="150"/>
      <c r="G178" s="134">
        <f>G179</f>
        <v>45200</v>
      </c>
    </row>
    <row r="179" spans="1:7" s="6" customFormat="1" ht="33.75" customHeight="1">
      <c r="A179" s="125" t="s">
        <v>21</v>
      </c>
      <c r="B179" s="126" t="s">
        <v>38</v>
      </c>
      <c r="C179" s="155" t="s">
        <v>42</v>
      </c>
      <c r="D179" s="155" t="s">
        <v>48</v>
      </c>
      <c r="E179" s="128" t="s">
        <v>356</v>
      </c>
      <c r="F179" s="129"/>
      <c r="G179" s="135">
        <f>G180</f>
        <v>45200</v>
      </c>
    </row>
    <row r="180" spans="1:7" s="6" customFormat="1" ht="33.75" customHeight="1">
      <c r="A180" s="220" t="s">
        <v>153</v>
      </c>
      <c r="B180" s="126" t="s">
        <v>38</v>
      </c>
      <c r="C180" s="155" t="s">
        <v>42</v>
      </c>
      <c r="D180" s="155" t="s">
        <v>48</v>
      </c>
      <c r="E180" s="128" t="s">
        <v>356</v>
      </c>
      <c r="F180" s="129">
        <v>200</v>
      </c>
      <c r="G180" s="135">
        <v>45200</v>
      </c>
    </row>
    <row r="181" spans="1:7" s="6" customFormat="1" ht="18" customHeight="1">
      <c r="A181" s="221" t="s">
        <v>492</v>
      </c>
      <c r="B181" s="138" t="s">
        <v>38</v>
      </c>
      <c r="C181" s="149" t="s">
        <v>42</v>
      </c>
      <c r="D181" s="149">
        <v>12</v>
      </c>
      <c r="E181" s="128"/>
      <c r="F181" s="129"/>
      <c r="G181" s="134">
        <f>G182</f>
        <v>1481762</v>
      </c>
    </row>
    <row r="182" spans="1:7" s="6" customFormat="1" ht="48.75" customHeight="1">
      <c r="A182" s="148" t="s">
        <v>635</v>
      </c>
      <c r="B182" s="138" t="s">
        <v>38</v>
      </c>
      <c r="C182" s="149" t="s">
        <v>42</v>
      </c>
      <c r="D182" s="149">
        <v>12</v>
      </c>
      <c r="E182" s="145" t="s">
        <v>493</v>
      </c>
      <c r="F182" s="129"/>
      <c r="G182" s="134">
        <f>G183</f>
        <v>1481762</v>
      </c>
    </row>
    <row r="183" spans="1:7" s="6" customFormat="1" ht="81" customHeight="1">
      <c r="A183" s="148" t="s">
        <v>636</v>
      </c>
      <c r="B183" s="138" t="s">
        <v>38</v>
      </c>
      <c r="C183" s="149" t="s">
        <v>42</v>
      </c>
      <c r="D183" s="149">
        <v>12</v>
      </c>
      <c r="E183" s="145" t="s">
        <v>494</v>
      </c>
      <c r="F183" s="129"/>
      <c r="G183" s="134">
        <f>G184</f>
        <v>1481762</v>
      </c>
    </row>
    <row r="184" spans="1:7" s="6" customFormat="1" ht="64.5" customHeight="1">
      <c r="A184" s="148" t="s">
        <v>515</v>
      </c>
      <c r="B184" s="138" t="s">
        <v>38</v>
      </c>
      <c r="C184" s="149" t="s">
        <v>42</v>
      </c>
      <c r="D184" s="149">
        <v>12</v>
      </c>
      <c r="E184" s="145" t="s">
        <v>514</v>
      </c>
      <c r="F184" s="129"/>
      <c r="G184" s="134">
        <f>G185+G187</f>
        <v>1481762</v>
      </c>
    </row>
    <row r="185" spans="1:7" s="6" customFormat="1" ht="46.5" customHeight="1">
      <c r="A185" s="148" t="s">
        <v>594</v>
      </c>
      <c r="B185" s="138" t="s">
        <v>38</v>
      </c>
      <c r="C185" s="149" t="s">
        <v>42</v>
      </c>
      <c r="D185" s="149">
        <v>12</v>
      </c>
      <c r="E185" s="145" t="s">
        <v>516</v>
      </c>
      <c r="F185" s="129"/>
      <c r="G185" s="134">
        <f>G186</f>
        <v>1369306</v>
      </c>
    </row>
    <row r="186" spans="1:7" s="6" customFormat="1" ht="29.25" customHeight="1">
      <c r="A186" s="222" t="s">
        <v>153</v>
      </c>
      <c r="B186" s="126" t="s">
        <v>38</v>
      </c>
      <c r="C186" s="155" t="s">
        <v>42</v>
      </c>
      <c r="D186" s="155">
        <v>12</v>
      </c>
      <c r="E186" s="146" t="s">
        <v>516</v>
      </c>
      <c r="F186" s="129">
        <v>200</v>
      </c>
      <c r="G186" s="135">
        <v>1369306</v>
      </c>
    </row>
    <row r="187" spans="1:7" s="6" customFormat="1" ht="54" customHeight="1">
      <c r="A187" s="148" t="s">
        <v>595</v>
      </c>
      <c r="B187" s="138" t="s">
        <v>38</v>
      </c>
      <c r="C187" s="149" t="s">
        <v>42</v>
      </c>
      <c r="D187" s="149">
        <v>12</v>
      </c>
      <c r="E187" s="145" t="s">
        <v>517</v>
      </c>
      <c r="F187" s="129"/>
      <c r="G187" s="134">
        <f>G188</f>
        <v>112456</v>
      </c>
    </row>
    <row r="188" spans="1:7" s="6" customFormat="1" ht="38.25" customHeight="1">
      <c r="A188" s="222" t="s">
        <v>153</v>
      </c>
      <c r="B188" s="126" t="s">
        <v>38</v>
      </c>
      <c r="C188" s="155" t="s">
        <v>42</v>
      </c>
      <c r="D188" s="155">
        <v>12</v>
      </c>
      <c r="E188" s="146" t="s">
        <v>517</v>
      </c>
      <c r="F188" s="129">
        <v>200</v>
      </c>
      <c r="G188" s="135">
        <v>112456</v>
      </c>
    </row>
    <row r="189" spans="1:7" s="6" customFormat="1" ht="19.5" customHeight="1">
      <c r="A189" s="143" t="s">
        <v>452</v>
      </c>
      <c r="B189" s="138" t="s">
        <v>38</v>
      </c>
      <c r="C189" s="147" t="s">
        <v>453</v>
      </c>
      <c r="D189" s="127"/>
      <c r="E189" s="128"/>
      <c r="F189" s="129"/>
      <c r="G189" s="134">
        <f>G190</f>
        <v>1535829</v>
      </c>
    </row>
    <row r="190" spans="1:7" s="6" customFormat="1" ht="19.5" customHeight="1">
      <c r="A190" s="143" t="s">
        <v>454</v>
      </c>
      <c r="B190" s="138" t="s">
        <v>38</v>
      </c>
      <c r="C190" s="147" t="s">
        <v>453</v>
      </c>
      <c r="D190" s="133" t="s">
        <v>40</v>
      </c>
      <c r="E190" s="128"/>
      <c r="F190" s="129"/>
      <c r="G190" s="134">
        <f>G198+G191</f>
        <v>1535829</v>
      </c>
    </row>
    <row r="191" spans="1:7" s="6" customFormat="1" ht="33" customHeight="1">
      <c r="A191" s="148" t="s">
        <v>759</v>
      </c>
      <c r="B191" s="138" t="s">
        <v>38</v>
      </c>
      <c r="C191" s="147" t="s">
        <v>453</v>
      </c>
      <c r="D191" s="133" t="s">
        <v>40</v>
      </c>
      <c r="E191" s="145" t="s">
        <v>753</v>
      </c>
      <c r="F191" s="129"/>
      <c r="G191" s="134">
        <f>G192</f>
        <v>247829</v>
      </c>
    </row>
    <row r="192" spans="1:7" s="6" customFormat="1" ht="66" customHeight="1">
      <c r="A192" s="148" t="s">
        <v>760</v>
      </c>
      <c r="B192" s="138" t="s">
        <v>38</v>
      </c>
      <c r="C192" s="147" t="s">
        <v>453</v>
      </c>
      <c r="D192" s="133" t="s">
        <v>40</v>
      </c>
      <c r="E192" s="145" t="s">
        <v>754</v>
      </c>
      <c r="F192" s="129"/>
      <c r="G192" s="134">
        <f>G193</f>
        <v>247829</v>
      </c>
    </row>
    <row r="193" spans="1:7" s="6" customFormat="1" ht="33" customHeight="1">
      <c r="A193" s="148" t="s">
        <v>755</v>
      </c>
      <c r="B193" s="138" t="s">
        <v>38</v>
      </c>
      <c r="C193" s="147" t="s">
        <v>453</v>
      </c>
      <c r="D193" s="133" t="s">
        <v>40</v>
      </c>
      <c r="E193" s="145" t="s">
        <v>756</v>
      </c>
      <c r="F193" s="129"/>
      <c r="G193" s="134">
        <f>G194+G196</f>
        <v>247829</v>
      </c>
    </row>
    <row r="194" spans="1:7" s="6" customFormat="1" ht="33" customHeight="1">
      <c r="A194" s="301" t="s">
        <v>757</v>
      </c>
      <c r="B194" s="138" t="s">
        <v>38</v>
      </c>
      <c r="C194" s="147" t="s">
        <v>453</v>
      </c>
      <c r="D194" s="133" t="s">
        <v>40</v>
      </c>
      <c r="E194" s="145" t="s">
        <v>758</v>
      </c>
      <c r="F194" s="129"/>
      <c r="G194" s="134">
        <f>G195</f>
        <v>15000</v>
      </c>
    </row>
    <row r="195" spans="1:7" s="6" customFormat="1" ht="33" customHeight="1">
      <c r="A195" s="222" t="s">
        <v>153</v>
      </c>
      <c r="B195" s="126" t="s">
        <v>38</v>
      </c>
      <c r="C195" s="182" t="s">
        <v>453</v>
      </c>
      <c r="D195" s="132" t="s">
        <v>40</v>
      </c>
      <c r="E195" s="146" t="s">
        <v>758</v>
      </c>
      <c r="F195" s="129">
        <v>200</v>
      </c>
      <c r="G195" s="135">
        <v>15000</v>
      </c>
    </row>
    <row r="196" spans="1:7" s="6" customFormat="1" ht="33" customHeight="1">
      <c r="A196" s="123" t="s">
        <v>5</v>
      </c>
      <c r="B196" s="138" t="s">
        <v>38</v>
      </c>
      <c r="C196" s="147" t="s">
        <v>453</v>
      </c>
      <c r="D196" s="133" t="s">
        <v>40</v>
      </c>
      <c r="E196" s="145" t="s">
        <v>763</v>
      </c>
      <c r="F196" s="150"/>
      <c r="G196" s="134">
        <f>G197</f>
        <v>232829</v>
      </c>
    </row>
    <row r="197" spans="1:7" s="6" customFormat="1" ht="33" customHeight="1">
      <c r="A197" s="222" t="s">
        <v>153</v>
      </c>
      <c r="B197" s="126" t="s">
        <v>38</v>
      </c>
      <c r="C197" s="182" t="s">
        <v>453</v>
      </c>
      <c r="D197" s="132" t="s">
        <v>40</v>
      </c>
      <c r="E197" s="146" t="s">
        <v>763</v>
      </c>
      <c r="F197" s="129">
        <v>200</v>
      </c>
      <c r="G197" s="135">
        <f>115500+117329</f>
        <v>232829</v>
      </c>
    </row>
    <row r="198" spans="1:7" s="6" customFormat="1" ht="51" customHeight="1">
      <c r="A198" s="148" t="s">
        <v>637</v>
      </c>
      <c r="B198" s="138" t="s">
        <v>38</v>
      </c>
      <c r="C198" s="147" t="s">
        <v>453</v>
      </c>
      <c r="D198" s="133" t="s">
        <v>40</v>
      </c>
      <c r="E198" s="145" t="s">
        <v>493</v>
      </c>
      <c r="F198" s="129"/>
      <c r="G198" s="134">
        <f>G199+G203</f>
        <v>1288000</v>
      </c>
    </row>
    <row r="199" spans="1:7" s="6" customFormat="1" ht="82.5" customHeight="1">
      <c r="A199" s="148" t="s">
        <v>638</v>
      </c>
      <c r="B199" s="138" t="s">
        <v>38</v>
      </c>
      <c r="C199" s="147" t="s">
        <v>453</v>
      </c>
      <c r="D199" s="133" t="s">
        <v>40</v>
      </c>
      <c r="E199" s="145" t="s">
        <v>494</v>
      </c>
      <c r="F199" s="129"/>
      <c r="G199" s="134">
        <f>G200</f>
        <v>288000</v>
      </c>
    </row>
    <row r="200" spans="1:7" s="6" customFormat="1" ht="51" customHeight="1">
      <c r="A200" s="148" t="s">
        <v>580</v>
      </c>
      <c r="B200" s="138" t="s">
        <v>38</v>
      </c>
      <c r="C200" s="147" t="s">
        <v>453</v>
      </c>
      <c r="D200" s="133" t="s">
        <v>40</v>
      </c>
      <c r="E200" s="145" t="s">
        <v>581</v>
      </c>
      <c r="F200" s="129"/>
      <c r="G200" s="134">
        <f>G201</f>
        <v>288000</v>
      </c>
    </row>
    <row r="201" spans="1:7" s="6" customFormat="1" ht="38.25" customHeight="1">
      <c r="A201" s="148" t="s">
        <v>590</v>
      </c>
      <c r="B201" s="138" t="s">
        <v>38</v>
      </c>
      <c r="C201" s="147" t="s">
        <v>453</v>
      </c>
      <c r="D201" s="133" t="s">
        <v>40</v>
      </c>
      <c r="E201" s="130" t="s">
        <v>591</v>
      </c>
      <c r="F201" s="129"/>
      <c r="G201" s="134">
        <f>G202</f>
        <v>288000</v>
      </c>
    </row>
    <row r="202" spans="1:7" s="6" customFormat="1" ht="38.25" customHeight="1">
      <c r="A202" s="222" t="s">
        <v>153</v>
      </c>
      <c r="B202" s="126" t="s">
        <v>38</v>
      </c>
      <c r="C202" s="182" t="s">
        <v>453</v>
      </c>
      <c r="D202" s="132" t="s">
        <v>40</v>
      </c>
      <c r="E202" s="128" t="s">
        <v>591</v>
      </c>
      <c r="F202" s="129">
        <v>200</v>
      </c>
      <c r="G202" s="135">
        <f>363000-75000</f>
        <v>288000</v>
      </c>
    </row>
    <row r="203" spans="1:7" s="6" customFormat="1" ht="86.25" customHeight="1">
      <c r="A203" s="298" t="s">
        <v>737</v>
      </c>
      <c r="B203" s="138" t="s">
        <v>38</v>
      </c>
      <c r="C203" s="147" t="s">
        <v>453</v>
      </c>
      <c r="D203" s="133" t="s">
        <v>40</v>
      </c>
      <c r="E203" s="145" t="s">
        <v>732</v>
      </c>
      <c r="F203" s="150"/>
      <c r="G203" s="134">
        <f>G204</f>
        <v>1000000</v>
      </c>
    </row>
    <row r="204" spans="1:7" s="6" customFormat="1" ht="170.25" customHeight="1">
      <c r="A204" s="181" t="s">
        <v>733</v>
      </c>
      <c r="B204" s="138" t="s">
        <v>38</v>
      </c>
      <c r="C204" s="147" t="s">
        <v>453</v>
      </c>
      <c r="D204" s="133" t="s">
        <v>40</v>
      </c>
      <c r="E204" s="145" t="s">
        <v>734</v>
      </c>
      <c r="F204" s="150"/>
      <c r="G204" s="134">
        <f>G205</f>
        <v>1000000</v>
      </c>
    </row>
    <row r="205" spans="1:7" s="6" customFormat="1" ht="25.5" customHeight="1">
      <c r="A205" s="299" t="s">
        <v>735</v>
      </c>
      <c r="B205" s="126" t="s">
        <v>38</v>
      </c>
      <c r="C205" s="182" t="s">
        <v>453</v>
      </c>
      <c r="D205" s="132" t="s">
        <v>40</v>
      </c>
      <c r="E205" s="128" t="s">
        <v>736</v>
      </c>
      <c r="F205" s="129"/>
      <c r="G205" s="135">
        <f>G206</f>
        <v>1000000</v>
      </c>
    </row>
    <row r="206" spans="1:7" s="6" customFormat="1" ht="25.5" customHeight="1">
      <c r="A206" s="125" t="s">
        <v>269</v>
      </c>
      <c r="B206" s="126" t="s">
        <v>38</v>
      </c>
      <c r="C206" s="182" t="s">
        <v>453</v>
      </c>
      <c r="D206" s="132" t="s">
        <v>40</v>
      </c>
      <c r="E206" s="128" t="s">
        <v>736</v>
      </c>
      <c r="F206" s="129">
        <v>800</v>
      </c>
      <c r="G206" s="135">
        <v>1000000</v>
      </c>
    </row>
    <row r="207" spans="1:7" s="22" customFormat="1" ht="17.25">
      <c r="A207" s="143" t="s">
        <v>132</v>
      </c>
      <c r="B207" s="138" t="s">
        <v>38</v>
      </c>
      <c r="C207" s="139" t="s">
        <v>46</v>
      </c>
      <c r="D207" s="139"/>
      <c r="E207" s="242"/>
      <c r="F207" s="139"/>
      <c r="G207" s="134">
        <f>G218+G208</f>
        <v>35122664</v>
      </c>
    </row>
    <row r="208" spans="1:7" s="22" customFormat="1" ht="17.25">
      <c r="A208" s="143" t="s">
        <v>268</v>
      </c>
      <c r="B208" s="147" t="s">
        <v>38</v>
      </c>
      <c r="C208" s="147" t="s">
        <v>46</v>
      </c>
      <c r="D208" s="147" t="s">
        <v>40</v>
      </c>
      <c r="E208" s="242"/>
      <c r="F208" s="147"/>
      <c r="G208" s="134">
        <f>G209</f>
        <v>33972864</v>
      </c>
    </row>
    <row r="209" spans="1:7" s="22" customFormat="1" ht="46.5">
      <c r="A209" s="148" t="s">
        <v>637</v>
      </c>
      <c r="B209" s="147" t="s">
        <v>38</v>
      </c>
      <c r="C209" s="147" t="s">
        <v>46</v>
      </c>
      <c r="D209" s="147" t="s">
        <v>40</v>
      </c>
      <c r="E209" s="145" t="s">
        <v>493</v>
      </c>
      <c r="F209" s="147"/>
      <c r="G209" s="134">
        <f>G210</f>
        <v>33972864</v>
      </c>
    </row>
    <row r="210" spans="1:7" s="22" customFormat="1" ht="78">
      <c r="A210" s="148" t="s">
        <v>638</v>
      </c>
      <c r="B210" s="147" t="s">
        <v>38</v>
      </c>
      <c r="C210" s="147" t="s">
        <v>46</v>
      </c>
      <c r="D210" s="147" t="s">
        <v>40</v>
      </c>
      <c r="E210" s="145" t="s">
        <v>494</v>
      </c>
      <c r="F210" s="147"/>
      <c r="G210" s="134">
        <f>G211</f>
        <v>33972864</v>
      </c>
    </row>
    <row r="211" spans="1:7" s="22" customFormat="1" ht="46.5">
      <c r="A211" s="148" t="s">
        <v>580</v>
      </c>
      <c r="B211" s="147" t="s">
        <v>38</v>
      </c>
      <c r="C211" s="147" t="s">
        <v>46</v>
      </c>
      <c r="D211" s="147" t="s">
        <v>40</v>
      </c>
      <c r="E211" s="145" t="s">
        <v>581</v>
      </c>
      <c r="F211" s="147"/>
      <c r="G211" s="134">
        <f>G212+G214+G216</f>
        <v>33972864</v>
      </c>
    </row>
    <row r="212" spans="1:7" s="22" customFormat="1" ht="30.75">
      <c r="A212" s="148" t="s">
        <v>801</v>
      </c>
      <c r="B212" s="147" t="s">
        <v>38</v>
      </c>
      <c r="C212" s="147" t="s">
        <v>46</v>
      </c>
      <c r="D212" s="147" t="s">
        <v>40</v>
      </c>
      <c r="E212" s="145" t="s">
        <v>802</v>
      </c>
      <c r="F212" s="147"/>
      <c r="G212" s="134">
        <f>G213</f>
        <v>26765750</v>
      </c>
    </row>
    <row r="213" spans="1:7" s="22" customFormat="1" ht="30.75">
      <c r="A213" s="217" t="s">
        <v>491</v>
      </c>
      <c r="B213" s="182" t="s">
        <v>38</v>
      </c>
      <c r="C213" s="182" t="s">
        <v>46</v>
      </c>
      <c r="D213" s="182" t="s">
        <v>40</v>
      </c>
      <c r="E213" s="146" t="s">
        <v>802</v>
      </c>
      <c r="F213" s="182" t="s">
        <v>806</v>
      </c>
      <c r="G213" s="135">
        <v>26765750</v>
      </c>
    </row>
    <row r="214" spans="1:7" s="22" customFormat="1" ht="46.5">
      <c r="A214" s="148" t="s">
        <v>803</v>
      </c>
      <c r="B214" s="147" t="s">
        <v>38</v>
      </c>
      <c r="C214" s="147" t="s">
        <v>46</v>
      </c>
      <c r="D214" s="147" t="s">
        <v>40</v>
      </c>
      <c r="E214" s="145" t="s">
        <v>804</v>
      </c>
      <c r="F214" s="182"/>
      <c r="G214" s="134">
        <f>G215</f>
        <v>7132114</v>
      </c>
    </row>
    <row r="215" spans="1:7" s="22" customFormat="1" ht="30.75">
      <c r="A215" s="217" t="s">
        <v>491</v>
      </c>
      <c r="B215" s="182" t="s">
        <v>38</v>
      </c>
      <c r="C215" s="182" t="s">
        <v>46</v>
      </c>
      <c r="D215" s="182" t="s">
        <v>40</v>
      </c>
      <c r="E215" s="146" t="s">
        <v>804</v>
      </c>
      <c r="F215" s="182" t="s">
        <v>806</v>
      </c>
      <c r="G215" s="135">
        <v>7132114</v>
      </c>
    </row>
    <row r="216" spans="1:7" s="22" customFormat="1" ht="30.75">
      <c r="A216" s="148" t="s">
        <v>590</v>
      </c>
      <c r="B216" s="147" t="s">
        <v>38</v>
      </c>
      <c r="C216" s="147" t="s">
        <v>46</v>
      </c>
      <c r="D216" s="147" t="s">
        <v>40</v>
      </c>
      <c r="E216" s="145" t="s">
        <v>591</v>
      </c>
      <c r="F216" s="182"/>
      <c r="G216" s="134">
        <f>G217</f>
        <v>75000</v>
      </c>
    </row>
    <row r="217" spans="1:7" s="22" customFormat="1" ht="30.75">
      <c r="A217" s="222" t="s">
        <v>153</v>
      </c>
      <c r="B217" s="182" t="s">
        <v>38</v>
      </c>
      <c r="C217" s="182" t="s">
        <v>46</v>
      </c>
      <c r="D217" s="182" t="s">
        <v>40</v>
      </c>
      <c r="E217" s="146" t="s">
        <v>591</v>
      </c>
      <c r="F217" s="182" t="s">
        <v>164</v>
      </c>
      <c r="G217" s="135">
        <v>75000</v>
      </c>
    </row>
    <row r="218" spans="1:7" s="21" customFormat="1" ht="21.75" customHeight="1">
      <c r="A218" s="143" t="s">
        <v>293</v>
      </c>
      <c r="B218" s="138" t="s">
        <v>38</v>
      </c>
      <c r="C218" s="139" t="s">
        <v>46</v>
      </c>
      <c r="D218" s="139" t="s">
        <v>46</v>
      </c>
      <c r="E218" s="242"/>
      <c r="F218" s="147"/>
      <c r="G218" s="134">
        <f>G219</f>
        <v>1149800</v>
      </c>
    </row>
    <row r="219" spans="1:7" s="21" customFormat="1" ht="63" customHeight="1">
      <c r="A219" s="130" t="s">
        <v>642</v>
      </c>
      <c r="B219" s="138" t="s">
        <v>38</v>
      </c>
      <c r="C219" s="139" t="s">
        <v>46</v>
      </c>
      <c r="D219" s="139" t="s">
        <v>46</v>
      </c>
      <c r="E219" s="145" t="s">
        <v>383</v>
      </c>
      <c r="F219" s="139"/>
      <c r="G219" s="134">
        <f>G220+G228</f>
        <v>1149800</v>
      </c>
    </row>
    <row r="220" spans="1:7" s="21" customFormat="1" ht="97.5" customHeight="1">
      <c r="A220" s="143" t="s">
        <v>643</v>
      </c>
      <c r="B220" s="138" t="s">
        <v>38</v>
      </c>
      <c r="C220" s="139" t="s">
        <v>46</v>
      </c>
      <c r="D220" s="139" t="s">
        <v>46</v>
      </c>
      <c r="E220" s="145" t="s">
        <v>396</v>
      </c>
      <c r="F220" s="139"/>
      <c r="G220" s="134">
        <f>G221+G225</f>
        <v>137000</v>
      </c>
    </row>
    <row r="221" spans="1:7" s="21" customFormat="1" ht="36" customHeight="1">
      <c r="A221" s="123" t="s">
        <v>200</v>
      </c>
      <c r="B221" s="126" t="s">
        <v>38</v>
      </c>
      <c r="C221" s="127" t="s">
        <v>46</v>
      </c>
      <c r="D221" s="127" t="s">
        <v>46</v>
      </c>
      <c r="E221" s="130" t="s">
        <v>429</v>
      </c>
      <c r="F221" s="150"/>
      <c r="G221" s="134">
        <f>G222</f>
        <v>85000</v>
      </c>
    </row>
    <row r="222" spans="1:7" s="21" customFormat="1" ht="20.25" customHeight="1">
      <c r="A222" s="125" t="s">
        <v>18</v>
      </c>
      <c r="B222" s="126" t="s">
        <v>38</v>
      </c>
      <c r="C222" s="127" t="s">
        <v>46</v>
      </c>
      <c r="D222" s="127" t="s">
        <v>46</v>
      </c>
      <c r="E222" s="128" t="s">
        <v>201</v>
      </c>
      <c r="F222" s="129"/>
      <c r="G222" s="135">
        <f>G223+G224</f>
        <v>85000</v>
      </c>
    </row>
    <row r="223" spans="1:7" s="21" customFormat="1" ht="38.25" customHeight="1">
      <c r="A223" s="125" t="s">
        <v>153</v>
      </c>
      <c r="B223" s="126" t="s">
        <v>38</v>
      </c>
      <c r="C223" s="127" t="s">
        <v>46</v>
      </c>
      <c r="D223" s="127" t="s">
        <v>46</v>
      </c>
      <c r="E223" s="128" t="s">
        <v>201</v>
      </c>
      <c r="F223" s="140">
        <v>200</v>
      </c>
      <c r="G223" s="135">
        <v>40000</v>
      </c>
    </row>
    <row r="224" spans="1:7" s="21" customFormat="1" ht="19.5" customHeight="1">
      <c r="A224" s="125" t="s">
        <v>289</v>
      </c>
      <c r="B224" s="126" t="s">
        <v>38</v>
      </c>
      <c r="C224" s="127" t="s">
        <v>46</v>
      </c>
      <c r="D224" s="127" t="s">
        <v>46</v>
      </c>
      <c r="E224" s="128" t="s">
        <v>201</v>
      </c>
      <c r="F224" s="140">
        <v>300</v>
      </c>
      <c r="G224" s="135">
        <v>45000</v>
      </c>
    </row>
    <row r="225" spans="1:7" s="23" customFormat="1" ht="49.5" customHeight="1">
      <c r="A225" s="123" t="s">
        <v>58</v>
      </c>
      <c r="B225" s="138" t="s">
        <v>38</v>
      </c>
      <c r="C225" s="139" t="s">
        <v>46</v>
      </c>
      <c r="D225" s="139" t="s">
        <v>46</v>
      </c>
      <c r="E225" s="130" t="s">
        <v>430</v>
      </c>
      <c r="F225" s="142"/>
      <c r="G225" s="134">
        <f>G226</f>
        <v>52000</v>
      </c>
    </row>
    <row r="226" spans="1:7" s="13" customFormat="1" ht="20.25" customHeight="1">
      <c r="A226" s="125" t="s">
        <v>18</v>
      </c>
      <c r="B226" s="126" t="s">
        <v>38</v>
      </c>
      <c r="C226" s="127" t="s">
        <v>46</v>
      </c>
      <c r="D226" s="127" t="s">
        <v>46</v>
      </c>
      <c r="E226" s="128" t="s">
        <v>202</v>
      </c>
      <c r="F226" s="140"/>
      <c r="G226" s="135">
        <f>G227</f>
        <v>52000</v>
      </c>
    </row>
    <row r="227" spans="1:7" s="10" customFormat="1" ht="35.25" customHeight="1">
      <c r="A227" s="125" t="s">
        <v>153</v>
      </c>
      <c r="B227" s="126" t="s">
        <v>38</v>
      </c>
      <c r="C227" s="127" t="s">
        <v>46</v>
      </c>
      <c r="D227" s="127" t="s">
        <v>46</v>
      </c>
      <c r="E227" s="128" t="s">
        <v>202</v>
      </c>
      <c r="F227" s="140">
        <v>200</v>
      </c>
      <c r="G227" s="135">
        <v>52000</v>
      </c>
    </row>
    <row r="228" spans="1:7" s="14" customFormat="1" ht="82.5" customHeight="1">
      <c r="A228" s="130" t="s">
        <v>644</v>
      </c>
      <c r="B228" s="138" t="s">
        <v>38</v>
      </c>
      <c r="C228" s="139" t="s">
        <v>46</v>
      </c>
      <c r="D228" s="139" t="s">
        <v>46</v>
      </c>
      <c r="E228" s="145" t="s">
        <v>395</v>
      </c>
      <c r="F228" s="139"/>
      <c r="G228" s="134">
        <f>G229</f>
        <v>1012800</v>
      </c>
    </row>
    <row r="229" spans="1:7" s="14" customFormat="1" ht="35.25" customHeight="1">
      <c r="A229" s="143" t="s">
        <v>325</v>
      </c>
      <c r="B229" s="138" t="s">
        <v>38</v>
      </c>
      <c r="C229" s="139" t="s">
        <v>46</v>
      </c>
      <c r="D229" s="139" t="s">
        <v>46</v>
      </c>
      <c r="E229" s="130" t="s">
        <v>431</v>
      </c>
      <c r="F229" s="150"/>
      <c r="G229" s="134">
        <f>G230+G232+G234</f>
        <v>1012800</v>
      </c>
    </row>
    <row r="230" spans="1:7" s="14" customFormat="1" ht="19.5" customHeight="1">
      <c r="A230" s="143" t="s">
        <v>220</v>
      </c>
      <c r="B230" s="138" t="s">
        <v>38</v>
      </c>
      <c r="C230" s="139" t="s">
        <v>46</v>
      </c>
      <c r="D230" s="139" t="s">
        <v>46</v>
      </c>
      <c r="E230" s="156" t="s">
        <v>205</v>
      </c>
      <c r="F230" s="150"/>
      <c r="G230" s="134">
        <f>G231</f>
        <v>30000</v>
      </c>
    </row>
    <row r="231" spans="1:7" s="23" customFormat="1" ht="33.75" customHeight="1">
      <c r="A231" s="125" t="s">
        <v>153</v>
      </c>
      <c r="B231" s="126" t="s">
        <v>38</v>
      </c>
      <c r="C231" s="127" t="s">
        <v>46</v>
      </c>
      <c r="D231" s="127" t="s">
        <v>46</v>
      </c>
      <c r="E231" s="157" t="s">
        <v>205</v>
      </c>
      <c r="F231" s="249">
        <v>200</v>
      </c>
      <c r="G231" s="135">
        <v>30000</v>
      </c>
    </row>
    <row r="232" spans="1:7" s="23" customFormat="1" ht="18" customHeight="1">
      <c r="A232" s="148" t="s">
        <v>518</v>
      </c>
      <c r="B232" s="138" t="s">
        <v>38</v>
      </c>
      <c r="C232" s="139" t="s">
        <v>46</v>
      </c>
      <c r="D232" s="139" t="s">
        <v>46</v>
      </c>
      <c r="E232" s="130" t="s">
        <v>519</v>
      </c>
      <c r="F232" s="249"/>
      <c r="G232" s="134">
        <f>G233</f>
        <v>383292</v>
      </c>
    </row>
    <row r="233" spans="1:7" s="23" customFormat="1" ht="18" customHeight="1">
      <c r="A233" s="131" t="s">
        <v>289</v>
      </c>
      <c r="B233" s="126" t="s">
        <v>38</v>
      </c>
      <c r="C233" s="127" t="s">
        <v>46</v>
      </c>
      <c r="D233" s="127" t="s">
        <v>46</v>
      </c>
      <c r="E233" s="128" t="s">
        <v>519</v>
      </c>
      <c r="F233" s="249">
        <v>300</v>
      </c>
      <c r="G233" s="135">
        <v>383292</v>
      </c>
    </row>
    <row r="234" spans="1:7" s="23" customFormat="1" ht="35.25" customHeight="1">
      <c r="A234" s="143" t="s">
        <v>204</v>
      </c>
      <c r="B234" s="126" t="s">
        <v>38</v>
      </c>
      <c r="C234" s="127" t="s">
        <v>46</v>
      </c>
      <c r="D234" s="127" t="s">
        <v>46</v>
      </c>
      <c r="E234" s="130" t="s">
        <v>206</v>
      </c>
      <c r="F234" s="249"/>
      <c r="G234" s="135">
        <f>G235</f>
        <v>599508</v>
      </c>
    </row>
    <row r="235" spans="1:7" s="10" customFormat="1" ht="16.5" customHeight="1">
      <c r="A235" s="125" t="s">
        <v>289</v>
      </c>
      <c r="B235" s="126" t="s">
        <v>38</v>
      </c>
      <c r="C235" s="127" t="s">
        <v>46</v>
      </c>
      <c r="D235" s="127" t="s">
        <v>46</v>
      </c>
      <c r="E235" s="128" t="s">
        <v>206</v>
      </c>
      <c r="F235" s="140">
        <v>300</v>
      </c>
      <c r="G235" s="135">
        <v>599508</v>
      </c>
    </row>
    <row r="236" spans="1:7" s="10" customFormat="1" ht="16.5" customHeight="1">
      <c r="A236" s="141" t="s">
        <v>291</v>
      </c>
      <c r="B236" s="138" t="s">
        <v>38</v>
      </c>
      <c r="C236" s="139" t="s">
        <v>47</v>
      </c>
      <c r="D236" s="142"/>
      <c r="E236" s="130"/>
      <c r="F236" s="142"/>
      <c r="G236" s="134">
        <f>G237</f>
        <v>40000</v>
      </c>
    </row>
    <row r="237" spans="1:7" s="10" customFormat="1" ht="16.5" customHeight="1">
      <c r="A237" s="141" t="s">
        <v>16</v>
      </c>
      <c r="B237" s="138" t="s">
        <v>38</v>
      </c>
      <c r="C237" s="139" t="s">
        <v>47</v>
      </c>
      <c r="D237" s="139" t="s">
        <v>39</v>
      </c>
      <c r="E237" s="130"/>
      <c r="F237" s="142"/>
      <c r="G237" s="134">
        <f>G238</f>
        <v>40000</v>
      </c>
    </row>
    <row r="238" spans="1:7" s="10" customFormat="1" ht="25.5" customHeight="1">
      <c r="A238" s="141" t="s">
        <v>34</v>
      </c>
      <c r="B238" s="138" t="s">
        <v>38</v>
      </c>
      <c r="C238" s="139" t="s">
        <v>47</v>
      </c>
      <c r="D238" s="139" t="s">
        <v>39</v>
      </c>
      <c r="E238" s="145" t="s">
        <v>365</v>
      </c>
      <c r="F238" s="142"/>
      <c r="G238" s="134">
        <f>G239</f>
        <v>40000</v>
      </c>
    </row>
    <row r="239" spans="1:7" s="10" customFormat="1" ht="32.25" customHeight="1">
      <c r="A239" s="141" t="s">
        <v>4</v>
      </c>
      <c r="B239" s="138" t="s">
        <v>38</v>
      </c>
      <c r="C239" s="139" t="s">
        <v>47</v>
      </c>
      <c r="D239" s="139" t="s">
        <v>39</v>
      </c>
      <c r="E239" s="145" t="s">
        <v>366</v>
      </c>
      <c r="F239" s="142"/>
      <c r="G239" s="134">
        <f>G240</f>
        <v>40000</v>
      </c>
    </row>
    <row r="240" spans="1:7" s="10" customFormat="1" ht="110.25" customHeight="1">
      <c r="A240" s="141" t="s">
        <v>702</v>
      </c>
      <c r="B240" s="138" t="s">
        <v>38</v>
      </c>
      <c r="C240" s="139" t="s">
        <v>47</v>
      </c>
      <c r="D240" s="139" t="s">
        <v>39</v>
      </c>
      <c r="E240" s="130" t="s">
        <v>703</v>
      </c>
      <c r="F240" s="142"/>
      <c r="G240" s="134">
        <f>G241</f>
        <v>40000</v>
      </c>
    </row>
    <row r="241" spans="1:7" s="10" customFormat="1" ht="30" customHeight="1">
      <c r="A241" s="154" t="s">
        <v>288</v>
      </c>
      <c r="B241" s="126" t="s">
        <v>38</v>
      </c>
      <c r="C241" s="127" t="s">
        <v>47</v>
      </c>
      <c r="D241" s="127" t="s">
        <v>39</v>
      </c>
      <c r="E241" s="128" t="s">
        <v>703</v>
      </c>
      <c r="F241" s="140">
        <v>500</v>
      </c>
      <c r="G241" s="135">
        <v>40000</v>
      </c>
    </row>
    <row r="242" spans="1:7" s="10" customFormat="1" ht="16.5" customHeight="1">
      <c r="A242" s="143" t="s">
        <v>127</v>
      </c>
      <c r="B242" s="138" t="s">
        <v>38</v>
      </c>
      <c r="C242" s="147" t="s">
        <v>44</v>
      </c>
      <c r="D242" s="182"/>
      <c r="E242" s="128"/>
      <c r="F242" s="140"/>
      <c r="G242" s="134">
        <f aca="true" t="shared" si="0" ref="G242:G247">G243</f>
        <v>596283</v>
      </c>
    </row>
    <row r="243" spans="1:7" s="10" customFormat="1" ht="16.5" customHeight="1">
      <c r="A243" s="143" t="s">
        <v>109</v>
      </c>
      <c r="B243" s="138" t="s">
        <v>38</v>
      </c>
      <c r="C243" s="147" t="s">
        <v>44</v>
      </c>
      <c r="D243" s="139" t="s">
        <v>46</v>
      </c>
      <c r="E243" s="128"/>
      <c r="F243" s="140"/>
      <c r="G243" s="134">
        <f t="shared" si="0"/>
        <v>596283</v>
      </c>
    </row>
    <row r="244" spans="1:7" s="10" customFormat="1" ht="64.5" customHeight="1">
      <c r="A244" s="143" t="s">
        <v>609</v>
      </c>
      <c r="B244" s="138" t="s">
        <v>38</v>
      </c>
      <c r="C244" s="147" t="s">
        <v>44</v>
      </c>
      <c r="D244" s="139" t="s">
        <v>46</v>
      </c>
      <c r="E244" s="145" t="s">
        <v>363</v>
      </c>
      <c r="F244" s="142"/>
      <c r="G244" s="134">
        <f t="shared" si="0"/>
        <v>596283</v>
      </c>
    </row>
    <row r="245" spans="1:7" s="10" customFormat="1" ht="101.25" customHeight="1">
      <c r="A245" s="143" t="s">
        <v>610</v>
      </c>
      <c r="B245" s="138" t="s">
        <v>38</v>
      </c>
      <c r="C245" s="147" t="s">
        <v>44</v>
      </c>
      <c r="D245" s="139" t="s">
        <v>46</v>
      </c>
      <c r="E245" s="145" t="s">
        <v>364</v>
      </c>
      <c r="F245" s="139"/>
      <c r="G245" s="134">
        <f t="shared" si="0"/>
        <v>596283</v>
      </c>
    </row>
    <row r="246" spans="1:7" s="10" customFormat="1" ht="66.75" customHeight="1">
      <c r="A246" s="143" t="s">
        <v>526</v>
      </c>
      <c r="B246" s="138" t="s">
        <v>38</v>
      </c>
      <c r="C246" s="147" t="s">
        <v>44</v>
      </c>
      <c r="D246" s="139" t="s">
        <v>46</v>
      </c>
      <c r="E246" s="145" t="s">
        <v>438</v>
      </c>
      <c r="F246" s="139"/>
      <c r="G246" s="134">
        <f t="shared" si="0"/>
        <v>596283</v>
      </c>
    </row>
    <row r="247" spans="1:7" s="10" customFormat="1" ht="33" customHeight="1">
      <c r="A247" s="148" t="s">
        <v>527</v>
      </c>
      <c r="B247" s="138" t="s">
        <v>38</v>
      </c>
      <c r="C247" s="147" t="s">
        <v>44</v>
      </c>
      <c r="D247" s="139" t="s">
        <v>46</v>
      </c>
      <c r="E247" s="145" t="s">
        <v>128</v>
      </c>
      <c r="F247" s="139"/>
      <c r="G247" s="134">
        <f t="shared" si="0"/>
        <v>596283</v>
      </c>
    </row>
    <row r="248" spans="1:7" s="10" customFormat="1" ht="33" customHeight="1">
      <c r="A248" s="125" t="s">
        <v>153</v>
      </c>
      <c r="B248" s="126" t="s">
        <v>38</v>
      </c>
      <c r="C248" s="182" t="s">
        <v>44</v>
      </c>
      <c r="D248" s="127" t="s">
        <v>46</v>
      </c>
      <c r="E248" s="146" t="s">
        <v>128</v>
      </c>
      <c r="F248" s="140">
        <v>200</v>
      </c>
      <c r="G248" s="135">
        <v>596283</v>
      </c>
    </row>
    <row r="249" spans="1:7" s="22" customFormat="1" ht="17.25">
      <c r="A249" s="143" t="s">
        <v>166</v>
      </c>
      <c r="B249" s="138" t="s">
        <v>38</v>
      </c>
      <c r="C249" s="139" t="s">
        <v>48</v>
      </c>
      <c r="D249" s="139"/>
      <c r="E249" s="242"/>
      <c r="F249" s="139"/>
      <c r="G249" s="134">
        <f>G250+G262+G256</f>
        <v>8895842</v>
      </c>
    </row>
    <row r="250" spans="1:7" s="24" customFormat="1" ht="15">
      <c r="A250" s="143" t="s">
        <v>156</v>
      </c>
      <c r="B250" s="138" t="s">
        <v>38</v>
      </c>
      <c r="C250" s="139" t="s">
        <v>48</v>
      </c>
      <c r="D250" s="139" t="s">
        <v>39</v>
      </c>
      <c r="E250" s="242"/>
      <c r="F250" s="250"/>
      <c r="G250" s="134">
        <f>G252</f>
        <v>1300000</v>
      </c>
    </row>
    <row r="251" spans="1:7" s="24" customFormat="1" ht="36.75" customHeight="1">
      <c r="A251" s="130" t="s">
        <v>613</v>
      </c>
      <c r="B251" s="138" t="s">
        <v>38</v>
      </c>
      <c r="C251" s="139" t="s">
        <v>48</v>
      </c>
      <c r="D251" s="139" t="s">
        <v>39</v>
      </c>
      <c r="E251" s="145" t="s">
        <v>372</v>
      </c>
      <c r="F251" s="250"/>
      <c r="G251" s="134">
        <f>G252</f>
        <v>1300000</v>
      </c>
    </row>
    <row r="252" spans="1:7" s="15" customFormat="1" ht="63.75" customHeight="1">
      <c r="A252" s="130" t="s">
        <v>661</v>
      </c>
      <c r="B252" s="138" t="s">
        <v>38</v>
      </c>
      <c r="C252" s="139" t="s">
        <v>48</v>
      </c>
      <c r="D252" s="139" t="s">
        <v>39</v>
      </c>
      <c r="E252" s="145" t="s">
        <v>389</v>
      </c>
      <c r="F252" s="250"/>
      <c r="G252" s="134">
        <f>G253</f>
        <v>1300000</v>
      </c>
    </row>
    <row r="253" spans="1:7" s="15" customFormat="1" ht="30.75" customHeight="1">
      <c r="A253" s="123" t="s">
        <v>207</v>
      </c>
      <c r="B253" s="138" t="s">
        <v>38</v>
      </c>
      <c r="C253" s="139" t="s">
        <v>48</v>
      </c>
      <c r="D253" s="139" t="s">
        <v>39</v>
      </c>
      <c r="E253" s="145" t="s">
        <v>439</v>
      </c>
      <c r="F253" s="250"/>
      <c r="G253" s="134">
        <f>G254</f>
        <v>1300000</v>
      </c>
    </row>
    <row r="254" spans="1:7" s="15" customFormat="1" ht="33" customHeight="1">
      <c r="A254" s="224" t="s">
        <v>279</v>
      </c>
      <c r="B254" s="126" t="s">
        <v>38</v>
      </c>
      <c r="C254" s="127" t="s">
        <v>48</v>
      </c>
      <c r="D254" s="127" t="s">
        <v>39</v>
      </c>
      <c r="E254" s="157" t="s">
        <v>208</v>
      </c>
      <c r="F254" s="129"/>
      <c r="G254" s="135">
        <f>G255</f>
        <v>1300000</v>
      </c>
    </row>
    <row r="255" spans="1:7" s="10" customFormat="1" ht="16.5" customHeight="1">
      <c r="A255" s="125" t="s">
        <v>289</v>
      </c>
      <c r="B255" s="126" t="s">
        <v>38</v>
      </c>
      <c r="C255" s="127" t="s">
        <v>48</v>
      </c>
      <c r="D255" s="127" t="s">
        <v>39</v>
      </c>
      <c r="E255" s="157" t="s">
        <v>208</v>
      </c>
      <c r="F255" s="140">
        <v>300</v>
      </c>
      <c r="G255" s="135">
        <v>1300000</v>
      </c>
    </row>
    <row r="256" spans="1:7" s="11" customFormat="1" ht="16.5">
      <c r="A256" s="143" t="s">
        <v>167</v>
      </c>
      <c r="B256" s="138" t="s">
        <v>38</v>
      </c>
      <c r="C256" s="139" t="s">
        <v>48</v>
      </c>
      <c r="D256" s="139" t="s">
        <v>42</v>
      </c>
      <c r="E256" s="145"/>
      <c r="F256" s="140"/>
      <c r="G256" s="134">
        <f>G257</f>
        <v>4892665</v>
      </c>
    </row>
    <row r="257" spans="1:7" s="6" customFormat="1" ht="33.75" customHeight="1">
      <c r="A257" s="130" t="s">
        <v>613</v>
      </c>
      <c r="B257" s="138" t="s">
        <v>38</v>
      </c>
      <c r="C257" s="139" t="s">
        <v>48</v>
      </c>
      <c r="D257" s="139" t="s">
        <v>42</v>
      </c>
      <c r="E257" s="145" t="s">
        <v>372</v>
      </c>
      <c r="F257" s="142"/>
      <c r="G257" s="134">
        <f>G258</f>
        <v>4892665</v>
      </c>
    </row>
    <row r="258" spans="1:7" s="8" customFormat="1" ht="64.5" customHeight="1">
      <c r="A258" s="130" t="s">
        <v>615</v>
      </c>
      <c r="B258" s="138" t="s">
        <v>38</v>
      </c>
      <c r="C258" s="139" t="s">
        <v>48</v>
      </c>
      <c r="D258" s="139" t="s">
        <v>42</v>
      </c>
      <c r="E258" s="145" t="s">
        <v>388</v>
      </c>
      <c r="F258" s="142"/>
      <c r="G258" s="134">
        <f>G259</f>
        <v>4892665</v>
      </c>
    </row>
    <row r="259" spans="1:7" s="8" customFormat="1" ht="66.75" customHeight="1">
      <c r="A259" s="143" t="s">
        <v>209</v>
      </c>
      <c r="B259" s="138" t="s">
        <v>38</v>
      </c>
      <c r="C259" s="139" t="s">
        <v>48</v>
      </c>
      <c r="D259" s="139" t="s">
        <v>42</v>
      </c>
      <c r="E259" s="130" t="s">
        <v>441</v>
      </c>
      <c r="F259" s="129"/>
      <c r="G259" s="134">
        <f>G260</f>
        <v>4892665</v>
      </c>
    </row>
    <row r="260" spans="1:7" s="8" customFormat="1" ht="33.75" customHeight="1">
      <c r="A260" s="224" t="s">
        <v>168</v>
      </c>
      <c r="B260" s="126" t="s">
        <v>38</v>
      </c>
      <c r="C260" s="127" t="s">
        <v>48</v>
      </c>
      <c r="D260" s="127" t="s">
        <v>42</v>
      </c>
      <c r="E260" s="128" t="s">
        <v>210</v>
      </c>
      <c r="F260" s="129"/>
      <c r="G260" s="135">
        <f>G261</f>
        <v>4892665</v>
      </c>
    </row>
    <row r="261" spans="1:7" s="10" customFormat="1" ht="16.5" customHeight="1">
      <c r="A261" s="125" t="s">
        <v>289</v>
      </c>
      <c r="B261" s="126" t="s">
        <v>38</v>
      </c>
      <c r="C261" s="127" t="s">
        <v>48</v>
      </c>
      <c r="D261" s="127" t="s">
        <v>42</v>
      </c>
      <c r="E261" s="128" t="s">
        <v>210</v>
      </c>
      <c r="F261" s="140">
        <v>300</v>
      </c>
      <c r="G261" s="135">
        <v>4892665</v>
      </c>
    </row>
    <row r="262" spans="1:7" s="10" customFormat="1" ht="21.75" customHeight="1">
      <c r="A262" s="143" t="s">
        <v>53</v>
      </c>
      <c r="B262" s="138" t="s">
        <v>38</v>
      </c>
      <c r="C262" s="139" t="s">
        <v>48</v>
      </c>
      <c r="D262" s="139" t="s">
        <v>45</v>
      </c>
      <c r="E262" s="242"/>
      <c r="F262" s="140"/>
      <c r="G262" s="134">
        <f>G263+G272</f>
        <v>2703177</v>
      </c>
    </row>
    <row r="263" spans="1:7" s="10" customFormat="1" ht="34.5" customHeight="1">
      <c r="A263" s="130" t="s">
        <v>613</v>
      </c>
      <c r="B263" s="138" t="s">
        <v>38</v>
      </c>
      <c r="C263" s="139" t="s">
        <v>48</v>
      </c>
      <c r="D263" s="139" t="s">
        <v>45</v>
      </c>
      <c r="E263" s="145" t="s">
        <v>372</v>
      </c>
      <c r="F263" s="140"/>
      <c r="G263" s="134">
        <f>G264</f>
        <v>2342900</v>
      </c>
    </row>
    <row r="264" spans="1:7" s="10" customFormat="1" ht="81.75" customHeight="1">
      <c r="A264" s="130" t="s">
        <v>653</v>
      </c>
      <c r="B264" s="138" t="s">
        <v>38</v>
      </c>
      <c r="C264" s="139" t="s">
        <v>48</v>
      </c>
      <c r="D264" s="139" t="s">
        <v>45</v>
      </c>
      <c r="E264" s="145" t="s">
        <v>387</v>
      </c>
      <c r="F264" s="142"/>
      <c r="G264" s="134">
        <f>G265</f>
        <v>2342900</v>
      </c>
    </row>
    <row r="265" spans="1:7" s="10" customFormat="1" ht="46.5">
      <c r="A265" s="123" t="s">
        <v>211</v>
      </c>
      <c r="B265" s="138" t="s">
        <v>38</v>
      </c>
      <c r="C265" s="139" t="s">
        <v>48</v>
      </c>
      <c r="D265" s="139" t="s">
        <v>45</v>
      </c>
      <c r="E265" s="130" t="s">
        <v>442</v>
      </c>
      <c r="F265" s="150"/>
      <c r="G265" s="134">
        <f>G266+G269</f>
        <v>2342900</v>
      </c>
    </row>
    <row r="266" spans="1:7" s="10" customFormat="1" ht="33" customHeight="1">
      <c r="A266" s="224" t="s">
        <v>19</v>
      </c>
      <c r="B266" s="126" t="s">
        <v>38</v>
      </c>
      <c r="C266" s="127" t="s">
        <v>48</v>
      </c>
      <c r="D266" s="127" t="s">
        <v>45</v>
      </c>
      <c r="E266" s="128" t="s">
        <v>212</v>
      </c>
      <c r="F266" s="129"/>
      <c r="G266" s="134">
        <f>G267+G268</f>
        <v>1673500</v>
      </c>
    </row>
    <row r="267" spans="1:7" s="10" customFormat="1" ht="66" customHeight="1">
      <c r="A267" s="125" t="s">
        <v>50</v>
      </c>
      <c r="B267" s="126" t="s">
        <v>38</v>
      </c>
      <c r="C267" s="127" t="s">
        <v>48</v>
      </c>
      <c r="D267" s="127" t="s">
        <v>45</v>
      </c>
      <c r="E267" s="128" t="s">
        <v>212</v>
      </c>
      <c r="F267" s="129">
        <v>100</v>
      </c>
      <c r="G267" s="135">
        <v>1576248</v>
      </c>
    </row>
    <row r="268" spans="1:7" s="10" customFormat="1" ht="30.75">
      <c r="A268" s="125" t="s">
        <v>153</v>
      </c>
      <c r="B268" s="126" t="s">
        <v>38</v>
      </c>
      <c r="C268" s="127" t="s">
        <v>48</v>
      </c>
      <c r="D268" s="127" t="s">
        <v>45</v>
      </c>
      <c r="E268" s="128" t="s">
        <v>212</v>
      </c>
      <c r="F268" s="129">
        <v>200</v>
      </c>
      <c r="G268" s="135">
        <v>97252</v>
      </c>
    </row>
    <row r="269" spans="1:7" s="10" customFormat="1" ht="62.25">
      <c r="A269" s="143" t="s">
        <v>542</v>
      </c>
      <c r="B269" s="138" t="s">
        <v>38</v>
      </c>
      <c r="C269" s="139" t="s">
        <v>48</v>
      </c>
      <c r="D269" s="139" t="s">
        <v>45</v>
      </c>
      <c r="E269" s="130" t="s">
        <v>543</v>
      </c>
      <c r="F269" s="150"/>
      <c r="G269" s="134">
        <f>G270+G271</f>
        <v>669400</v>
      </c>
    </row>
    <row r="270" spans="1:7" s="10" customFormat="1" ht="62.25">
      <c r="A270" s="125" t="s">
        <v>50</v>
      </c>
      <c r="B270" s="126" t="s">
        <v>38</v>
      </c>
      <c r="C270" s="127" t="s">
        <v>48</v>
      </c>
      <c r="D270" s="127" t="s">
        <v>45</v>
      </c>
      <c r="E270" s="128" t="s">
        <v>543</v>
      </c>
      <c r="F270" s="129">
        <v>100</v>
      </c>
      <c r="G270" s="135">
        <v>631271</v>
      </c>
    </row>
    <row r="271" spans="1:7" s="10" customFormat="1" ht="30.75">
      <c r="A271" s="125" t="s">
        <v>153</v>
      </c>
      <c r="B271" s="126" t="s">
        <v>38</v>
      </c>
      <c r="C271" s="127" t="s">
        <v>48</v>
      </c>
      <c r="D271" s="127" t="s">
        <v>45</v>
      </c>
      <c r="E271" s="128" t="s">
        <v>543</v>
      </c>
      <c r="F271" s="129">
        <v>200</v>
      </c>
      <c r="G271" s="135">
        <v>38129</v>
      </c>
    </row>
    <row r="272" spans="1:7" s="8" customFormat="1" ht="36.75" customHeight="1">
      <c r="A272" s="130" t="s">
        <v>654</v>
      </c>
      <c r="B272" s="138" t="s">
        <v>38</v>
      </c>
      <c r="C272" s="139" t="s">
        <v>48</v>
      </c>
      <c r="D272" s="139" t="s">
        <v>45</v>
      </c>
      <c r="E272" s="145" t="s">
        <v>378</v>
      </c>
      <c r="F272" s="139"/>
      <c r="G272" s="134">
        <f>G273</f>
        <v>360277</v>
      </c>
    </row>
    <row r="273" spans="1:7" s="8" customFormat="1" ht="64.5" customHeight="1">
      <c r="A273" s="130" t="s">
        <v>655</v>
      </c>
      <c r="B273" s="138" t="s">
        <v>38</v>
      </c>
      <c r="C273" s="139" t="s">
        <v>48</v>
      </c>
      <c r="D273" s="139" t="s">
        <v>45</v>
      </c>
      <c r="E273" s="145" t="s">
        <v>446</v>
      </c>
      <c r="F273" s="139"/>
      <c r="G273" s="134">
        <f>G274</f>
        <v>360277</v>
      </c>
    </row>
    <row r="274" spans="1:7" s="8" customFormat="1" ht="36" customHeight="1">
      <c r="A274" s="130" t="s">
        <v>213</v>
      </c>
      <c r="B274" s="138" t="s">
        <v>38</v>
      </c>
      <c r="C274" s="139" t="s">
        <v>48</v>
      </c>
      <c r="D274" s="139" t="s">
        <v>45</v>
      </c>
      <c r="E274" s="130" t="s">
        <v>449</v>
      </c>
      <c r="F274" s="150"/>
      <c r="G274" s="134">
        <f>G275+G278</f>
        <v>360277</v>
      </c>
    </row>
    <row r="275" spans="1:7" s="8" customFormat="1" ht="48.75" customHeight="1">
      <c r="A275" s="224" t="s">
        <v>316</v>
      </c>
      <c r="B275" s="126" t="s">
        <v>38</v>
      </c>
      <c r="C275" s="127" t="s">
        <v>48</v>
      </c>
      <c r="D275" s="127" t="s">
        <v>45</v>
      </c>
      <c r="E275" s="128" t="s">
        <v>214</v>
      </c>
      <c r="F275" s="129"/>
      <c r="G275" s="135">
        <f>G276+G277</f>
        <v>334700</v>
      </c>
    </row>
    <row r="276" spans="1:7" s="10" customFormat="1" ht="64.5" customHeight="1">
      <c r="A276" s="125" t="s">
        <v>50</v>
      </c>
      <c r="B276" s="126" t="s">
        <v>38</v>
      </c>
      <c r="C276" s="127" t="s">
        <v>48</v>
      </c>
      <c r="D276" s="127" t="s">
        <v>45</v>
      </c>
      <c r="E276" s="128" t="s">
        <v>214</v>
      </c>
      <c r="F276" s="140">
        <v>100</v>
      </c>
      <c r="G276" s="135">
        <v>312390</v>
      </c>
    </row>
    <row r="277" spans="1:7" s="10" customFormat="1" ht="49.5" customHeight="1">
      <c r="A277" s="125" t="s">
        <v>153</v>
      </c>
      <c r="B277" s="126" t="s">
        <v>38</v>
      </c>
      <c r="C277" s="127" t="s">
        <v>48</v>
      </c>
      <c r="D277" s="127" t="s">
        <v>45</v>
      </c>
      <c r="E277" s="128" t="s">
        <v>214</v>
      </c>
      <c r="F277" s="140">
        <v>200</v>
      </c>
      <c r="G277" s="135">
        <v>22310</v>
      </c>
    </row>
    <row r="278" spans="1:7" s="10" customFormat="1" ht="49.5" customHeight="1">
      <c r="A278" s="124" t="s">
        <v>173</v>
      </c>
      <c r="B278" s="138" t="s">
        <v>38</v>
      </c>
      <c r="C278" s="139" t="s">
        <v>48</v>
      </c>
      <c r="D278" s="139" t="s">
        <v>45</v>
      </c>
      <c r="E278" s="130" t="s">
        <v>768</v>
      </c>
      <c r="F278" s="142"/>
      <c r="G278" s="135">
        <f>G279</f>
        <v>25577</v>
      </c>
    </row>
    <row r="279" spans="1:7" s="10" customFormat="1" ht="49.5" customHeight="1">
      <c r="A279" s="125" t="s">
        <v>50</v>
      </c>
      <c r="B279" s="126" t="s">
        <v>38</v>
      </c>
      <c r="C279" s="127" t="s">
        <v>48</v>
      </c>
      <c r="D279" s="127" t="s">
        <v>45</v>
      </c>
      <c r="E279" s="128" t="s">
        <v>768</v>
      </c>
      <c r="F279" s="140">
        <v>100</v>
      </c>
      <c r="G279" s="135">
        <v>25577</v>
      </c>
    </row>
    <row r="280" spans="1:7" s="22" customFormat="1" ht="16.5" customHeight="1">
      <c r="A280" s="143" t="s">
        <v>31</v>
      </c>
      <c r="B280" s="138" t="s">
        <v>38</v>
      </c>
      <c r="C280" s="139" t="s">
        <v>266</v>
      </c>
      <c r="D280" s="139"/>
      <c r="E280" s="242"/>
      <c r="F280" s="140"/>
      <c r="G280" s="134">
        <f aca="true" t="shared" si="1" ref="G280:G285">G281</f>
        <v>310130</v>
      </c>
    </row>
    <row r="281" spans="1:7" s="25" customFormat="1" ht="16.5">
      <c r="A281" s="143" t="s">
        <v>32</v>
      </c>
      <c r="B281" s="138" t="s">
        <v>38</v>
      </c>
      <c r="C281" s="139" t="s">
        <v>266</v>
      </c>
      <c r="D281" s="139" t="s">
        <v>39</v>
      </c>
      <c r="E281" s="242"/>
      <c r="F281" s="140"/>
      <c r="G281" s="134">
        <f t="shared" si="1"/>
        <v>310130</v>
      </c>
    </row>
    <row r="282" spans="1:7" s="6" customFormat="1" ht="66" customHeight="1">
      <c r="A282" s="130" t="s">
        <v>642</v>
      </c>
      <c r="B282" s="138" t="s">
        <v>38</v>
      </c>
      <c r="C282" s="139" t="s">
        <v>266</v>
      </c>
      <c r="D282" s="139" t="s">
        <v>39</v>
      </c>
      <c r="E282" s="145" t="s">
        <v>383</v>
      </c>
      <c r="F282" s="142"/>
      <c r="G282" s="134">
        <f t="shared" si="1"/>
        <v>310130</v>
      </c>
    </row>
    <row r="283" spans="1:7" s="26" customFormat="1" ht="99.75" customHeight="1">
      <c r="A283" s="143" t="s">
        <v>656</v>
      </c>
      <c r="B283" s="138" t="s">
        <v>38</v>
      </c>
      <c r="C283" s="139" t="s">
        <v>266</v>
      </c>
      <c r="D283" s="139" t="s">
        <v>39</v>
      </c>
      <c r="E283" s="145" t="s">
        <v>386</v>
      </c>
      <c r="F283" s="142"/>
      <c r="G283" s="134">
        <f>G284+G287</f>
        <v>310130</v>
      </c>
    </row>
    <row r="284" spans="1:7" s="26" customFormat="1" ht="67.5" customHeight="1">
      <c r="A284" s="123" t="s">
        <v>224</v>
      </c>
      <c r="B284" s="138" t="s">
        <v>38</v>
      </c>
      <c r="C284" s="139" t="s">
        <v>266</v>
      </c>
      <c r="D284" s="139" t="s">
        <v>39</v>
      </c>
      <c r="E284" s="130" t="s">
        <v>443</v>
      </c>
      <c r="F284" s="150"/>
      <c r="G284" s="134">
        <f t="shared" si="1"/>
        <v>290130</v>
      </c>
    </row>
    <row r="285" spans="1:7" s="26" customFormat="1" ht="54.75" customHeight="1">
      <c r="A285" s="125" t="s">
        <v>265</v>
      </c>
      <c r="B285" s="126" t="s">
        <v>38</v>
      </c>
      <c r="C285" s="127" t="s">
        <v>266</v>
      </c>
      <c r="D285" s="127" t="s">
        <v>39</v>
      </c>
      <c r="E285" s="128" t="s">
        <v>225</v>
      </c>
      <c r="F285" s="129"/>
      <c r="G285" s="135">
        <f t="shared" si="1"/>
        <v>290130</v>
      </c>
    </row>
    <row r="286" spans="1:7" s="26" customFormat="1" ht="33.75" customHeight="1">
      <c r="A286" s="125" t="s">
        <v>153</v>
      </c>
      <c r="B286" s="126" t="s">
        <v>38</v>
      </c>
      <c r="C286" s="127" t="s">
        <v>266</v>
      </c>
      <c r="D286" s="127" t="s">
        <v>39</v>
      </c>
      <c r="E286" s="128" t="s">
        <v>225</v>
      </c>
      <c r="F286" s="140">
        <v>200</v>
      </c>
      <c r="G286" s="135">
        <v>290130</v>
      </c>
    </row>
    <row r="287" spans="1:7" s="26" customFormat="1" ht="51.75" customHeight="1">
      <c r="A287" s="123" t="s">
        <v>354</v>
      </c>
      <c r="B287" s="138" t="s">
        <v>38</v>
      </c>
      <c r="C287" s="139" t="s">
        <v>266</v>
      </c>
      <c r="D287" s="139" t="s">
        <v>39</v>
      </c>
      <c r="E287" s="130" t="s">
        <v>444</v>
      </c>
      <c r="F287" s="150"/>
      <c r="G287" s="134">
        <f>G288</f>
        <v>20000</v>
      </c>
    </row>
    <row r="288" spans="1:7" s="26" customFormat="1" ht="33.75" customHeight="1">
      <c r="A288" s="125" t="s">
        <v>265</v>
      </c>
      <c r="B288" s="126" t="s">
        <v>38</v>
      </c>
      <c r="C288" s="127" t="s">
        <v>266</v>
      </c>
      <c r="D288" s="127" t="s">
        <v>39</v>
      </c>
      <c r="E288" s="128" t="s">
        <v>353</v>
      </c>
      <c r="F288" s="129"/>
      <c r="G288" s="135">
        <f>G289</f>
        <v>20000</v>
      </c>
    </row>
    <row r="289" spans="1:7" s="26" customFormat="1" ht="33.75" customHeight="1">
      <c r="A289" s="125" t="s">
        <v>153</v>
      </c>
      <c r="B289" s="126" t="s">
        <v>38</v>
      </c>
      <c r="C289" s="127" t="s">
        <v>266</v>
      </c>
      <c r="D289" s="127" t="s">
        <v>39</v>
      </c>
      <c r="E289" s="128" t="s">
        <v>353</v>
      </c>
      <c r="F289" s="140">
        <v>200</v>
      </c>
      <c r="G289" s="135">
        <v>20000</v>
      </c>
    </row>
    <row r="290" spans="1:7" s="9" customFormat="1" ht="37.5" customHeight="1">
      <c r="A290" s="143" t="s">
        <v>43</v>
      </c>
      <c r="B290" s="138" t="s">
        <v>3</v>
      </c>
      <c r="C290" s="139"/>
      <c r="D290" s="139"/>
      <c r="E290" s="242"/>
      <c r="F290" s="140"/>
      <c r="G290" s="134">
        <f>G291+G299+G328</f>
        <v>53227643</v>
      </c>
    </row>
    <row r="291" spans="1:7" s="27" customFormat="1" ht="17.25" customHeight="1">
      <c r="A291" s="143" t="s">
        <v>11</v>
      </c>
      <c r="B291" s="138" t="s">
        <v>3</v>
      </c>
      <c r="C291" s="139" t="s">
        <v>39</v>
      </c>
      <c r="D291" s="139"/>
      <c r="E291" s="242"/>
      <c r="F291" s="140"/>
      <c r="G291" s="134">
        <f>G292</f>
        <v>2845028</v>
      </c>
    </row>
    <row r="292" spans="1:7" s="11" customFormat="1" ht="46.5">
      <c r="A292" s="143" t="s">
        <v>277</v>
      </c>
      <c r="B292" s="138" t="s">
        <v>3</v>
      </c>
      <c r="C292" s="139" t="s">
        <v>39</v>
      </c>
      <c r="D292" s="139" t="s">
        <v>45</v>
      </c>
      <c r="E292" s="242"/>
      <c r="F292" s="140"/>
      <c r="G292" s="134">
        <f>G293</f>
        <v>2845028</v>
      </c>
    </row>
    <row r="293" spans="1:7" s="6" customFormat="1" ht="51.75" customHeight="1">
      <c r="A293" s="130" t="s">
        <v>657</v>
      </c>
      <c r="B293" s="138" t="s">
        <v>3</v>
      </c>
      <c r="C293" s="139" t="s">
        <v>39</v>
      </c>
      <c r="D293" s="139" t="s">
        <v>45</v>
      </c>
      <c r="E293" s="145" t="s">
        <v>367</v>
      </c>
      <c r="F293" s="142"/>
      <c r="G293" s="134">
        <f>G294</f>
        <v>2845028</v>
      </c>
    </row>
    <row r="294" spans="1:7" s="6" customFormat="1" ht="80.25" customHeight="1">
      <c r="A294" s="130" t="s">
        <v>612</v>
      </c>
      <c r="B294" s="138" t="s">
        <v>3</v>
      </c>
      <c r="C294" s="139" t="s">
        <v>39</v>
      </c>
      <c r="D294" s="139" t="s">
        <v>45</v>
      </c>
      <c r="E294" s="130" t="s">
        <v>368</v>
      </c>
      <c r="F294" s="150"/>
      <c r="G294" s="134">
        <f>G295</f>
        <v>2845028</v>
      </c>
    </row>
    <row r="295" spans="1:7" s="6" customFormat="1" ht="50.25" customHeight="1">
      <c r="A295" s="123" t="s">
        <v>227</v>
      </c>
      <c r="B295" s="138" t="s">
        <v>3</v>
      </c>
      <c r="C295" s="139" t="s">
        <v>39</v>
      </c>
      <c r="D295" s="139" t="s">
        <v>45</v>
      </c>
      <c r="E295" s="130" t="s">
        <v>369</v>
      </c>
      <c r="F295" s="150"/>
      <c r="G295" s="134">
        <f>G296</f>
        <v>2845028</v>
      </c>
    </row>
    <row r="296" spans="1:7" s="8" customFormat="1" ht="30.75">
      <c r="A296" s="224" t="s">
        <v>173</v>
      </c>
      <c r="B296" s="126" t="s">
        <v>3</v>
      </c>
      <c r="C296" s="127" t="s">
        <v>39</v>
      </c>
      <c r="D296" s="127" t="s">
        <v>45</v>
      </c>
      <c r="E296" s="128" t="s">
        <v>228</v>
      </c>
      <c r="F296" s="129"/>
      <c r="G296" s="135">
        <f>G297+G298</f>
        <v>2845028</v>
      </c>
    </row>
    <row r="297" spans="1:7" s="13" customFormat="1" ht="66.75" customHeight="1">
      <c r="A297" s="125" t="s">
        <v>50</v>
      </c>
      <c r="B297" s="126" t="s">
        <v>3</v>
      </c>
      <c r="C297" s="127" t="s">
        <v>39</v>
      </c>
      <c r="D297" s="127" t="s">
        <v>45</v>
      </c>
      <c r="E297" s="128" t="s">
        <v>228</v>
      </c>
      <c r="F297" s="140">
        <v>100</v>
      </c>
      <c r="G297" s="135">
        <f>2404428+100000</f>
        <v>2504428</v>
      </c>
    </row>
    <row r="298" spans="1:7" s="13" customFormat="1" ht="35.25" customHeight="1">
      <c r="A298" s="125" t="s">
        <v>153</v>
      </c>
      <c r="B298" s="126" t="s">
        <v>3</v>
      </c>
      <c r="C298" s="127" t="s">
        <v>39</v>
      </c>
      <c r="D298" s="127" t="s">
        <v>45</v>
      </c>
      <c r="E298" s="128" t="s">
        <v>228</v>
      </c>
      <c r="F298" s="140">
        <v>200</v>
      </c>
      <c r="G298" s="135">
        <v>340600</v>
      </c>
    </row>
    <row r="299" spans="1:7" s="10" customFormat="1" ht="15">
      <c r="A299" s="143" t="s">
        <v>166</v>
      </c>
      <c r="B299" s="138" t="s">
        <v>3</v>
      </c>
      <c r="C299" s="139" t="s">
        <v>48</v>
      </c>
      <c r="D299" s="139"/>
      <c r="E299" s="145"/>
      <c r="F299" s="140"/>
      <c r="G299" s="134">
        <f>G300+G317</f>
        <v>43614776</v>
      </c>
    </row>
    <row r="300" spans="1:7" s="10" customFormat="1" ht="15">
      <c r="A300" s="143" t="s">
        <v>290</v>
      </c>
      <c r="B300" s="138" t="s">
        <v>3</v>
      </c>
      <c r="C300" s="139" t="s">
        <v>48</v>
      </c>
      <c r="D300" s="139" t="s">
        <v>41</v>
      </c>
      <c r="E300" s="145"/>
      <c r="F300" s="140"/>
      <c r="G300" s="134">
        <f>G301</f>
        <v>5496868</v>
      </c>
    </row>
    <row r="301" spans="1:7" s="10" customFormat="1" ht="30.75">
      <c r="A301" s="130" t="s">
        <v>613</v>
      </c>
      <c r="B301" s="138" t="s">
        <v>3</v>
      </c>
      <c r="C301" s="139" t="s">
        <v>48</v>
      </c>
      <c r="D301" s="139" t="s">
        <v>41</v>
      </c>
      <c r="E301" s="145" t="s">
        <v>372</v>
      </c>
      <c r="F301" s="142"/>
      <c r="G301" s="134">
        <f>G302</f>
        <v>5496868</v>
      </c>
    </row>
    <row r="302" spans="1:7" s="10" customFormat="1" ht="62.25">
      <c r="A302" s="130" t="s">
        <v>651</v>
      </c>
      <c r="B302" s="138" t="s">
        <v>3</v>
      </c>
      <c r="C302" s="139" t="s">
        <v>48</v>
      </c>
      <c r="D302" s="139" t="s">
        <v>41</v>
      </c>
      <c r="E302" s="145" t="s">
        <v>389</v>
      </c>
      <c r="F302" s="142"/>
      <c r="G302" s="134">
        <f>G303</f>
        <v>5496868</v>
      </c>
    </row>
    <row r="303" spans="1:7" s="10" customFormat="1" ht="30.75">
      <c r="A303" s="123" t="s">
        <v>207</v>
      </c>
      <c r="B303" s="138" t="s">
        <v>3</v>
      </c>
      <c r="C303" s="139" t="s">
        <v>48</v>
      </c>
      <c r="D303" s="139" t="s">
        <v>41</v>
      </c>
      <c r="E303" s="130" t="s">
        <v>439</v>
      </c>
      <c r="F303" s="150"/>
      <c r="G303" s="135">
        <f>G304+G307+G310</f>
        <v>5496868</v>
      </c>
    </row>
    <row r="304" spans="1:7" s="10" customFormat="1" ht="44.25" customHeight="1">
      <c r="A304" s="143" t="s">
        <v>229</v>
      </c>
      <c r="B304" s="138" t="s">
        <v>3</v>
      </c>
      <c r="C304" s="139" t="s">
        <v>48</v>
      </c>
      <c r="D304" s="139" t="s">
        <v>41</v>
      </c>
      <c r="E304" s="130" t="s">
        <v>231</v>
      </c>
      <c r="F304" s="150"/>
      <c r="G304" s="134">
        <f>G305+G306</f>
        <v>98485</v>
      </c>
    </row>
    <row r="305" spans="1:7" s="10" customFormat="1" ht="30.75">
      <c r="A305" s="125" t="s">
        <v>153</v>
      </c>
      <c r="B305" s="126" t="s">
        <v>3</v>
      </c>
      <c r="C305" s="127" t="s">
        <v>48</v>
      </c>
      <c r="D305" s="127" t="s">
        <v>41</v>
      </c>
      <c r="E305" s="128" t="s">
        <v>231</v>
      </c>
      <c r="F305" s="140">
        <v>200</v>
      </c>
      <c r="G305" s="135">
        <v>1350</v>
      </c>
    </row>
    <row r="306" spans="1:7" s="10" customFormat="1" ht="15">
      <c r="A306" s="125" t="s">
        <v>289</v>
      </c>
      <c r="B306" s="126" t="s">
        <v>3</v>
      </c>
      <c r="C306" s="127" t="s">
        <v>48</v>
      </c>
      <c r="D306" s="127" t="s">
        <v>41</v>
      </c>
      <c r="E306" s="128" t="s">
        <v>231</v>
      </c>
      <c r="F306" s="140">
        <v>300</v>
      </c>
      <c r="G306" s="135">
        <v>97135</v>
      </c>
    </row>
    <row r="307" spans="1:7" s="10" customFormat="1" ht="30.75">
      <c r="A307" s="123" t="s">
        <v>267</v>
      </c>
      <c r="B307" s="138" t="s">
        <v>3</v>
      </c>
      <c r="C307" s="139" t="s">
        <v>48</v>
      </c>
      <c r="D307" s="139" t="s">
        <v>41</v>
      </c>
      <c r="E307" s="130" t="s">
        <v>232</v>
      </c>
      <c r="F307" s="150"/>
      <c r="G307" s="134">
        <f>G308+G309</f>
        <v>146631</v>
      </c>
    </row>
    <row r="308" spans="1:7" s="10" customFormat="1" ht="30.75">
      <c r="A308" s="125" t="s">
        <v>153</v>
      </c>
      <c r="B308" s="126" t="s">
        <v>3</v>
      </c>
      <c r="C308" s="127" t="s">
        <v>48</v>
      </c>
      <c r="D308" s="127" t="s">
        <v>41</v>
      </c>
      <c r="E308" s="128" t="s">
        <v>232</v>
      </c>
      <c r="F308" s="129">
        <v>200</v>
      </c>
      <c r="G308" s="135">
        <v>2200</v>
      </c>
    </row>
    <row r="309" spans="1:7" s="10" customFormat="1" ht="15">
      <c r="A309" s="125" t="s">
        <v>289</v>
      </c>
      <c r="B309" s="126" t="s">
        <v>3</v>
      </c>
      <c r="C309" s="127" t="s">
        <v>48</v>
      </c>
      <c r="D309" s="127" t="s">
        <v>41</v>
      </c>
      <c r="E309" s="128" t="s">
        <v>232</v>
      </c>
      <c r="F309" s="140">
        <v>300</v>
      </c>
      <c r="G309" s="135">
        <v>144431</v>
      </c>
    </row>
    <row r="310" spans="1:7" s="10" customFormat="1" ht="30.75">
      <c r="A310" s="143" t="s">
        <v>281</v>
      </c>
      <c r="B310" s="138" t="s">
        <v>3</v>
      </c>
      <c r="C310" s="139" t="s">
        <v>48</v>
      </c>
      <c r="D310" s="139" t="s">
        <v>41</v>
      </c>
      <c r="E310" s="130" t="s">
        <v>233</v>
      </c>
      <c r="F310" s="150"/>
      <c r="G310" s="134">
        <f>G311+G314</f>
        <v>5251752</v>
      </c>
    </row>
    <row r="311" spans="1:7" s="10" customFormat="1" ht="18" customHeight="1">
      <c r="A311" s="123" t="s">
        <v>12</v>
      </c>
      <c r="B311" s="138" t="s">
        <v>3</v>
      </c>
      <c r="C311" s="139" t="s">
        <v>48</v>
      </c>
      <c r="D311" s="139" t="s">
        <v>41</v>
      </c>
      <c r="E311" s="130" t="s">
        <v>234</v>
      </c>
      <c r="F311" s="150"/>
      <c r="G311" s="134">
        <f>G313+G312</f>
        <v>4595284</v>
      </c>
    </row>
    <row r="312" spans="1:7" s="10" customFormat="1" ht="30.75">
      <c r="A312" s="125" t="s">
        <v>153</v>
      </c>
      <c r="B312" s="126" t="s">
        <v>3</v>
      </c>
      <c r="C312" s="127" t="s">
        <v>48</v>
      </c>
      <c r="D312" s="127" t="s">
        <v>41</v>
      </c>
      <c r="E312" s="128" t="s">
        <v>234</v>
      </c>
      <c r="F312" s="140">
        <v>200</v>
      </c>
      <c r="G312" s="135">
        <v>72500</v>
      </c>
    </row>
    <row r="313" spans="1:7" s="10" customFormat="1" ht="15">
      <c r="A313" s="125" t="s">
        <v>289</v>
      </c>
      <c r="B313" s="126" t="s">
        <v>3</v>
      </c>
      <c r="C313" s="127" t="s">
        <v>48</v>
      </c>
      <c r="D313" s="127" t="s">
        <v>41</v>
      </c>
      <c r="E313" s="128" t="s">
        <v>234</v>
      </c>
      <c r="F313" s="140">
        <v>300</v>
      </c>
      <c r="G313" s="135">
        <v>4522784</v>
      </c>
    </row>
    <row r="314" spans="1:7" s="10" customFormat="1" ht="18.75" customHeight="1">
      <c r="A314" s="123" t="s">
        <v>52</v>
      </c>
      <c r="B314" s="138" t="s">
        <v>3</v>
      </c>
      <c r="C314" s="139" t="s">
        <v>48</v>
      </c>
      <c r="D314" s="139" t="s">
        <v>41</v>
      </c>
      <c r="E314" s="130" t="s">
        <v>235</v>
      </c>
      <c r="F314" s="150"/>
      <c r="G314" s="134">
        <f>G316+G315</f>
        <v>656468</v>
      </c>
    </row>
    <row r="315" spans="1:7" s="10" customFormat="1" ht="30.75">
      <c r="A315" s="125" t="s">
        <v>153</v>
      </c>
      <c r="B315" s="126" t="s">
        <v>3</v>
      </c>
      <c r="C315" s="127" t="s">
        <v>48</v>
      </c>
      <c r="D315" s="127" t="s">
        <v>41</v>
      </c>
      <c r="E315" s="128" t="s">
        <v>235</v>
      </c>
      <c r="F315" s="140">
        <v>200</v>
      </c>
      <c r="G315" s="135">
        <v>13480</v>
      </c>
    </row>
    <row r="316" spans="1:7" s="10" customFormat="1" ht="15">
      <c r="A316" s="125" t="s">
        <v>289</v>
      </c>
      <c r="B316" s="126" t="s">
        <v>3</v>
      </c>
      <c r="C316" s="127" t="s">
        <v>48</v>
      </c>
      <c r="D316" s="127" t="s">
        <v>41</v>
      </c>
      <c r="E316" s="128" t="s">
        <v>235</v>
      </c>
      <c r="F316" s="140">
        <v>300</v>
      </c>
      <c r="G316" s="135">
        <v>642988</v>
      </c>
    </row>
    <row r="317" spans="1:7" s="10" customFormat="1" ht="15">
      <c r="A317" s="143" t="s">
        <v>167</v>
      </c>
      <c r="B317" s="138" t="s">
        <v>3</v>
      </c>
      <c r="C317" s="139" t="s">
        <v>48</v>
      </c>
      <c r="D317" s="139" t="s">
        <v>42</v>
      </c>
      <c r="E317" s="128"/>
      <c r="F317" s="140"/>
      <c r="G317" s="135">
        <f>G318</f>
        <v>38117908</v>
      </c>
    </row>
    <row r="318" spans="1:7" s="10" customFormat="1" ht="30.75">
      <c r="A318" s="130" t="s">
        <v>613</v>
      </c>
      <c r="B318" s="138" t="s">
        <v>3</v>
      </c>
      <c r="C318" s="139" t="s">
        <v>48</v>
      </c>
      <c r="D318" s="139" t="s">
        <v>42</v>
      </c>
      <c r="E318" s="145" t="s">
        <v>372</v>
      </c>
      <c r="F318" s="140"/>
      <c r="G318" s="134">
        <f>G319</f>
        <v>38117908</v>
      </c>
    </row>
    <row r="319" spans="1:7" s="10" customFormat="1" ht="62.25">
      <c r="A319" s="130" t="s">
        <v>651</v>
      </c>
      <c r="B319" s="138" t="s">
        <v>3</v>
      </c>
      <c r="C319" s="139" t="s">
        <v>48</v>
      </c>
      <c r="D319" s="139" t="s">
        <v>42</v>
      </c>
      <c r="E319" s="145" t="s">
        <v>389</v>
      </c>
      <c r="F319" s="140"/>
      <c r="G319" s="134">
        <f>G320</f>
        <v>38117908</v>
      </c>
    </row>
    <row r="320" spans="1:7" s="10" customFormat="1" ht="30.75">
      <c r="A320" s="123" t="s">
        <v>207</v>
      </c>
      <c r="B320" s="138" t="s">
        <v>3</v>
      </c>
      <c r="C320" s="139" t="s">
        <v>48</v>
      </c>
      <c r="D320" s="139" t="s">
        <v>42</v>
      </c>
      <c r="E320" s="130" t="s">
        <v>439</v>
      </c>
      <c r="F320" s="140"/>
      <c r="G320" s="134">
        <f>G321+G324+G326</f>
        <v>38117908</v>
      </c>
    </row>
    <row r="321" spans="1:7" s="10" customFormat="1" ht="15">
      <c r="A321" s="143" t="s">
        <v>274</v>
      </c>
      <c r="B321" s="138" t="s">
        <v>3</v>
      </c>
      <c r="C321" s="139" t="s">
        <v>48</v>
      </c>
      <c r="D321" s="139" t="s">
        <v>42</v>
      </c>
      <c r="E321" s="130" t="s">
        <v>230</v>
      </c>
      <c r="F321" s="140"/>
      <c r="G321" s="134">
        <f>G323+G322</f>
        <v>2530990</v>
      </c>
    </row>
    <row r="322" spans="1:7" s="10" customFormat="1" ht="30.75">
      <c r="A322" s="125" t="s">
        <v>153</v>
      </c>
      <c r="B322" s="126" t="s">
        <v>3</v>
      </c>
      <c r="C322" s="127" t="s">
        <v>48</v>
      </c>
      <c r="D322" s="127" t="s">
        <v>42</v>
      </c>
      <c r="E322" s="128" t="s">
        <v>230</v>
      </c>
      <c r="F322" s="140">
        <v>200</v>
      </c>
      <c r="G322" s="135"/>
    </row>
    <row r="323" spans="1:7" s="10" customFormat="1" ht="15">
      <c r="A323" s="125" t="s">
        <v>289</v>
      </c>
      <c r="B323" s="126" t="s">
        <v>3</v>
      </c>
      <c r="C323" s="127" t="s">
        <v>48</v>
      </c>
      <c r="D323" s="127" t="s">
        <v>42</v>
      </c>
      <c r="E323" s="128" t="s">
        <v>230</v>
      </c>
      <c r="F323" s="140">
        <v>300</v>
      </c>
      <c r="G323" s="135">
        <v>2530990</v>
      </c>
    </row>
    <row r="324" spans="1:7" s="10" customFormat="1" ht="30.75">
      <c r="A324" s="181" t="s">
        <v>559</v>
      </c>
      <c r="B324" s="147" t="s">
        <v>3</v>
      </c>
      <c r="C324" s="147" t="s">
        <v>48</v>
      </c>
      <c r="D324" s="147" t="s">
        <v>42</v>
      </c>
      <c r="E324" s="145" t="s">
        <v>560</v>
      </c>
      <c r="F324" s="147"/>
      <c r="G324" s="134">
        <f>G325</f>
        <v>34906149</v>
      </c>
    </row>
    <row r="325" spans="1:7" s="10" customFormat="1" ht="15">
      <c r="A325" s="125" t="s">
        <v>289</v>
      </c>
      <c r="B325" s="182" t="s">
        <v>3</v>
      </c>
      <c r="C325" s="182" t="s">
        <v>48</v>
      </c>
      <c r="D325" s="182" t="s">
        <v>42</v>
      </c>
      <c r="E325" s="146" t="s">
        <v>560</v>
      </c>
      <c r="F325" s="182" t="s">
        <v>326</v>
      </c>
      <c r="G325" s="135">
        <v>34906149</v>
      </c>
    </row>
    <row r="326" spans="1:7" s="10" customFormat="1" ht="30.75">
      <c r="A326" s="181" t="s">
        <v>561</v>
      </c>
      <c r="B326" s="225" t="s">
        <v>3</v>
      </c>
      <c r="C326" s="225" t="s">
        <v>48</v>
      </c>
      <c r="D326" s="225" t="s">
        <v>42</v>
      </c>
      <c r="E326" s="226" t="s">
        <v>562</v>
      </c>
      <c r="F326" s="227"/>
      <c r="G326" s="134">
        <f>G327</f>
        <v>680769</v>
      </c>
    </row>
    <row r="327" spans="1:7" s="10" customFormat="1" ht="30.75">
      <c r="A327" s="125" t="s">
        <v>153</v>
      </c>
      <c r="B327" s="182" t="s">
        <v>3</v>
      </c>
      <c r="C327" s="182" t="s">
        <v>48</v>
      </c>
      <c r="D327" s="182" t="s">
        <v>42</v>
      </c>
      <c r="E327" s="146" t="s">
        <v>562</v>
      </c>
      <c r="F327" s="182" t="s">
        <v>164</v>
      </c>
      <c r="G327" s="135">
        <v>680769</v>
      </c>
    </row>
    <row r="328" spans="1:7" s="27" customFormat="1" ht="49.5" customHeight="1">
      <c r="A328" s="143" t="s">
        <v>271</v>
      </c>
      <c r="B328" s="138" t="s">
        <v>3</v>
      </c>
      <c r="C328" s="139" t="s">
        <v>276</v>
      </c>
      <c r="D328" s="139"/>
      <c r="E328" s="145"/>
      <c r="F328" s="140"/>
      <c r="G328" s="134">
        <f>G329</f>
        <v>6767839</v>
      </c>
    </row>
    <row r="329" spans="1:7" s="12" customFormat="1" ht="32.25" customHeight="1">
      <c r="A329" s="143" t="s">
        <v>49</v>
      </c>
      <c r="B329" s="138" t="s">
        <v>3</v>
      </c>
      <c r="C329" s="139" t="s">
        <v>276</v>
      </c>
      <c r="D329" s="139" t="s">
        <v>39</v>
      </c>
      <c r="E329" s="145"/>
      <c r="F329" s="140"/>
      <c r="G329" s="134">
        <f>G330</f>
        <v>6767839</v>
      </c>
    </row>
    <row r="330" spans="1:7" s="16" customFormat="1" ht="49.5" customHeight="1">
      <c r="A330" s="130" t="s">
        <v>657</v>
      </c>
      <c r="B330" s="138" t="s">
        <v>3</v>
      </c>
      <c r="C330" s="139" t="s">
        <v>276</v>
      </c>
      <c r="D330" s="139" t="s">
        <v>39</v>
      </c>
      <c r="E330" s="145" t="s">
        <v>367</v>
      </c>
      <c r="F330" s="142"/>
      <c r="G330" s="134">
        <f>G334</f>
        <v>6767839</v>
      </c>
    </row>
    <row r="331" spans="1:7" s="16" customFormat="1" ht="64.5" customHeight="1">
      <c r="A331" s="130" t="s">
        <v>658</v>
      </c>
      <c r="B331" s="138" t="s">
        <v>3</v>
      </c>
      <c r="C331" s="139" t="s">
        <v>276</v>
      </c>
      <c r="D331" s="139" t="s">
        <v>39</v>
      </c>
      <c r="E331" s="145" t="s">
        <v>385</v>
      </c>
      <c r="F331" s="142"/>
      <c r="G331" s="134">
        <f>G332</f>
        <v>6767839</v>
      </c>
    </row>
    <row r="332" spans="1:7" s="16" customFormat="1" ht="48" customHeight="1">
      <c r="A332" s="123" t="s">
        <v>237</v>
      </c>
      <c r="B332" s="138" t="s">
        <v>3</v>
      </c>
      <c r="C332" s="139" t="s">
        <v>276</v>
      </c>
      <c r="D332" s="139" t="s">
        <v>39</v>
      </c>
      <c r="E332" s="130" t="s">
        <v>445</v>
      </c>
      <c r="F332" s="150"/>
      <c r="G332" s="134">
        <f>G333</f>
        <v>6767839</v>
      </c>
    </row>
    <row r="333" spans="1:7" s="16" customFormat="1" ht="51.75" customHeight="1">
      <c r="A333" s="224" t="s">
        <v>221</v>
      </c>
      <c r="B333" s="126" t="s">
        <v>3</v>
      </c>
      <c r="C333" s="127" t="s">
        <v>276</v>
      </c>
      <c r="D333" s="127" t="s">
        <v>39</v>
      </c>
      <c r="E333" s="128" t="s">
        <v>236</v>
      </c>
      <c r="F333" s="129"/>
      <c r="G333" s="135">
        <f>G334</f>
        <v>6767839</v>
      </c>
    </row>
    <row r="334" spans="1:7" s="16" customFormat="1" ht="16.5" customHeight="1">
      <c r="A334" s="128" t="s">
        <v>288</v>
      </c>
      <c r="B334" s="126" t="s">
        <v>3</v>
      </c>
      <c r="C334" s="127" t="s">
        <v>276</v>
      </c>
      <c r="D334" s="127" t="s">
        <v>39</v>
      </c>
      <c r="E334" s="128" t="s">
        <v>236</v>
      </c>
      <c r="F334" s="140">
        <v>500</v>
      </c>
      <c r="G334" s="135">
        <v>6767839</v>
      </c>
    </row>
    <row r="335" spans="1:7" s="9" customFormat="1" ht="31.5" customHeight="1">
      <c r="A335" s="143" t="s">
        <v>162</v>
      </c>
      <c r="B335" s="138" t="s">
        <v>280</v>
      </c>
      <c r="C335" s="139"/>
      <c r="D335" s="139"/>
      <c r="E335" s="145"/>
      <c r="F335" s="140"/>
      <c r="G335" s="134">
        <f>G336+G343+G424</f>
        <v>312135913</v>
      </c>
    </row>
    <row r="336" spans="1:7" s="28" customFormat="1" ht="18">
      <c r="A336" s="143" t="s">
        <v>131</v>
      </c>
      <c r="B336" s="138" t="s">
        <v>280</v>
      </c>
      <c r="C336" s="139" t="s">
        <v>42</v>
      </c>
      <c r="D336" s="139"/>
      <c r="E336" s="145"/>
      <c r="F336" s="140"/>
      <c r="G336" s="134">
        <f>G337</f>
        <v>34000</v>
      </c>
    </row>
    <row r="337" spans="1:7" s="11" customFormat="1" ht="16.5">
      <c r="A337" s="143" t="s">
        <v>54</v>
      </c>
      <c r="B337" s="138" t="s">
        <v>280</v>
      </c>
      <c r="C337" s="139" t="s">
        <v>42</v>
      </c>
      <c r="D337" s="139" t="s">
        <v>39</v>
      </c>
      <c r="E337" s="145"/>
      <c r="F337" s="140"/>
      <c r="G337" s="134">
        <f>G338</f>
        <v>34000</v>
      </c>
    </row>
    <row r="338" spans="1:7" s="6" customFormat="1" ht="34.5" customHeight="1">
      <c r="A338" s="130" t="s">
        <v>627</v>
      </c>
      <c r="B338" s="138" t="s">
        <v>280</v>
      </c>
      <c r="C338" s="139" t="s">
        <v>42</v>
      </c>
      <c r="D338" s="139" t="s">
        <v>39</v>
      </c>
      <c r="E338" s="145" t="s">
        <v>379</v>
      </c>
      <c r="F338" s="142"/>
      <c r="G338" s="134">
        <f>G341</f>
        <v>34000</v>
      </c>
    </row>
    <row r="339" spans="1:7" s="6" customFormat="1" ht="64.5" customHeight="1">
      <c r="A339" s="143" t="s">
        <v>628</v>
      </c>
      <c r="B339" s="138" t="s">
        <v>280</v>
      </c>
      <c r="C339" s="139" t="s">
        <v>42</v>
      </c>
      <c r="D339" s="139" t="s">
        <v>39</v>
      </c>
      <c r="E339" s="145" t="s">
        <v>402</v>
      </c>
      <c r="F339" s="142"/>
      <c r="G339" s="134">
        <f>G340</f>
        <v>34000</v>
      </c>
    </row>
    <row r="340" spans="1:7" s="6" customFormat="1" ht="49.5" customHeight="1">
      <c r="A340" s="123" t="s">
        <v>29</v>
      </c>
      <c r="B340" s="138" t="s">
        <v>280</v>
      </c>
      <c r="C340" s="139" t="s">
        <v>42</v>
      </c>
      <c r="D340" s="139" t="s">
        <v>39</v>
      </c>
      <c r="E340" s="130" t="s">
        <v>419</v>
      </c>
      <c r="F340" s="150"/>
      <c r="G340" s="134">
        <f>G341</f>
        <v>34000</v>
      </c>
    </row>
    <row r="341" spans="1:7" s="17" customFormat="1" ht="17.25" customHeight="1">
      <c r="A341" s="125" t="s">
        <v>161</v>
      </c>
      <c r="B341" s="126" t="s">
        <v>280</v>
      </c>
      <c r="C341" s="127" t="s">
        <v>42</v>
      </c>
      <c r="D341" s="127" t="s">
        <v>39</v>
      </c>
      <c r="E341" s="157" t="s">
        <v>238</v>
      </c>
      <c r="F341" s="129"/>
      <c r="G341" s="135">
        <f>G342</f>
        <v>34000</v>
      </c>
    </row>
    <row r="342" spans="1:7" s="13" customFormat="1" ht="34.5" customHeight="1">
      <c r="A342" s="125" t="s">
        <v>51</v>
      </c>
      <c r="B342" s="126" t="s">
        <v>280</v>
      </c>
      <c r="C342" s="127" t="s">
        <v>42</v>
      </c>
      <c r="D342" s="127" t="s">
        <v>39</v>
      </c>
      <c r="E342" s="157" t="s">
        <v>238</v>
      </c>
      <c r="F342" s="140">
        <v>600</v>
      </c>
      <c r="G342" s="135">
        <v>34000</v>
      </c>
    </row>
    <row r="343" spans="1:7" s="6" customFormat="1" ht="17.25" customHeight="1">
      <c r="A343" s="143" t="s">
        <v>132</v>
      </c>
      <c r="B343" s="138" t="s">
        <v>280</v>
      </c>
      <c r="C343" s="139" t="s">
        <v>46</v>
      </c>
      <c r="D343" s="139"/>
      <c r="E343" s="145"/>
      <c r="F343" s="140"/>
      <c r="G343" s="134">
        <f>G344+G354++G393+G404+G414</f>
        <v>306591195</v>
      </c>
    </row>
    <row r="344" spans="1:7" s="29" customFormat="1" ht="15">
      <c r="A344" s="143" t="s">
        <v>26</v>
      </c>
      <c r="B344" s="138" t="s">
        <v>280</v>
      </c>
      <c r="C344" s="139" t="s">
        <v>46</v>
      </c>
      <c r="D344" s="139" t="s">
        <v>39</v>
      </c>
      <c r="E344" s="145"/>
      <c r="F344" s="140"/>
      <c r="G344" s="134">
        <f>G345</f>
        <v>15735491</v>
      </c>
    </row>
    <row r="345" spans="1:7" s="15" customFormat="1" ht="30.75">
      <c r="A345" s="130" t="s">
        <v>639</v>
      </c>
      <c r="B345" s="138" t="s">
        <v>280</v>
      </c>
      <c r="C345" s="139" t="s">
        <v>46</v>
      </c>
      <c r="D345" s="139" t="s">
        <v>39</v>
      </c>
      <c r="E345" s="145" t="s">
        <v>382</v>
      </c>
      <c r="F345" s="140"/>
      <c r="G345" s="134">
        <f>G346</f>
        <v>15735491</v>
      </c>
    </row>
    <row r="346" spans="1:7" s="15" customFormat="1" ht="50.25" customHeight="1">
      <c r="A346" s="130" t="s">
        <v>640</v>
      </c>
      <c r="B346" s="138" t="s">
        <v>280</v>
      </c>
      <c r="C346" s="139" t="s">
        <v>46</v>
      </c>
      <c r="D346" s="139" t="s">
        <v>39</v>
      </c>
      <c r="E346" s="145" t="s">
        <v>390</v>
      </c>
      <c r="F346" s="142"/>
      <c r="G346" s="134">
        <f>G347</f>
        <v>15735491</v>
      </c>
    </row>
    <row r="347" spans="1:7" s="15" customFormat="1" ht="20.25" customHeight="1">
      <c r="A347" s="123" t="s">
        <v>239</v>
      </c>
      <c r="B347" s="138" t="s">
        <v>280</v>
      </c>
      <c r="C347" s="139" t="s">
        <v>46</v>
      </c>
      <c r="D347" s="139" t="s">
        <v>39</v>
      </c>
      <c r="E347" s="130" t="s">
        <v>424</v>
      </c>
      <c r="F347" s="142"/>
      <c r="G347" s="134">
        <f>G348+G352+G350</f>
        <v>15735491</v>
      </c>
    </row>
    <row r="348" spans="1:7" s="5" customFormat="1" ht="102" customHeight="1">
      <c r="A348" s="224" t="s">
        <v>218</v>
      </c>
      <c r="B348" s="138" t="s">
        <v>280</v>
      </c>
      <c r="C348" s="139" t="s">
        <v>46</v>
      </c>
      <c r="D348" s="139" t="s">
        <v>39</v>
      </c>
      <c r="E348" s="130" t="s">
        <v>240</v>
      </c>
      <c r="F348" s="150"/>
      <c r="G348" s="134">
        <f>G349</f>
        <v>6606401</v>
      </c>
    </row>
    <row r="349" spans="1:7" s="1" customFormat="1" ht="36" customHeight="1">
      <c r="A349" s="125" t="s">
        <v>51</v>
      </c>
      <c r="B349" s="126" t="s">
        <v>280</v>
      </c>
      <c r="C349" s="127" t="s">
        <v>46</v>
      </c>
      <c r="D349" s="127" t="s">
        <v>39</v>
      </c>
      <c r="E349" s="128" t="s">
        <v>240</v>
      </c>
      <c r="F349" s="140">
        <v>600</v>
      </c>
      <c r="G349" s="135">
        <v>6606401</v>
      </c>
    </row>
    <row r="350" spans="1:7" s="1" customFormat="1" ht="61.5" customHeight="1">
      <c r="A350" s="143" t="s">
        <v>752</v>
      </c>
      <c r="B350" s="138" t="s">
        <v>280</v>
      </c>
      <c r="C350" s="139" t="s">
        <v>46</v>
      </c>
      <c r="D350" s="139" t="s">
        <v>39</v>
      </c>
      <c r="E350" s="130" t="s">
        <v>749</v>
      </c>
      <c r="F350" s="142"/>
      <c r="G350" s="134">
        <f>G351</f>
        <v>227269</v>
      </c>
    </row>
    <row r="351" spans="1:7" s="1" customFormat="1" ht="36" customHeight="1">
      <c r="A351" s="125" t="s">
        <v>51</v>
      </c>
      <c r="B351" s="126" t="s">
        <v>280</v>
      </c>
      <c r="C351" s="127" t="s">
        <v>46</v>
      </c>
      <c r="D351" s="127" t="s">
        <v>39</v>
      </c>
      <c r="E351" s="128" t="s">
        <v>749</v>
      </c>
      <c r="F351" s="140">
        <v>600</v>
      </c>
      <c r="G351" s="135">
        <v>227269</v>
      </c>
    </row>
    <row r="352" spans="1:7" s="15" customFormat="1" ht="32.25" customHeight="1">
      <c r="A352" s="143" t="s">
        <v>160</v>
      </c>
      <c r="B352" s="138" t="s">
        <v>280</v>
      </c>
      <c r="C352" s="139" t="s">
        <v>46</v>
      </c>
      <c r="D352" s="139" t="s">
        <v>39</v>
      </c>
      <c r="E352" s="156" t="s">
        <v>241</v>
      </c>
      <c r="F352" s="150"/>
      <c r="G352" s="134">
        <f>G353</f>
        <v>8901821</v>
      </c>
    </row>
    <row r="353" spans="1:7" s="1" customFormat="1" ht="33" customHeight="1">
      <c r="A353" s="125" t="s">
        <v>51</v>
      </c>
      <c r="B353" s="126" t="s">
        <v>280</v>
      </c>
      <c r="C353" s="127" t="s">
        <v>46</v>
      </c>
      <c r="D353" s="127" t="s">
        <v>39</v>
      </c>
      <c r="E353" s="157" t="s">
        <v>241</v>
      </c>
      <c r="F353" s="140">
        <v>600</v>
      </c>
      <c r="G353" s="135">
        <f>7928021+23500+950300</f>
        <v>8901821</v>
      </c>
    </row>
    <row r="354" spans="1:7" s="1" customFormat="1" ht="18" customHeight="1">
      <c r="A354" s="143" t="s">
        <v>268</v>
      </c>
      <c r="B354" s="138" t="s">
        <v>280</v>
      </c>
      <c r="C354" s="139" t="s">
        <v>46</v>
      </c>
      <c r="D354" s="139" t="s">
        <v>40</v>
      </c>
      <c r="E354" s="145"/>
      <c r="F354" s="142"/>
      <c r="G354" s="134">
        <f>G355</f>
        <v>274782255</v>
      </c>
    </row>
    <row r="355" spans="1:7" s="2" customFormat="1" ht="36" customHeight="1">
      <c r="A355" s="130" t="s">
        <v>639</v>
      </c>
      <c r="B355" s="138" t="s">
        <v>280</v>
      </c>
      <c r="C355" s="139" t="s">
        <v>46</v>
      </c>
      <c r="D355" s="139" t="s">
        <v>40</v>
      </c>
      <c r="E355" s="145" t="s">
        <v>382</v>
      </c>
      <c r="F355" s="140"/>
      <c r="G355" s="134">
        <f>G356</f>
        <v>274782255</v>
      </c>
    </row>
    <row r="356" spans="1:7" s="15" customFormat="1" ht="50.25" customHeight="1">
      <c r="A356" s="130" t="s">
        <v>640</v>
      </c>
      <c r="B356" s="138" t="s">
        <v>280</v>
      </c>
      <c r="C356" s="139" t="s">
        <v>46</v>
      </c>
      <c r="D356" s="139" t="s">
        <v>40</v>
      </c>
      <c r="E356" s="145" t="s">
        <v>390</v>
      </c>
      <c r="F356" s="142"/>
      <c r="G356" s="134">
        <f>G357+G368+G377+G382+G387+G390</f>
        <v>274782255</v>
      </c>
    </row>
    <row r="357" spans="1:7" s="15" customFormat="1" ht="15" customHeight="1">
      <c r="A357" s="123" t="s">
        <v>242</v>
      </c>
      <c r="B357" s="138" t="s">
        <v>280</v>
      </c>
      <c r="C357" s="139" t="s">
        <v>46</v>
      </c>
      <c r="D357" s="139" t="s">
        <v>40</v>
      </c>
      <c r="E357" s="156" t="s">
        <v>425</v>
      </c>
      <c r="F357" s="142"/>
      <c r="G357" s="134">
        <f>G358+G362+G360+G364+G366</f>
        <v>260007353</v>
      </c>
    </row>
    <row r="358" spans="1:7" s="8" customFormat="1" ht="113.25" customHeight="1">
      <c r="A358" s="123" t="s">
        <v>150</v>
      </c>
      <c r="B358" s="138" t="s">
        <v>280</v>
      </c>
      <c r="C358" s="139" t="s">
        <v>46</v>
      </c>
      <c r="D358" s="139" t="s">
        <v>40</v>
      </c>
      <c r="E358" s="130" t="s">
        <v>243</v>
      </c>
      <c r="F358" s="150"/>
      <c r="G358" s="134">
        <f>G359</f>
        <v>197601379</v>
      </c>
    </row>
    <row r="359" spans="1:7" s="16" customFormat="1" ht="33" customHeight="1">
      <c r="A359" s="125" t="s">
        <v>51</v>
      </c>
      <c r="B359" s="126" t="s">
        <v>280</v>
      </c>
      <c r="C359" s="127" t="s">
        <v>46</v>
      </c>
      <c r="D359" s="127" t="s">
        <v>40</v>
      </c>
      <c r="E359" s="128" t="s">
        <v>243</v>
      </c>
      <c r="F359" s="140">
        <v>600</v>
      </c>
      <c r="G359" s="135">
        <v>197601379</v>
      </c>
    </row>
    <row r="360" spans="1:7" s="16" customFormat="1" ht="33" customHeight="1">
      <c r="A360" s="141" t="s">
        <v>567</v>
      </c>
      <c r="B360" s="138" t="s">
        <v>280</v>
      </c>
      <c r="C360" s="139" t="s">
        <v>46</v>
      </c>
      <c r="D360" s="139" t="s">
        <v>40</v>
      </c>
      <c r="E360" s="130" t="s">
        <v>568</v>
      </c>
      <c r="F360" s="142"/>
      <c r="G360" s="134">
        <f>G361</f>
        <v>14061600</v>
      </c>
    </row>
    <row r="361" spans="1:7" s="16" customFormat="1" ht="33" customHeight="1">
      <c r="A361" s="131" t="s">
        <v>51</v>
      </c>
      <c r="B361" s="126" t="s">
        <v>280</v>
      </c>
      <c r="C361" s="127" t="s">
        <v>46</v>
      </c>
      <c r="D361" s="127" t="s">
        <v>40</v>
      </c>
      <c r="E361" s="128" t="s">
        <v>568</v>
      </c>
      <c r="F361" s="140">
        <v>600</v>
      </c>
      <c r="G361" s="135">
        <v>14061600</v>
      </c>
    </row>
    <row r="362" spans="1:7" s="16" customFormat="1" ht="33" customHeight="1">
      <c r="A362" s="143" t="s">
        <v>160</v>
      </c>
      <c r="B362" s="138" t="s">
        <v>280</v>
      </c>
      <c r="C362" s="139" t="s">
        <v>46</v>
      </c>
      <c r="D362" s="139" t="s">
        <v>40</v>
      </c>
      <c r="E362" s="156" t="s">
        <v>244</v>
      </c>
      <c r="F362" s="150"/>
      <c r="G362" s="134">
        <f>G363</f>
        <v>37880766</v>
      </c>
    </row>
    <row r="363" spans="1:7" s="16" customFormat="1" ht="33" customHeight="1">
      <c r="A363" s="125" t="s">
        <v>51</v>
      </c>
      <c r="B363" s="126" t="s">
        <v>280</v>
      </c>
      <c r="C363" s="127" t="s">
        <v>46</v>
      </c>
      <c r="D363" s="127" t="s">
        <v>40</v>
      </c>
      <c r="E363" s="157" t="s">
        <v>244</v>
      </c>
      <c r="F363" s="140">
        <v>600</v>
      </c>
      <c r="G363" s="135">
        <f>35415964+120611+1865788+347000+131403</f>
        <v>37880766</v>
      </c>
    </row>
    <row r="364" spans="1:7" s="16" customFormat="1" ht="33" customHeight="1">
      <c r="A364" s="143" t="s">
        <v>738</v>
      </c>
      <c r="B364" s="138" t="s">
        <v>280</v>
      </c>
      <c r="C364" s="139" t="s">
        <v>46</v>
      </c>
      <c r="D364" s="139" t="s">
        <v>40</v>
      </c>
      <c r="E364" s="156" t="s">
        <v>739</v>
      </c>
      <c r="F364" s="140"/>
      <c r="G364" s="134">
        <f>G365</f>
        <v>105000</v>
      </c>
    </row>
    <row r="365" spans="1:7" s="16" customFormat="1" ht="33" customHeight="1">
      <c r="A365" s="125" t="s">
        <v>51</v>
      </c>
      <c r="B365" s="126" t="s">
        <v>280</v>
      </c>
      <c r="C365" s="127" t="s">
        <v>46</v>
      </c>
      <c r="D365" s="127" t="s">
        <v>40</v>
      </c>
      <c r="E365" s="157" t="s">
        <v>739</v>
      </c>
      <c r="F365" s="140">
        <v>600</v>
      </c>
      <c r="G365" s="135">
        <v>105000</v>
      </c>
    </row>
    <row r="366" spans="1:7" s="16" customFormat="1" ht="64.5" customHeight="1">
      <c r="A366" s="143" t="s">
        <v>752</v>
      </c>
      <c r="B366" s="138" t="s">
        <v>280</v>
      </c>
      <c r="C366" s="139" t="s">
        <v>46</v>
      </c>
      <c r="D366" s="139" t="s">
        <v>40</v>
      </c>
      <c r="E366" s="156" t="s">
        <v>750</v>
      </c>
      <c r="F366" s="142"/>
      <c r="G366" s="134">
        <f>G367</f>
        <v>10358608</v>
      </c>
    </row>
    <row r="367" spans="1:7" s="16" customFormat="1" ht="33" customHeight="1">
      <c r="A367" s="125" t="s">
        <v>51</v>
      </c>
      <c r="B367" s="126" t="s">
        <v>280</v>
      </c>
      <c r="C367" s="127" t="s">
        <v>46</v>
      </c>
      <c r="D367" s="127" t="s">
        <v>40</v>
      </c>
      <c r="E367" s="157" t="s">
        <v>750</v>
      </c>
      <c r="F367" s="140">
        <v>600</v>
      </c>
      <c r="G367" s="135">
        <v>10358608</v>
      </c>
    </row>
    <row r="368" spans="1:7" s="16" customFormat="1" ht="33" customHeight="1">
      <c r="A368" s="123" t="s">
        <v>247</v>
      </c>
      <c r="B368" s="138" t="s">
        <v>280</v>
      </c>
      <c r="C368" s="139" t="s">
        <v>46</v>
      </c>
      <c r="D368" s="139" t="s">
        <v>40</v>
      </c>
      <c r="E368" s="130" t="s">
        <v>426</v>
      </c>
      <c r="F368" s="140"/>
      <c r="G368" s="134">
        <f>G369+G371+G373+G375</f>
        <v>7451866</v>
      </c>
    </row>
    <row r="369" spans="1:7" s="16" customFormat="1" ht="76.5" customHeight="1">
      <c r="A369" s="124" t="s">
        <v>520</v>
      </c>
      <c r="B369" s="138" t="s">
        <v>280</v>
      </c>
      <c r="C369" s="139" t="s">
        <v>46</v>
      </c>
      <c r="D369" s="139" t="s">
        <v>40</v>
      </c>
      <c r="E369" s="130" t="s">
        <v>521</v>
      </c>
      <c r="F369" s="142"/>
      <c r="G369" s="134">
        <f>G370</f>
        <v>374263</v>
      </c>
    </row>
    <row r="370" spans="1:7" s="16" customFormat="1" ht="33" customHeight="1">
      <c r="A370" s="131" t="s">
        <v>51</v>
      </c>
      <c r="B370" s="126" t="s">
        <v>280</v>
      </c>
      <c r="C370" s="127" t="s">
        <v>46</v>
      </c>
      <c r="D370" s="127" t="s">
        <v>40</v>
      </c>
      <c r="E370" s="128" t="s">
        <v>521</v>
      </c>
      <c r="F370" s="140">
        <v>600</v>
      </c>
      <c r="G370" s="135">
        <v>374263</v>
      </c>
    </row>
    <row r="371" spans="1:7" s="16" customFormat="1" ht="90" customHeight="1">
      <c r="A371" s="123" t="s">
        <v>451</v>
      </c>
      <c r="B371" s="138" t="s">
        <v>280</v>
      </c>
      <c r="C371" s="139" t="s">
        <v>46</v>
      </c>
      <c r="D371" s="139" t="s">
        <v>40</v>
      </c>
      <c r="E371" s="130" t="s">
        <v>8</v>
      </c>
      <c r="F371" s="140"/>
      <c r="G371" s="134">
        <f>G372</f>
        <v>2503067</v>
      </c>
    </row>
    <row r="372" spans="1:7" s="16" customFormat="1" ht="35.25" customHeight="1">
      <c r="A372" s="125" t="s">
        <v>51</v>
      </c>
      <c r="B372" s="126" t="s">
        <v>280</v>
      </c>
      <c r="C372" s="127" t="s">
        <v>46</v>
      </c>
      <c r="D372" s="127" t="s">
        <v>40</v>
      </c>
      <c r="E372" s="128" t="s">
        <v>8</v>
      </c>
      <c r="F372" s="140">
        <v>600</v>
      </c>
      <c r="G372" s="135">
        <v>2503067</v>
      </c>
    </row>
    <row r="373" spans="1:7" s="16" customFormat="1" ht="58.5" customHeight="1">
      <c r="A373" s="143" t="s">
        <v>547</v>
      </c>
      <c r="B373" s="138" t="s">
        <v>280</v>
      </c>
      <c r="C373" s="139" t="s">
        <v>46</v>
      </c>
      <c r="D373" s="139" t="s">
        <v>40</v>
      </c>
      <c r="E373" s="130" t="s">
        <v>548</v>
      </c>
      <c r="F373" s="140"/>
      <c r="G373" s="134">
        <f>G374</f>
        <v>3579316</v>
      </c>
    </row>
    <row r="374" spans="1:7" s="16" customFormat="1" ht="35.25" customHeight="1">
      <c r="A374" s="125" t="s">
        <v>51</v>
      </c>
      <c r="B374" s="126" t="s">
        <v>280</v>
      </c>
      <c r="C374" s="127" t="s">
        <v>46</v>
      </c>
      <c r="D374" s="127" t="s">
        <v>40</v>
      </c>
      <c r="E374" s="128" t="s">
        <v>548</v>
      </c>
      <c r="F374" s="140">
        <v>600</v>
      </c>
      <c r="G374" s="135">
        <f>465311+3114005</f>
        <v>3579316</v>
      </c>
    </row>
    <row r="375" spans="1:7" s="16" customFormat="1" ht="35.25" customHeight="1">
      <c r="A375" s="143" t="s">
        <v>572</v>
      </c>
      <c r="B375" s="138" t="s">
        <v>280</v>
      </c>
      <c r="C375" s="139" t="s">
        <v>46</v>
      </c>
      <c r="D375" s="139" t="s">
        <v>40</v>
      </c>
      <c r="E375" s="130" t="s">
        <v>573</v>
      </c>
      <c r="F375" s="142"/>
      <c r="G375" s="134">
        <f>G376</f>
        <v>995220</v>
      </c>
    </row>
    <row r="376" spans="1:7" s="16" customFormat="1" ht="35.25" customHeight="1">
      <c r="A376" s="125" t="s">
        <v>51</v>
      </c>
      <c r="B376" s="126" t="s">
        <v>280</v>
      </c>
      <c r="C376" s="127" t="s">
        <v>46</v>
      </c>
      <c r="D376" s="127" t="s">
        <v>40</v>
      </c>
      <c r="E376" s="128" t="s">
        <v>573</v>
      </c>
      <c r="F376" s="140">
        <v>600</v>
      </c>
      <c r="G376" s="135">
        <v>995220</v>
      </c>
    </row>
    <row r="377" spans="1:7" s="16" customFormat="1" ht="34.5" customHeight="1">
      <c r="A377" s="123" t="s">
        <v>248</v>
      </c>
      <c r="B377" s="138" t="s">
        <v>280</v>
      </c>
      <c r="C377" s="139" t="s">
        <v>46</v>
      </c>
      <c r="D377" s="139" t="s">
        <v>40</v>
      </c>
      <c r="E377" s="130" t="s">
        <v>427</v>
      </c>
      <c r="F377" s="142"/>
      <c r="G377" s="134">
        <f>G378+G380</f>
        <v>3490969</v>
      </c>
    </row>
    <row r="378" spans="1:7" s="16" customFormat="1" ht="34.5" customHeight="1">
      <c r="A378" s="124" t="s">
        <v>522</v>
      </c>
      <c r="B378" s="138" t="s">
        <v>280</v>
      </c>
      <c r="C378" s="139" t="s">
        <v>46</v>
      </c>
      <c r="D378" s="139" t="s">
        <v>40</v>
      </c>
      <c r="E378" s="130" t="s">
        <v>523</v>
      </c>
      <c r="F378" s="142"/>
      <c r="G378" s="134">
        <f>G379</f>
        <v>372320</v>
      </c>
    </row>
    <row r="379" spans="1:7" s="16" customFormat="1" ht="34.5" customHeight="1">
      <c r="A379" s="131" t="s">
        <v>51</v>
      </c>
      <c r="B379" s="126" t="s">
        <v>280</v>
      </c>
      <c r="C379" s="127" t="s">
        <v>46</v>
      </c>
      <c r="D379" s="127" t="s">
        <v>40</v>
      </c>
      <c r="E379" s="128" t="s">
        <v>523</v>
      </c>
      <c r="F379" s="129">
        <v>600</v>
      </c>
      <c r="G379" s="135">
        <v>372320</v>
      </c>
    </row>
    <row r="380" spans="1:7" s="16" customFormat="1" ht="36" customHeight="1">
      <c r="A380" s="123" t="s">
        <v>249</v>
      </c>
      <c r="B380" s="138" t="s">
        <v>280</v>
      </c>
      <c r="C380" s="139" t="s">
        <v>46</v>
      </c>
      <c r="D380" s="139" t="s">
        <v>40</v>
      </c>
      <c r="E380" s="130" t="s">
        <v>250</v>
      </c>
      <c r="F380" s="150"/>
      <c r="G380" s="134">
        <f>G381</f>
        <v>3118649</v>
      </c>
    </row>
    <row r="381" spans="1:7" s="16" customFormat="1" ht="33" customHeight="1">
      <c r="A381" s="125" t="s">
        <v>51</v>
      </c>
      <c r="B381" s="126" t="s">
        <v>280</v>
      </c>
      <c r="C381" s="127" t="s">
        <v>46</v>
      </c>
      <c r="D381" s="127" t="s">
        <v>40</v>
      </c>
      <c r="E381" s="128" t="s">
        <v>250</v>
      </c>
      <c r="F381" s="129">
        <v>600</v>
      </c>
      <c r="G381" s="135">
        <v>3118649</v>
      </c>
    </row>
    <row r="382" spans="1:7" s="16" customFormat="1" ht="33" customHeight="1">
      <c r="A382" s="143" t="s">
        <v>497</v>
      </c>
      <c r="B382" s="138" t="s">
        <v>280</v>
      </c>
      <c r="C382" s="139" t="s">
        <v>46</v>
      </c>
      <c r="D382" s="139" t="s">
        <v>40</v>
      </c>
      <c r="E382" s="130" t="s">
        <v>495</v>
      </c>
      <c r="F382" s="142"/>
      <c r="G382" s="134">
        <f>G383+G385</f>
        <v>1760372</v>
      </c>
    </row>
    <row r="383" spans="1:7" s="16" customFormat="1" ht="52.5" customHeight="1">
      <c r="A383" s="143" t="s">
        <v>525</v>
      </c>
      <c r="B383" s="138" t="s">
        <v>280</v>
      </c>
      <c r="C383" s="139" t="s">
        <v>46</v>
      </c>
      <c r="D383" s="139" t="s">
        <v>40</v>
      </c>
      <c r="E383" s="130" t="s">
        <v>524</v>
      </c>
      <c r="F383" s="142"/>
      <c r="G383" s="134">
        <f>G384</f>
        <v>693287</v>
      </c>
    </row>
    <row r="384" spans="1:7" s="16" customFormat="1" ht="33" customHeight="1">
      <c r="A384" s="125" t="s">
        <v>51</v>
      </c>
      <c r="B384" s="126" t="s">
        <v>280</v>
      </c>
      <c r="C384" s="127" t="s">
        <v>46</v>
      </c>
      <c r="D384" s="127" t="s">
        <v>40</v>
      </c>
      <c r="E384" s="128" t="s">
        <v>524</v>
      </c>
      <c r="F384" s="129">
        <v>600</v>
      </c>
      <c r="G384" s="135">
        <v>693287</v>
      </c>
    </row>
    <row r="385" spans="1:7" s="16" customFormat="1" ht="59.25" customHeight="1">
      <c r="A385" s="143" t="s">
        <v>498</v>
      </c>
      <c r="B385" s="138" t="s">
        <v>280</v>
      </c>
      <c r="C385" s="139" t="s">
        <v>46</v>
      </c>
      <c r="D385" s="139" t="s">
        <v>40</v>
      </c>
      <c r="E385" s="130" t="s">
        <v>496</v>
      </c>
      <c r="F385" s="150"/>
      <c r="G385" s="134">
        <f>G386</f>
        <v>1067085</v>
      </c>
    </row>
    <row r="386" spans="1:7" s="16" customFormat="1" ht="33" customHeight="1">
      <c r="A386" s="125" t="s">
        <v>51</v>
      </c>
      <c r="B386" s="126" t="s">
        <v>280</v>
      </c>
      <c r="C386" s="127" t="s">
        <v>46</v>
      </c>
      <c r="D386" s="127" t="s">
        <v>40</v>
      </c>
      <c r="E386" s="128" t="s">
        <v>496</v>
      </c>
      <c r="F386" s="129">
        <v>600</v>
      </c>
      <c r="G386" s="135">
        <v>1067085</v>
      </c>
    </row>
    <row r="387" spans="1:7" s="16" customFormat="1" ht="24.75" customHeight="1">
      <c r="A387" s="223" t="s">
        <v>544</v>
      </c>
      <c r="B387" s="138" t="s">
        <v>280</v>
      </c>
      <c r="C387" s="139" t="s">
        <v>46</v>
      </c>
      <c r="D387" s="139" t="s">
        <v>40</v>
      </c>
      <c r="E387" s="130" t="s">
        <v>545</v>
      </c>
      <c r="F387" s="129"/>
      <c r="G387" s="134">
        <f>G388</f>
        <v>1711778</v>
      </c>
    </row>
    <row r="388" spans="1:7" s="16" customFormat="1" ht="70.5" customHeight="1">
      <c r="A388" s="223" t="s">
        <v>596</v>
      </c>
      <c r="B388" s="138" t="s">
        <v>280</v>
      </c>
      <c r="C388" s="139" t="s">
        <v>46</v>
      </c>
      <c r="D388" s="139" t="s">
        <v>40</v>
      </c>
      <c r="E388" s="130" t="s">
        <v>546</v>
      </c>
      <c r="F388" s="129"/>
      <c r="G388" s="134">
        <f>G389</f>
        <v>1711778</v>
      </c>
    </row>
    <row r="389" spans="1:7" s="16" customFormat="1" ht="33" customHeight="1">
      <c r="A389" s="125" t="s">
        <v>51</v>
      </c>
      <c r="B389" s="126" t="s">
        <v>280</v>
      </c>
      <c r="C389" s="127" t="s">
        <v>46</v>
      </c>
      <c r="D389" s="127" t="s">
        <v>40</v>
      </c>
      <c r="E389" s="128" t="s">
        <v>546</v>
      </c>
      <c r="F389" s="129">
        <v>600</v>
      </c>
      <c r="G389" s="135">
        <v>1711778</v>
      </c>
    </row>
    <row r="390" spans="1:7" s="16" customFormat="1" ht="23.25" customHeight="1">
      <c r="A390" s="143" t="s">
        <v>569</v>
      </c>
      <c r="B390" s="138" t="s">
        <v>280</v>
      </c>
      <c r="C390" s="139" t="s">
        <v>46</v>
      </c>
      <c r="D390" s="139" t="s">
        <v>40</v>
      </c>
      <c r="E390" s="130" t="s">
        <v>570</v>
      </c>
      <c r="F390" s="129"/>
      <c r="G390" s="134">
        <f>G391</f>
        <v>359917</v>
      </c>
    </row>
    <row r="391" spans="1:7" s="16" customFormat="1" ht="51.75" customHeight="1">
      <c r="A391" s="143" t="s">
        <v>597</v>
      </c>
      <c r="B391" s="138" t="s">
        <v>280</v>
      </c>
      <c r="C391" s="139" t="s">
        <v>46</v>
      </c>
      <c r="D391" s="139" t="s">
        <v>40</v>
      </c>
      <c r="E391" s="130" t="s">
        <v>571</v>
      </c>
      <c r="F391" s="150"/>
      <c r="G391" s="135">
        <f>G392</f>
        <v>359917</v>
      </c>
    </row>
    <row r="392" spans="1:7" s="16" customFormat="1" ht="33" customHeight="1">
      <c r="A392" s="125" t="s">
        <v>51</v>
      </c>
      <c r="B392" s="126" t="s">
        <v>280</v>
      </c>
      <c r="C392" s="127" t="s">
        <v>46</v>
      </c>
      <c r="D392" s="127" t="s">
        <v>40</v>
      </c>
      <c r="E392" s="128" t="s">
        <v>571</v>
      </c>
      <c r="F392" s="129">
        <v>600</v>
      </c>
      <c r="G392" s="135">
        <v>359917</v>
      </c>
    </row>
    <row r="393" spans="1:7" s="16" customFormat="1" ht="18" customHeight="1">
      <c r="A393" s="143" t="s">
        <v>286</v>
      </c>
      <c r="B393" s="138" t="s">
        <v>280</v>
      </c>
      <c r="C393" s="139" t="s">
        <v>46</v>
      </c>
      <c r="D393" s="147" t="s">
        <v>41</v>
      </c>
      <c r="E393" s="128"/>
      <c r="F393" s="129"/>
      <c r="G393" s="134">
        <f>G394</f>
        <v>6791360</v>
      </c>
    </row>
    <row r="394" spans="1:7" s="16" customFormat="1" ht="39" customHeight="1">
      <c r="A394" s="130" t="s">
        <v>639</v>
      </c>
      <c r="B394" s="138" t="s">
        <v>280</v>
      </c>
      <c r="C394" s="139" t="s">
        <v>46</v>
      </c>
      <c r="D394" s="147" t="s">
        <v>41</v>
      </c>
      <c r="E394" s="145" t="s">
        <v>382</v>
      </c>
      <c r="F394" s="129"/>
      <c r="G394" s="134">
        <f>G395</f>
        <v>6791360</v>
      </c>
    </row>
    <row r="395" spans="1:7" s="15" customFormat="1" ht="66" customHeight="1">
      <c r="A395" s="130" t="s">
        <v>641</v>
      </c>
      <c r="B395" s="138" t="s">
        <v>280</v>
      </c>
      <c r="C395" s="139" t="s">
        <v>46</v>
      </c>
      <c r="D395" s="147" t="s">
        <v>41</v>
      </c>
      <c r="E395" s="145" t="s">
        <v>397</v>
      </c>
      <c r="F395" s="142"/>
      <c r="G395" s="134">
        <f>G396+G401</f>
        <v>6791360</v>
      </c>
    </row>
    <row r="396" spans="1:7" s="15" customFormat="1" ht="37.5" customHeight="1">
      <c r="A396" s="130" t="s">
        <v>251</v>
      </c>
      <c r="B396" s="138" t="s">
        <v>280</v>
      </c>
      <c r="C396" s="139" t="s">
        <v>46</v>
      </c>
      <c r="D396" s="147" t="s">
        <v>41</v>
      </c>
      <c r="E396" s="130" t="s">
        <v>428</v>
      </c>
      <c r="F396" s="150"/>
      <c r="G396" s="134">
        <f>G397+G399</f>
        <v>6451880</v>
      </c>
    </row>
    <row r="397" spans="1:7" s="15" customFormat="1" ht="30.75">
      <c r="A397" s="125" t="s">
        <v>160</v>
      </c>
      <c r="B397" s="126" t="s">
        <v>280</v>
      </c>
      <c r="C397" s="127" t="s">
        <v>46</v>
      </c>
      <c r="D397" s="182" t="s">
        <v>41</v>
      </c>
      <c r="E397" s="157" t="s">
        <v>252</v>
      </c>
      <c r="F397" s="150"/>
      <c r="G397" s="135">
        <f>G398</f>
        <v>6277802</v>
      </c>
    </row>
    <row r="398" spans="1:7" s="16" customFormat="1" ht="44.25" customHeight="1">
      <c r="A398" s="125" t="s">
        <v>51</v>
      </c>
      <c r="B398" s="126" t="s">
        <v>280</v>
      </c>
      <c r="C398" s="127" t="s">
        <v>46</v>
      </c>
      <c r="D398" s="182" t="s">
        <v>41</v>
      </c>
      <c r="E398" s="157" t="s">
        <v>252</v>
      </c>
      <c r="F398" s="140">
        <v>600</v>
      </c>
      <c r="G398" s="135">
        <f>6261608+16194</f>
        <v>6277802</v>
      </c>
    </row>
    <row r="399" spans="1:7" s="16" customFormat="1" ht="76.5" customHeight="1">
      <c r="A399" s="143" t="s">
        <v>752</v>
      </c>
      <c r="B399" s="138" t="s">
        <v>280</v>
      </c>
      <c r="C399" s="139" t="s">
        <v>46</v>
      </c>
      <c r="D399" s="147" t="s">
        <v>41</v>
      </c>
      <c r="E399" s="156" t="s">
        <v>751</v>
      </c>
      <c r="F399" s="142"/>
      <c r="G399" s="134">
        <f>G400</f>
        <v>174078</v>
      </c>
    </row>
    <row r="400" spans="1:7" s="16" customFormat="1" ht="44.25" customHeight="1">
      <c r="A400" s="125" t="s">
        <v>51</v>
      </c>
      <c r="B400" s="126" t="s">
        <v>280</v>
      </c>
      <c r="C400" s="127" t="s">
        <v>46</v>
      </c>
      <c r="D400" s="182" t="s">
        <v>41</v>
      </c>
      <c r="E400" s="157" t="s">
        <v>751</v>
      </c>
      <c r="F400" s="140">
        <v>600</v>
      </c>
      <c r="G400" s="135">
        <v>174078</v>
      </c>
    </row>
    <row r="401" spans="1:7" s="16" customFormat="1" ht="52.5" customHeight="1">
      <c r="A401" s="143" t="s">
        <v>788</v>
      </c>
      <c r="B401" s="138" t="s">
        <v>280</v>
      </c>
      <c r="C401" s="139" t="s">
        <v>46</v>
      </c>
      <c r="D401" s="147" t="s">
        <v>41</v>
      </c>
      <c r="E401" s="156" t="s">
        <v>789</v>
      </c>
      <c r="F401" s="142"/>
      <c r="G401" s="134">
        <f>G402</f>
        <v>339480</v>
      </c>
    </row>
    <row r="402" spans="1:7" s="16" customFormat="1" ht="52.5" customHeight="1">
      <c r="A402" s="125" t="s">
        <v>791</v>
      </c>
      <c r="B402" s="126" t="s">
        <v>280</v>
      </c>
      <c r="C402" s="127" t="s">
        <v>46</v>
      </c>
      <c r="D402" s="182" t="s">
        <v>41</v>
      </c>
      <c r="E402" s="157" t="s">
        <v>790</v>
      </c>
      <c r="F402" s="142"/>
      <c r="G402" s="135">
        <f>G403</f>
        <v>339480</v>
      </c>
    </row>
    <row r="403" spans="1:7" s="16" customFormat="1" ht="44.25" customHeight="1">
      <c r="A403" s="125" t="s">
        <v>51</v>
      </c>
      <c r="B403" s="126" t="s">
        <v>280</v>
      </c>
      <c r="C403" s="127" t="s">
        <v>46</v>
      </c>
      <c r="D403" s="182" t="s">
        <v>41</v>
      </c>
      <c r="E403" s="157" t="s">
        <v>790</v>
      </c>
      <c r="F403" s="140">
        <v>600</v>
      </c>
      <c r="G403" s="135">
        <v>339480</v>
      </c>
    </row>
    <row r="404" spans="1:7" s="29" customFormat="1" ht="15">
      <c r="A404" s="143" t="s">
        <v>293</v>
      </c>
      <c r="B404" s="138" t="s">
        <v>280</v>
      </c>
      <c r="C404" s="139" t="s">
        <v>46</v>
      </c>
      <c r="D404" s="139" t="s">
        <v>46</v>
      </c>
      <c r="E404" s="145"/>
      <c r="F404" s="140"/>
      <c r="G404" s="134">
        <f>G405</f>
        <v>2272333</v>
      </c>
    </row>
    <row r="405" spans="1:7" s="29" customFormat="1" ht="62.25">
      <c r="A405" s="130" t="s">
        <v>642</v>
      </c>
      <c r="B405" s="138" t="s">
        <v>280</v>
      </c>
      <c r="C405" s="139" t="s">
        <v>46</v>
      </c>
      <c r="D405" s="139" t="s">
        <v>46</v>
      </c>
      <c r="E405" s="145" t="s">
        <v>383</v>
      </c>
      <c r="F405" s="140"/>
      <c r="G405" s="134">
        <f>G406</f>
        <v>2272333</v>
      </c>
    </row>
    <row r="406" spans="1:7" s="14" customFormat="1" ht="82.5" customHeight="1">
      <c r="A406" s="130" t="s">
        <v>644</v>
      </c>
      <c r="B406" s="138" t="s">
        <v>280</v>
      </c>
      <c r="C406" s="139" t="s">
        <v>46</v>
      </c>
      <c r="D406" s="139" t="s">
        <v>46</v>
      </c>
      <c r="E406" s="145" t="s">
        <v>395</v>
      </c>
      <c r="F406" s="142"/>
      <c r="G406" s="134">
        <f>G407</f>
        <v>2272333</v>
      </c>
    </row>
    <row r="407" spans="1:7" s="14" customFormat="1" ht="34.5" customHeight="1">
      <c r="A407" s="143" t="s">
        <v>203</v>
      </c>
      <c r="B407" s="138" t="s">
        <v>280</v>
      </c>
      <c r="C407" s="139" t="s">
        <v>46</v>
      </c>
      <c r="D407" s="139" t="s">
        <v>46</v>
      </c>
      <c r="E407" s="130" t="s">
        <v>431</v>
      </c>
      <c r="F407" s="142"/>
      <c r="G407" s="134">
        <f>G408+G410+G412</f>
        <v>2272333</v>
      </c>
    </row>
    <row r="408" spans="1:7" s="14" customFormat="1" ht="34.5" customHeight="1">
      <c r="A408" s="143" t="s">
        <v>160</v>
      </c>
      <c r="B408" s="138" t="s">
        <v>280</v>
      </c>
      <c r="C408" s="139" t="s">
        <v>46</v>
      </c>
      <c r="D408" s="139" t="s">
        <v>46</v>
      </c>
      <c r="E408" s="130" t="s">
        <v>217</v>
      </c>
      <c r="F408" s="142"/>
      <c r="G408" s="134">
        <f>G409</f>
        <v>1599133</v>
      </c>
    </row>
    <row r="409" spans="1:7" s="14" customFormat="1" ht="34.5" customHeight="1">
      <c r="A409" s="125" t="s">
        <v>51</v>
      </c>
      <c r="B409" s="126" t="s">
        <v>280</v>
      </c>
      <c r="C409" s="127" t="s">
        <v>46</v>
      </c>
      <c r="D409" s="127" t="s">
        <v>46</v>
      </c>
      <c r="E409" s="128" t="s">
        <v>217</v>
      </c>
      <c r="F409" s="140">
        <v>600</v>
      </c>
      <c r="G409" s="135">
        <v>1599133</v>
      </c>
    </row>
    <row r="410" spans="1:7" s="14" customFormat="1" ht="18" customHeight="1">
      <c r="A410" s="148" t="s">
        <v>518</v>
      </c>
      <c r="B410" s="138" t="s">
        <v>280</v>
      </c>
      <c r="C410" s="139" t="s">
        <v>46</v>
      </c>
      <c r="D410" s="133" t="s">
        <v>46</v>
      </c>
      <c r="E410" s="130" t="s">
        <v>519</v>
      </c>
      <c r="F410" s="142"/>
      <c r="G410" s="134">
        <f>G411</f>
        <v>262548</v>
      </c>
    </row>
    <row r="411" spans="1:7" s="14" customFormat="1" ht="34.5" customHeight="1">
      <c r="A411" s="125" t="s">
        <v>51</v>
      </c>
      <c r="B411" s="126" t="s">
        <v>280</v>
      </c>
      <c r="C411" s="127" t="s">
        <v>46</v>
      </c>
      <c r="D411" s="132" t="s">
        <v>46</v>
      </c>
      <c r="E411" s="128" t="s">
        <v>519</v>
      </c>
      <c r="F411" s="132" t="s">
        <v>327</v>
      </c>
      <c r="G411" s="135">
        <v>262548</v>
      </c>
    </row>
    <row r="412" spans="1:7" s="14" customFormat="1" ht="33.75" customHeight="1">
      <c r="A412" s="143" t="s">
        <v>204</v>
      </c>
      <c r="B412" s="138" t="s">
        <v>280</v>
      </c>
      <c r="C412" s="139" t="s">
        <v>46</v>
      </c>
      <c r="D412" s="139" t="s">
        <v>46</v>
      </c>
      <c r="E412" s="130" t="s">
        <v>206</v>
      </c>
      <c r="F412" s="142"/>
      <c r="G412" s="134">
        <f>G413</f>
        <v>410652</v>
      </c>
    </row>
    <row r="413" spans="1:7" s="10" customFormat="1" ht="33" customHeight="1">
      <c r="A413" s="125" t="s">
        <v>51</v>
      </c>
      <c r="B413" s="126" t="s">
        <v>280</v>
      </c>
      <c r="C413" s="127" t="s">
        <v>46</v>
      </c>
      <c r="D413" s="127" t="s">
        <v>46</v>
      </c>
      <c r="E413" s="128" t="s">
        <v>206</v>
      </c>
      <c r="F413" s="140">
        <v>600</v>
      </c>
      <c r="G413" s="135">
        <v>410652</v>
      </c>
    </row>
    <row r="414" spans="1:7" s="29" customFormat="1" ht="18.75" customHeight="1">
      <c r="A414" s="143" t="s">
        <v>15</v>
      </c>
      <c r="B414" s="138" t="s">
        <v>280</v>
      </c>
      <c r="C414" s="139" t="s">
        <v>46</v>
      </c>
      <c r="D414" s="139" t="s">
        <v>44</v>
      </c>
      <c r="E414" s="145"/>
      <c r="F414" s="140"/>
      <c r="G414" s="134">
        <f>G415</f>
        <v>7009756</v>
      </c>
    </row>
    <row r="415" spans="1:7" s="30" customFormat="1" ht="33" customHeight="1">
      <c r="A415" s="130" t="s">
        <v>639</v>
      </c>
      <c r="B415" s="138" t="s">
        <v>280</v>
      </c>
      <c r="C415" s="139" t="s">
        <v>46</v>
      </c>
      <c r="D415" s="139" t="s">
        <v>44</v>
      </c>
      <c r="E415" s="145" t="s">
        <v>382</v>
      </c>
      <c r="F415" s="142"/>
      <c r="G415" s="134">
        <f>G416+G421</f>
        <v>7009756</v>
      </c>
    </row>
    <row r="416" spans="1:7" s="30" customFormat="1" ht="66.75" customHeight="1">
      <c r="A416" s="130" t="s">
        <v>645</v>
      </c>
      <c r="B416" s="138" t="s">
        <v>280</v>
      </c>
      <c r="C416" s="139" t="s">
        <v>46</v>
      </c>
      <c r="D416" s="139" t="s">
        <v>44</v>
      </c>
      <c r="E416" s="145" t="s">
        <v>394</v>
      </c>
      <c r="F416" s="142"/>
      <c r="G416" s="134">
        <f>G417</f>
        <v>6971860</v>
      </c>
    </row>
    <row r="417" spans="1:7" s="30" customFormat="1" ht="66" customHeight="1">
      <c r="A417" s="123" t="s">
        <v>646</v>
      </c>
      <c r="B417" s="138" t="s">
        <v>280</v>
      </c>
      <c r="C417" s="139" t="s">
        <v>46</v>
      </c>
      <c r="D417" s="139" t="s">
        <v>44</v>
      </c>
      <c r="E417" s="130" t="s">
        <v>432</v>
      </c>
      <c r="F417" s="150"/>
      <c r="G417" s="134">
        <f>G418</f>
        <v>6971860</v>
      </c>
    </row>
    <row r="418" spans="1:7" s="30" customFormat="1" ht="31.5" customHeight="1">
      <c r="A418" s="125" t="s">
        <v>160</v>
      </c>
      <c r="B418" s="126" t="s">
        <v>280</v>
      </c>
      <c r="C418" s="127" t="s">
        <v>46</v>
      </c>
      <c r="D418" s="127" t="s">
        <v>44</v>
      </c>
      <c r="E418" s="128" t="s">
        <v>254</v>
      </c>
      <c r="F418" s="129"/>
      <c r="G418" s="134">
        <f>G419+G420</f>
        <v>6971860</v>
      </c>
    </row>
    <row r="419" spans="1:7" s="30" customFormat="1" ht="49.5" customHeight="1">
      <c r="A419" s="125" t="s">
        <v>50</v>
      </c>
      <c r="B419" s="126" t="s">
        <v>280</v>
      </c>
      <c r="C419" s="127" t="s">
        <v>46</v>
      </c>
      <c r="D419" s="127" t="s">
        <v>44</v>
      </c>
      <c r="E419" s="128" t="s">
        <v>254</v>
      </c>
      <c r="F419" s="140">
        <v>100</v>
      </c>
      <c r="G419" s="135">
        <v>5579452</v>
      </c>
    </row>
    <row r="420" spans="1:7" s="30" customFormat="1" ht="35.25" customHeight="1">
      <c r="A420" s="125" t="s">
        <v>153</v>
      </c>
      <c r="B420" s="126" t="s">
        <v>280</v>
      </c>
      <c r="C420" s="127" t="s">
        <v>46</v>
      </c>
      <c r="D420" s="127" t="s">
        <v>44</v>
      </c>
      <c r="E420" s="128" t="s">
        <v>254</v>
      </c>
      <c r="F420" s="140">
        <v>200</v>
      </c>
      <c r="G420" s="135">
        <f>534258+145600+712550</f>
        <v>1392408</v>
      </c>
    </row>
    <row r="421" spans="1:7" s="16" customFormat="1" ht="33.75" customHeight="1">
      <c r="A421" s="123" t="s">
        <v>253</v>
      </c>
      <c r="B421" s="138" t="s">
        <v>280</v>
      </c>
      <c r="C421" s="139" t="s">
        <v>46</v>
      </c>
      <c r="D421" s="139" t="s">
        <v>44</v>
      </c>
      <c r="E421" s="130" t="s">
        <v>433</v>
      </c>
      <c r="F421" s="142"/>
      <c r="G421" s="134">
        <f>G422</f>
        <v>37896</v>
      </c>
    </row>
    <row r="422" spans="1:7" s="12" customFormat="1" ht="46.5" customHeight="1">
      <c r="A422" s="128" t="s">
        <v>219</v>
      </c>
      <c r="B422" s="126" t="s">
        <v>280</v>
      </c>
      <c r="C422" s="127" t="s">
        <v>46</v>
      </c>
      <c r="D422" s="127" t="s">
        <v>44</v>
      </c>
      <c r="E422" s="128" t="s">
        <v>255</v>
      </c>
      <c r="F422" s="129"/>
      <c r="G422" s="135">
        <f>G423</f>
        <v>37896</v>
      </c>
    </row>
    <row r="423" spans="1:7" s="10" customFormat="1" ht="66.75" customHeight="1">
      <c r="A423" s="125" t="s">
        <v>50</v>
      </c>
      <c r="B423" s="126" t="s">
        <v>280</v>
      </c>
      <c r="C423" s="127" t="s">
        <v>46</v>
      </c>
      <c r="D423" s="127" t="s">
        <v>44</v>
      </c>
      <c r="E423" s="128" t="s">
        <v>255</v>
      </c>
      <c r="F423" s="140">
        <v>100</v>
      </c>
      <c r="G423" s="135">
        <v>37896</v>
      </c>
    </row>
    <row r="424" spans="1:7" s="6" customFormat="1" ht="15">
      <c r="A424" s="143" t="s">
        <v>166</v>
      </c>
      <c r="B424" s="138" t="s">
        <v>280</v>
      </c>
      <c r="C424" s="139" t="s">
        <v>48</v>
      </c>
      <c r="D424" s="139"/>
      <c r="E424" s="145"/>
      <c r="F424" s="140"/>
      <c r="G424" s="134">
        <f>G425+G431</f>
        <v>5510718</v>
      </c>
    </row>
    <row r="425" spans="1:7" s="11" customFormat="1" ht="16.5">
      <c r="A425" s="143" t="s">
        <v>290</v>
      </c>
      <c r="B425" s="138" t="s">
        <v>280</v>
      </c>
      <c r="C425" s="139" t="s">
        <v>48</v>
      </c>
      <c r="D425" s="139" t="s">
        <v>41</v>
      </c>
      <c r="E425" s="145"/>
      <c r="F425" s="140"/>
      <c r="G425" s="134">
        <f>G426</f>
        <v>4947200</v>
      </c>
    </row>
    <row r="426" spans="1:7" s="25" customFormat="1" ht="35.25" customHeight="1">
      <c r="A426" s="130" t="s">
        <v>639</v>
      </c>
      <c r="B426" s="138" t="s">
        <v>280</v>
      </c>
      <c r="C426" s="139" t="s">
        <v>48</v>
      </c>
      <c r="D426" s="139" t="s">
        <v>41</v>
      </c>
      <c r="E426" s="145" t="s">
        <v>382</v>
      </c>
      <c r="F426" s="142"/>
      <c r="G426" s="134">
        <f>G427</f>
        <v>4947200</v>
      </c>
    </row>
    <row r="427" spans="1:7" s="5" customFormat="1" ht="51" customHeight="1">
      <c r="A427" s="130" t="s">
        <v>640</v>
      </c>
      <c r="B427" s="138" t="s">
        <v>280</v>
      </c>
      <c r="C427" s="139" t="s">
        <v>48</v>
      </c>
      <c r="D427" s="139" t="s">
        <v>41</v>
      </c>
      <c r="E427" s="145" t="s">
        <v>390</v>
      </c>
      <c r="F427" s="142"/>
      <c r="G427" s="134">
        <f>G429</f>
        <v>4947200</v>
      </c>
    </row>
    <row r="428" spans="1:7" s="5" customFormat="1" ht="49.5" customHeight="1">
      <c r="A428" s="123" t="s">
        <v>245</v>
      </c>
      <c r="B428" s="138" t="s">
        <v>280</v>
      </c>
      <c r="C428" s="139" t="s">
        <v>48</v>
      </c>
      <c r="D428" s="139" t="s">
        <v>41</v>
      </c>
      <c r="E428" s="130" t="s">
        <v>440</v>
      </c>
      <c r="F428" s="140"/>
      <c r="G428" s="134">
        <f>G429</f>
        <v>4947200</v>
      </c>
    </row>
    <row r="429" spans="1:7" s="5" customFormat="1" ht="81" customHeight="1">
      <c r="A429" s="123" t="s">
        <v>23</v>
      </c>
      <c r="B429" s="138" t="s">
        <v>280</v>
      </c>
      <c r="C429" s="139" t="s">
        <v>48</v>
      </c>
      <c r="D429" s="139" t="s">
        <v>41</v>
      </c>
      <c r="E429" s="130" t="s">
        <v>246</v>
      </c>
      <c r="F429" s="150"/>
      <c r="G429" s="134">
        <f>G430</f>
        <v>4947200</v>
      </c>
    </row>
    <row r="430" spans="1:7" s="18" customFormat="1" ht="16.5" customHeight="1">
      <c r="A430" s="125" t="s">
        <v>289</v>
      </c>
      <c r="B430" s="126" t="s">
        <v>280</v>
      </c>
      <c r="C430" s="127" t="s">
        <v>48</v>
      </c>
      <c r="D430" s="127" t="s">
        <v>41</v>
      </c>
      <c r="E430" s="128" t="s">
        <v>246</v>
      </c>
      <c r="F430" s="140">
        <v>300</v>
      </c>
      <c r="G430" s="135">
        <v>4947200</v>
      </c>
    </row>
    <row r="431" spans="1:7" s="18" customFormat="1" ht="16.5" customHeight="1">
      <c r="A431" s="143" t="s">
        <v>167</v>
      </c>
      <c r="B431" s="138" t="s">
        <v>280</v>
      </c>
      <c r="C431" s="139" t="s">
        <v>48</v>
      </c>
      <c r="D431" s="139" t="s">
        <v>42</v>
      </c>
      <c r="E431" s="145"/>
      <c r="F431" s="142"/>
      <c r="G431" s="134">
        <f>G432</f>
        <v>563518</v>
      </c>
    </row>
    <row r="432" spans="1:7" s="18" customFormat="1" ht="34.5" customHeight="1">
      <c r="A432" s="130" t="s">
        <v>639</v>
      </c>
      <c r="B432" s="138" t="s">
        <v>280</v>
      </c>
      <c r="C432" s="139" t="s">
        <v>48</v>
      </c>
      <c r="D432" s="139" t="s">
        <v>42</v>
      </c>
      <c r="E432" s="145" t="s">
        <v>382</v>
      </c>
      <c r="F432" s="142"/>
      <c r="G432" s="134">
        <f>G433</f>
        <v>563518</v>
      </c>
    </row>
    <row r="433" spans="1:7" s="18" customFormat="1" ht="48" customHeight="1">
      <c r="A433" s="130" t="s">
        <v>652</v>
      </c>
      <c r="B433" s="138" t="s">
        <v>280</v>
      </c>
      <c r="C433" s="139" t="s">
        <v>48</v>
      </c>
      <c r="D433" s="139" t="s">
        <v>42</v>
      </c>
      <c r="E433" s="145" t="s">
        <v>390</v>
      </c>
      <c r="F433" s="142"/>
      <c r="G433" s="134">
        <f>G434</f>
        <v>563518</v>
      </c>
    </row>
    <row r="434" spans="1:7" s="18" customFormat="1" ht="18" customHeight="1">
      <c r="A434" s="123" t="s">
        <v>239</v>
      </c>
      <c r="B434" s="138" t="s">
        <v>280</v>
      </c>
      <c r="C434" s="139" t="s">
        <v>48</v>
      </c>
      <c r="D434" s="139" t="s">
        <v>42</v>
      </c>
      <c r="E434" s="130" t="s">
        <v>424</v>
      </c>
      <c r="F434" s="150"/>
      <c r="G434" s="134">
        <f>G435</f>
        <v>563518</v>
      </c>
    </row>
    <row r="435" spans="1:7" s="18" customFormat="1" ht="21" customHeight="1">
      <c r="A435" s="125" t="s">
        <v>36</v>
      </c>
      <c r="B435" s="126" t="s">
        <v>280</v>
      </c>
      <c r="C435" s="127" t="s">
        <v>48</v>
      </c>
      <c r="D435" s="127" t="s">
        <v>42</v>
      </c>
      <c r="E435" s="128" t="s">
        <v>256</v>
      </c>
      <c r="F435" s="129"/>
      <c r="G435" s="135">
        <f>G436</f>
        <v>563518</v>
      </c>
    </row>
    <row r="436" spans="1:7" s="18" customFormat="1" ht="20.25" customHeight="1">
      <c r="A436" s="125" t="s">
        <v>289</v>
      </c>
      <c r="B436" s="126" t="s">
        <v>280</v>
      </c>
      <c r="C436" s="127" t="s">
        <v>48</v>
      </c>
      <c r="D436" s="127" t="s">
        <v>42</v>
      </c>
      <c r="E436" s="128" t="s">
        <v>256</v>
      </c>
      <c r="F436" s="140">
        <v>300</v>
      </c>
      <c r="G436" s="135">
        <v>563518</v>
      </c>
    </row>
    <row r="437" spans="1:7" s="9" customFormat="1" ht="36" customHeight="1">
      <c r="A437" s="143" t="s">
        <v>134</v>
      </c>
      <c r="B437" s="138" t="s">
        <v>17</v>
      </c>
      <c r="C437" s="139"/>
      <c r="D437" s="139"/>
      <c r="E437" s="145"/>
      <c r="F437" s="140"/>
      <c r="G437" s="134">
        <f>G438+G467</f>
        <v>39047124</v>
      </c>
    </row>
    <row r="438" spans="1:7" s="22" customFormat="1" ht="17.25">
      <c r="A438" s="143" t="s">
        <v>291</v>
      </c>
      <c r="B438" s="138" t="s">
        <v>17</v>
      </c>
      <c r="C438" s="139" t="s">
        <v>47</v>
      </c>
      <c r="D438" s="139"/>
      <c r="E438" s="145"/>
      <c r="F438" s="140"/>
      <c r="G438" s="134">
        <f>G439+G457</f>
        <v>38463542</v>
      </c>
    </row>
    <row r="439" spans="1:7" s="11" customFormat="1" ht="17.25" customHeight="1">
      <c r="A439" s="143" t="s">
        <v>16</v>
      </c>
      <c r="B439" s="138" t="s">
        <v>17</v>
      </c>
      <c r="C439" s="139" t="s">
        <v>47</v>
      </c>
      <c r="D439" s="139" t="s">
        <v>39</v>
      </c>
      <c r="E439" s="145"/>
      <c r="F439" s="140"/>
      <c r="G439" s="134">
        <f>G440</f>
        <v>36726319</v>
      </c>
    </row>
    <row r="440" spans="1:7" s="15" customFormat="1" ht="30.75">
      <c r="A440" s="130" t="s">
        <v>662</v>
      </c>
      <c r="B440" s="138" t="s">
        <v>17</v>
      </c>
      <c r="C440" s="139" t="s">
        <v>47</v>
      </c>
      <c r="D440" s="139" t="s">
        <v>39</v>
      </c>
      <c r="E440" s="145" t="s">
        <v>384</v>
      </c>
      <c r="F440" s="140"/>
      <c r="G440" s="134">
        <f>G441+G445+G451</f>
        <v>36726319</v>
      </c>
    </row>
    <row r="441" spans="1:7" s="15" customFormat="1" ht="46.5">
      <c r="A441" s="130" t="s">
        <v>663</v>
      </c>
      <c r="B441" s="138" t="s">
        <v>17</v>
      </c>
      <c r="C441" s="139" t="s">
        <v>47</v>
      </c>
      <c r="D441" s="139" t="s">
        <v>39</v>
      </c>
      <c r="E441" s="130" t="s">
        <v>393</v>
      </c>
      <c r="F441" s="150"/>
      <c r="G441" s="134">
        <f>G442</f>
        <v>12126689</v>
      </c>
    </row>
    <row r="442" spans="1:7" s="15" customFormat="1" ht="81.75" customHeight="1">
      <c r="A442" s="130" t="s">
        <v>257</v>
      </c>
      <c r="B442" s="138" t="s">
        <v>17</v>
      </c>
      <c r="C442" s="139" t="s">
        <v>47</v>
      </c>
      <c r="D442" s="139" t="s">
        <v>39</v>
      </c>
      <c r="E442" s="130" t="s">
        <v>434</v>
      </c>
      <c r="F442" s="150"/>
      <c r="G442" s="134">
        <f>G443</f>
        <v>12126689</v>
      </c>
    </row>
    <row r="443" spans="1:7" s="15" customFormat="1" ht="30.75">
      <c r="A443" s="143" t="s">
        <v>160</v>
      </c>
      <c r="B443" s="138" t="s">
        <v>17</v>
      </c>
      <c r="C443" s="139" t="s">
        <v>47</v>
      </c>
      <c r="D443" s="139" t="s">
        <v>39</v>
      </c>
      <c r="E443" s="130" t="s">
        <v>258</v>
      </c>
      <c r="F443" s="150"/>
      <c r="G443" s="134">
        <f>G444</f>
        <v>12126689</v>
      </c>
    </row>
    <row r="444" spans="1:7" s="15" customFormat="1" ht="30.75">
      <c r="A444" s="125" t="s">
        <v>51</v>
      </c>
      <c r="B444" s="126" t="s">
        <v>17</v>
      </c>
      <c r="C444" s="127" t="s">
        <v>47</v>
      </c>
      <c r="D444" s="127" t="s">
        <v>39</v>
      </c>
      <c r="E444" s="128" t="s">
        <v>258</v>
      </c>
      <c r="F444" s="129">
        <v>600</v>
      </c>
      <c r="G444" s="135">
        <v>12126689</v>
      </c>
    </row>
    <row r="445" spans="1:7" s="6" customFormat="1" ht="46.5">
      <c r="A445" s="130" t="s">
        <v>664</v>
      </c>
      <c r="B445" s="138" t="s">
        <v>17</v>
      </c>
      <c r="C445" s="139" t="s">
        <v>47</v>
      </c>
      <c r="D445" s="139" t="s">
        <v>39</v>
      </c>
      <c r="E445" s="145" t="s">
        <v>392</v>
      </c>
      <c r="F445" s="140"/>
      <c r="G445" s="134">
        <f>G446</f>
        <v>22940086</v>
      </c>
    </row>
    <row r="446" spans="1:7" s="6" customFormat="1" ht="15">
      <c r="A446" s="123" t="s">
        <v>259</v>
      </c>
      <c r="B446" s="138" t="s">
        <v>17</v>
      </c>
      <c r="C446" s="139" t="s">
        <v>47</v>
      </c>
      <c r="D446" s="139" t="s">
        <v>39</v>
      </c>
      <c r="E446" s="130" t="s">
        <v>435</v>
      </c>
      <c r="F446" s="129"/>
      <c r="G446" s="134">
        <f>G447</f>
        <v>22940086</v>
      </c>
    </row>
    <row r="447" spans="1:7" s="8" customFormat="1" ht="30.75">
      <c r="A447" s="125" t="s">
        <v>160</v>
      </c>
      <c r="B447" s="126" t="s">
        <v>17</v>
      </c>
      <c r="C447" s="127" t="s">
        <v>47</v>
      </c>
      <c r="D447" s="127" t="s">
        <v>39</v>
      </c>
      <c r="E447" s="128" t="s">
        <v>260</v>
      </c>
      <c r="F447" s="129"/>
      <c r="G447" s="135">
        <f>G448+G449+G450</f>
        <v>22940086</v>
      </c>
    </row>
    <row r="448" spans="1:7" s="16" customFormat="1" ht="63.75" customHeight="1">
      <c r="A448" s="125" t="s">
        <v>50</v>
      </c>
      <c r="B448" s="126" t="s">
        <v>17</v>
      </c>
      <c r="C448" s="127" t="s">
        <v>47</v>
      </c>
      <c r="D448" s="127" t="s">
        <v>39</v>
      </c>
      <c r="E448" s="128" t="s">
        <v>260</v>
      </c>
      <c r="F448" s="129">
        <v>100</v>
      </c>
      <c r="G448" s="135">
        <v>21019991</v>
      </c>
    </row>
    <row r="449" spans="1:7" s="13" customFormat="1" ht="34.5" customHeight="1">
      <c r="A449" s="125" t="s">
        <v>153</v>
      </c>
      <c r="B449" s="126" t="s">
        <v>17</v>
      </c>
      <c r="C449" s="127" t="s">
        <v>47</v>
      </c>
      <c r="D449" s="127" t="s">
        <v>39</v>
      </c>
      <c r="E449" s="128" t="s">
        <v>260</v>
      </c>
      <c r="F449" s="129">
        <v>200</v>
      </c>
      <c r="G449" s="135">
        <v>1832146</v>
      </c>
    </row>
    <row r="450" spans="1:7" s="1" customFormat="1" ht="15.75" customHeight="1">
      <c r="A450" s="125" t="s">
        <v>269</v>
      </c>
      <c r="B450" s="126" t="s">
        <v>17</v>
      </c>
      <c r="C450" s="127" t="s">
        <v>47</v>
      </c>
      <c r="D450" s="127" t="s">
        <v>39</v>
      </c>
      <c r="E450" s="128" t="s">
        <v>260</v>
      </c>
      <c r="F450" s="129">
        <v>800</v>
      </c>
      <c r="G450" s="135">
        <v>87949</v>
      </c>
    </row>
    <row r="451" spans="1:7" s="1" customFormat="1" ht="67.5" customHeight="1">
      <c r="A451" s="130" t="s">
        <v>665</v>
      </c>
      <c r="B451" s="138" t="s">
        <v>17</v>
      </c>
      <c r="C451" s="139" t="s">
        <v>47</v>
      </c>
      <c r="D451" s="139" t="s">
        <v>39</v>
      </c>
      <c r="E451" s="130" t="s">
        <v>391</v>
      </c>
      <c r="F451" s="129"/>
      <c r="G451" s="134">
        <f>G452</f>
        <v>1659544</v>
      </c>
    </row>
    <row r="452" spans="1:7" s="1" customFormat="1" ht="30.75" customHeight="1">
      <c r="A452" s="123" t="s">
        <v>263</v>
      </c>
      <c r="B452" s="138" t="s">
        <v>17</v>
      </c>
      <c r="C452" s="139" t="s">
        <v>47</v>
      </c>
      <c r="D452" s="139" t="s">
        <v>39</v>
      </c>
      <c r="E452" s="130" t="s">
        <v>437</v>
      </c>
      <c r="F452" s="129"/>
      <c r="G452" s="134">
        <f>G453</f>
        <v>1659544</v>
      </c>
    </row>
    <row r="453" spans="1:7" s="1" customFormat="1" ht="63.75" customHeight="1">
      <c r="A453" s="125" t="s">
        <v>762</v>
      </c>
      <c r="B453" s="126" t="s">
        <v>17</v>
      </c>
      <c r="C453" s="127" t="s">
        <v>47</v>
      </c>
      <c r="D453" s="127" t="s">
        <v>39</v>
      </c>
      <c r="E453" s="128" t="s">
        <v>761</v>
      </c>
      <c r="F453" s="129"/>
      <c r="G453" s="135">
        <f>G454+G455+G456</f>
        <v>1659544</v>
      </c>
    </row>
    <row r="454" spans="1:7" s="1" customFormat="1" ht="63.75" customHeight="1">
      <c r="A454" s="125" t="s">
        <v>50</v>
      </c>
      <c r="B454" s="126" t="s">
        <v>17</v>
      </c>
      <c r="C454" s="127" t="s">
        <v>47</v>
      </c>
      <c r="D454" s="127" t="s">
        <v>39</v>
      </c>
      <c r="E454" s="128" t="s">
        <v>761</v>
      </c>
      <c r="F454" s="129">
        <v>100</v>
      </c>
      <c r="G454" s="135">
        <v>424600</v>
      </c>
    </row>
    <row r="455" spans="1:7" s="1" customFormat="1" ht="31.5" customHeight="1">
      <c r="A455" s="125" t="s">
        <v>289</v>
      </c>
      <c r="B455" s="126" t="s">
        <v>17</v>
      </c>
      <c r="C455" s="127" t="s">
        <v>47</v>
      </c>
      <c r="D455" s="127" t="s">
        <v>39</v>
      </c>
      <c r="E455" s="128" t="s">
        <v>761</v>
      </c>
      <c r="F455" s="129">
        <v>300</v>
      </c>
      <c r="G455" s="135">
        <v>244200</v>
      </c>
    </row>
    <row r="456" spans="1:7" s="1" customFormat="1" ht="39" customHeight="1">
      <c r="A456" s="125" t="s">
        <v>51</v>
      </c>
      <c r="B456" s="126" t="s">
        <v>17</v>
      </c>
      <c r="C456" s="127" t="s">
        <v>47</v>
      </c>
      <c r="D456" s="127" t="s">
        <v>39</v>
      </c>
      <c r="E456" s="128" t="s">
        <v>761</v>
      </c>
      <c r="F456" s="129">
        <v>600</v>
      </c>
      <c r="G456" s="135">
        <v>990744</v>
      </c>
    </row>
    <row r="457" spans="1:7" s="11" customFormat="1" ht="26.25" customHeight="1">
      <c r="A457" s="143" t="s">
        <v>154</v>
      </c>
      <c r="B457" s="138" t="s">
        <v>17</v>
      </c>
      <c r="C457" s="139" t="s">
        <v>47</v>
      </c>
      <c r="D457" s="139" t="s">
        <v>42</v>
      </c>
      <c r="E457" s="145"/>
      <c r="F457" s="140"/>
      <c r="G457" s="134">
        <f>G458</f>
        <v>1737223</v>
      </c>
    </row>
    <row r="458" spans="1:7" s="11" customFormat="1" ht="30.75">
      <c r="A458" s="130" t="s">
        <v>662</v>
      </c>
      <c r="B458" s="138" t="s">
        <v>17</v>
      </c>
      <c r="C458" s="139" t="s">
        <v>47</v>
      </c>
      <c r="D458" s="139" t="s">
        <v>42</v>
      </c>
      <c r="E458" s="145" t="s">
        <v>384</v>
      </c>
      <c r="F458" s="142"/>
      <c r="G458" s="134">
        <f>G459</f>
        <v>1737223</v>
      </c>
    </row>
    <row r="459" spans="1:7" s="6" customFormat="1" ht="67.5" customHeight="1">
      <c r="A459" s="130" t="s">
        <v>665</v>
      </c>
      <c r="B459" s="138" t="s">
        <v>17</v>
      </c>
      <c r="C459" s="139" t="s">
        <v>47</v>
      </c>
      <c r="D459" s="139" t="s">
        <v>42</v>
      </c>
      <c r="E459" s="130" t="s">
        <v>391</v>
      </c>
      <c r="F459" s="140"/>
      <c r="G459" s="134">
        <f>G461+G465</f>
        <v>1737223</v>
      </c>
    </row>
    <row r="460" spans="1:7" s="6" customFormat="1" ht="30.75" customHeight="1">
      <c r="A460" s="123" t="s">
        <v>261</v>
      </c>
      <c r="B460" s="138" t="s">
        <v>17</v>
      </c>
      <c r="C460" s="139" t="s">
        <v>47</v>
      </c>
      <c r="D460" s="139" t="s">
        <v>42</v>
      </c>
      <c r="E460" s="130" t="s">
        <v>436</v>
      </c>
      <c r="F460" s="150"/>
      <c r="G460" s="134">
        <f>G461</f>
        <v>1726372</v>
      </c>
    </row>
    <row r="461" spans="1:7" s="8" customFormat="1" ht="30.75">
      <c r="A461" s="125" t="s">
        <v>160</v>
      </c>
      <c r="B461" s="126" t="s">
        <v>17</v>
      </c>
      <c r="C461" s="127" t="s">
        <v>47</v>
      </c>
      <c r="D461" s="127" t="s">
        <v>42</v>
      </c>
      <c r="E461" s="157" t="s">
        <v>262</v>
      </c>
      <c r="F461" s="150"/>
      <c r="G461" s="135">
        <f>G462+G463</f>
        <v>1726372</v>
      </c>
    </row>
    <row r="462" spans="1:7" s="12" customFormat="1" ht="67.5" customHeight="1">
      <c r="A462" s="125" t="s">
        <v>50</v>
      </c>
      <c r="B462" s="126" t="s">
        <v>17</v>
      </c>
      <c r="C462" s="127" t="s">
        <v>47</v>
      </c>
      <c r="D462" s="127" t="s">
        <v>42</v>
      </c>
      <c r="E462" s="157" t="s">
        <v>262</v>
      </c>
      <c r="F462" s="129">
        <v>100</v>
      </c>
      <c r="G462" s="135">
        <v>1514581</v>
      </c>
    </row>
    <row r="463" spans="1:7" s="10" customFormat="1" ht="35.25" customHeight="1">
      <c r="A463" s="125" t="s">
        <v>153</v>
      </c>
      <c r="B463" s="126" t="s">
        <v>17</v>
      </c>
      <c r="C463" s="127" t="s">
        <v>47</v>
      </c>
      <c r="D463" s="127" t="s">
        <v>42</v>
      </c>
      <c r="E463" s="157" t="s">
        <v>262</v>
      </c>
      <c r="F463" s="129">
        <v>200</v>
      </c>
      <c r="G463" s="135">
        <v>211791</v>
      </c>
    </row>
    <row r="464" spans="1:7" s="10" customFormat="1" ht="36" customHeight="1">
      <c r="A464" s="123" t="s">
        <v>263</v>
      </c>
      <c r="B464" s="138" t="s">
        <v>17</v>
      </c>
      <c r="C464" s="139" t="s">
        <v>47</v>
      </c>
      <c r="D464" s="139" t="s">
        <v>42</v>
      </c>
      <c r="E464" s="130" t="s">
        <v>437</v>
      </c>
      <c r="F464" s="150"/>
      <c r="G464" s="134">
        <f>G465</f>
        <v>10851</v>
      </c>
    </row>
    <row r="465" spans="1:7" s="8" customFormat="1" ht="52.5" customHeight="1">
      <c r="A465" s="125" t="s">
        <v>264</v>
      </c>
      <c r="B465" s="126" t="s">
        <v>17</v>
      </c>
      <c r="C465" s="127" t="s">
        <v>47</v>
      </c>
      <c r="D465" s="127" t="s">
        <v>42</v>
      </c>
      <c r="E465" s="128" t="s">
        <v>455</v>
      </c>
      <c r="F465" s="129"/>
      <c r="G465" s="135">
        <f>G466</f>
        <v>10851</v>
      </c>
    </row>
    <row r="466" spans="1:7" s="10" customFormat="1" ht="66" customHeight="1">
      <c r="A466" s="125" t="s">
        <v>50</v>
      </c>
      <c r="B466" s="126" t="s">
        <v>17</v>
      </c>
      <c r="C466" s="127" t="s">
        <v>47</v>
      </c>
      <c r="D466" s="127" t="s">
        <v>42</v>
      </c>
      <c r="E466" s="128" t="s">
        <v>455</v>
      </c>
      <c r="F466" s="129">
        <v>100</v>
      </c>
      <c r="G466" s="135">
        <v>10851</v>
      </c>
    </row>
    <row r="467" spans="1:7" s="31" customFormat="1" ht="17.25">
      <c r="A467" s="143" t="s">
        <v>166</v>
      </c>
      <c r="B467" s="138" t="s">
        <v>17</v>
      </c>
      <c r="C467" s="139" t="s">
        <v>48</v>
      </c>
      <c r="D467" s="139"/>
      <c r="E467" s="145"/>
      <c r="F467" s="140"/>
      <c r="G467" s="134">
        <f aca="true" t="shared" si="2" ref="G467:G472">G468</f>
        <v>583582</v>
      </c>
    </row>
    <row r="468" spans="1:7" s="18" customFormat="1" ht="15">
      <c r="A468" s="143" t="s">
        <v>290</v>
      </c>
      <c r="B468" s="138" t="s">
        <v>17</v>
      </c>
      <c r="C468" s="139" t="s">
        <v>48</v>
      </c>
      <c r="D468" s="139" t="s">
        <v>41</v>
      </c>
      <c r="E468" s="145"/>
      <c r="F468" s="140"/>
      <c r="G468" s="134">
        <f t="shared" si="2"/>
        <v>583582</v>
      </c>
    </row>
    <row r="469" spans="1:7" s="12" customFormat="1" ht="34.5" customHeight="1">
      <c r="A469" s="130" t="s">
        <v>662</v>
      </c>
      <c r="B469" s="138" t="s">
        <v>17</v>
      </c>
      <c r="C469" s="139" t="s">
        <v>48</v>
      </c>
      <c r="D469" s="139" t="s">
        <v>41</v>
      </c>
      <c r="E469" s="145" t="s">
        <v>384</v>
      </c>
      <c r="F469" s="140"/>
      <c r="G469" s="134">
        <f t="shared" si="2"/>
        <v>583582</v>
      </c>
    </row>
    <row r="470" spans="1:7" s="10" customFormat="1" ht="66.75" customHeight="1">
      <c r="A470" s="130" t="s">
        <v>665</v>
      </c>
      <c r="B470" s="138" t="s">
        <v>17</v>
      </c>
      <c r="C470" s="139" t="s">
        <v>48</v>
      </c>
      <c r="D470" s="139" t="s">
        <v>41</v>
      </c>
      <c r="E470" s="130" t="s">
        <v>391</v>
      </c>
      <c r="F470" s="140"/>
      <c r="G470" s="134">
        <f t="shared" si="2"/>
        <v>583582</v>
      </c>
    </row>
    <row r="471" spans="1:7" s="10" customFormat="1" ht="33.75" customHeight="1">
      <c r="A471" s="123" t="s">
        <v>263</v>
      </c>
      <c r="B471" s="138" t="s">
        <v>17</v>
      </c>
      <c r="C471" s="139" t="s">
        <v>48</v>
      </c>
      <c r="D471" s="139" t="s">
        <v>41</v>
      </c>
      <c r="E471" s="130" t="s">
        <v>437</v>
      </c>
      <c r="F471" s="140"/>
      <c r="G471" s="134">
        <f t="shared" si="2"/>
        <v>583582</v>
      </c>
    </row>
    <row r="472" spans="1:7" s="32" customFormat="1" ht="53.25" customHeight="1">
      <c r="A472" s="224" t="s">
        <v>24</v>
      </c>
      <c r="B472" s="126" t="s">
        <v>17</v>
      </c>
      <c r="C472" s="127" t="s">
        <v>48</v>
      </c>
      <c r="D472" s="127" t="s">
        <v>41</v>
      </c>
      <c r="E472" s="128" t="s">
        <v>456</v>
      </c>
      <c r="F472" s="129"/>
      <c r="G472" s="135">
        <f t="shared" si="2"/>
        <v>583582</v>
      </c>
    </row>
    <row r="473" spans="1:7" s="32" customFormat="1" ht="16.5" customHeight="1">
      <c r="A473" s="125" t="s">
        <v>289</v>
      </c>
      <c r="B473" s="126" t="s">
        <v>17</v>
      </c>
      <c r="C473" s="127" t="s">
        <v>48</v>
      </c>
      <c r="D473" s="127" t="s">
        <v>41</v>
      </c>
      <c r="E473" s="128" t="s">
        <v>456</v>
      </c>
      <c r="F473" s="129">
        <v>300</v>
      </c>
      <c r="G473" s="135">
        <v>583582</v>
      </c>
    </row>
    <row r="474" spans="1:7" s="32" customFormat="1" ht="21" customHeight="1">
      <c r="A474" s="143" t="s">
        <v>136</v>
      </c>
      <c r="B474" s="147" t="s">
        <v>135</v>
      </c>
      <c r="C474" s="139"/>
      <c r="D474" s="139"/>
      <c r="E474" s="242"/>
      <c r="F474" s="140"/>
      <c r="G474" s="134">
        <f>G475</f>
        <v>3368997</v>
      </c>
    </row>
    <row r="475" spans="1:7" s="32" customFormat="1" ht="16.5" customHeight="1">
      <c r="A475" s="143" t="s">
        <v>11</v>
      </c>
      <c r="B475" s="147" t="s">
        <v>135</v>
      </c>
      <c r="C475" s="139" t="s">
        <v>39</v>
      </c>
      <c r="D475" s="139"/>
      <c r="E475" s="242"/>
      <c r="F475" s="140"/>
      <c r="G475" s="134">
        <f>G476+G482+G487</f>
        <v>3368997</v>
      </c>
    </row>
    <row r="476" spans="1:7" s="32" customFormat="1" ht="49.5" customHeight="1">
      <c r="A476" s="143" t="s">
        <v>275</v>
      </c>
      <c r="B476" s="147" t="s">
        <v>135</v>
      </c>
      <c r="C476" s="139" t="s">
        <v>39</v>
      </c>
      <c r="D476" s="139" t="s">
        <v>41</v>
      </c>
      <c r="E476" s="242"/>
      <c r="F476" s="140"/>
      <c r="G476" s="134">
        <f>G477</f>
        <v>1368997</v>
      </c>
    </row>
    <row r="477" spans="1:7" s="32" customFormat="1" ht="31.5" customHeight="1">
      <c r="A477" s="130" t="s">
        <v>171</v>
      </c>
      <c r="B477" s="147" t="s">
        <v>135</v>
      </c>
      <c r="C477" s="139" t="s">
        <v>39</v>
      </c>
      <c r="D477" s="139" t="s">
        <v>41</v>
      </c>
      <c r="E477" s="145" t="s">
        <v>359</v>
      </c>
      <c r="F477" s="142"/>
      <c r="G477" s="134">
        <f>G478</f>
        <v>1368997</v>
      </c>
    </row>
    <row r="478" spans="1:7" s="32" customFormat="1" ht="30.75" customHeight="1">
      <c r="A478" s="130" t="s">
        <v>172</v>
      </c>
      <c r="B478" s="147" t="s">
        <v>135</v>
      </c>
      <c r="C478" s="139" t="s">
        <v>39</v>
      </c>
      <c r="D478" s="139" t="s">
        <v>41</v>
      </c>
      <c r="E478" s="130" t="s">
        <v>360</v>
      </c>
      <c r="F478" s="142"/>
      <c r="G478" s="134">
        <f>G479</f>
        <v>1368997</v>
      </c>
    </row>
    <row r="479" spans="1:7" s="32" customFormat="1" ht="35.25" customHeight="1">
      <c r="A479" s="224" t="s">
        <v>173</v>
      </c>
      <c r="B479" s="182" t="s">
        <v>135</v>
      </c>
      <c r="C479" s="127" t="s">
        <v>39</v>
      </c>
      <c r="D479" s="127" t="s">
        <v>41</v>
      </c>
      <c r="E479" s="157" t="s">
        <v>226</v>
      </c>
      <c r="F479" s="140"/>
      <c r="G479" s="135">
        <f>G480+G481</f>
        <v>1368997</v>
      </c>
    </row>
    <row r="480" spans="1:7" s="32" customFormat="1" ht="68.25" customHeight="1">
      <c r="A480" s="125" t="s">
        <v>50</v>
      </c>
      <c r="B480" s="182" t="s">
        <v>135</v>
      </c>
      <c r="C480" s="127" t="s">
        <v>39</v>
      </c>
      <c r="D480" s="127" t="s">
        <v>41</v>
      </c>
      <c r="E480" s="157" t="s">
        <v>226</v>
      </c>
      <c r="F480" s="140">
        <v>100</v>
      </c>
      <c r="G480" s="135">
        <v>1312997</v>
      </c>
    </row>
    <row r="481" spans="1:7" s="32" customFormat="1" ht="34.5" customHeight="1">
      <c r="A481" s="125" t="s">
        <v>153</v>
      </c>
      <c r="B481" s="182" t="s">
        <v>135</v>
      </c>
      <c r="C481" s="127" t="s">
        <v>39</v>
      </c>
      <c r="D481" s="127" t="s">
        <v>41</v>
      </c>
      <c r="E481" s="157" t="s">
        <v>226</v>
      </c>
      <c r="F481" s="140">
        <v>200</v>
      </c>
      <c r="G481" s="135">
        <v>56000</v>
      </c>
    </row>
    <row r="482" spans="1:7" s="2" customFormat="1" ht="15">
      <c r="A482" s="143" t="s">
        <v>14</v>
      </c>
      <c r="B482" s="182" t="s">
        <v>135</v>
      </c>
      <c r="C482" s="127" t="s">
        <v>39</v>
      </c>
      <c r="D482" s="182" t="s">
        <v>159</v>
      </c>
      <c r="E482" s="251"/>
      <c r="F482" s="252"/>
      <c r="G482" s="172">
        <f>G483</f>
        <v>50000</v>
      </c>
    </row>
    <row r="483" spans="1:7" ht="17.25" customHeight="1">
      <c r="A483" s="143" t="s">
        <v>34</v>
      </c>
      <c r="B483" s="182" t="s">
        <v>135</v>
      </c>
      <c r="C483" s="127" t="s">
        <v>39</v>
      </c>
      <c r="D483" s="182" t="s">
        <v>159</v>
      </c>
      <c r="E483" s="130" t="s">
        <v>365</v>
      </c>
      <c r="F483" s="253"/>
      <c r="G483" s="173">
        <f>G484</f>
        <v>50000</v>
      </c>
    </row>
    <row r="484" spans="1:7" ht="30.75">
      <c r="A484" s="143" t="s">
        <v>4</v>
      </c>
      <c r="B484" s="182" t="s">
        <v>135</v>
      </c>
      <c r="C484" s="127" t="s">
        <v>39</v>
      </c>
      <c r="D484" s="182" t="s">
        <v>159</v>
      </c>
      <c r="E484" s="130" t="s">
        <v>366</v>
      </c>
      <c r="F484" s="253"/>
      <c r="G484" s="174">
        <f>G485</f>
        <v>50000</v>
      </c>
    </row>
    <row r="485" spans="1:7" ht="30.75">
      <c r="A485" s="130" t="s">
        <v>56</v>
      </c>
      <c r="B485" s="182" t="s">
        <v>135</v>
      </c>
      <c r="C485" s="127" t="s">
        <v>39</v>
      </c>
      <c r="D485" s="182" t="s">
        <v>159</v>
      </c>
      <c r="E485" s="130" t="s">
        <v>192</v>
      </c>
      <c r="F485" s="139"/>
      <c r="G485" s="134">
        <f>G486</f>
        <v>50000</v>
      </c>
    </row>
    <row r="486" spans="1:7" ht="30.75">
      <c r="A486" s="125" t="s">
        <v>153</v>
      </c>
      <c r="B486" s="182" t="s">
        <v>135</v>
      </c>
      <c r="C486" s="127" t="s">
        <v>39</v>
      </c>
      <c r="D486" s="182" t="s">
        <v>159</v>
      </c>
      <c r="E486" s="128" t="s">
        <v>192</v>
      </c>
      <c r="F486" s="140">
        <v>200</v>
      </c>
      <c r="G486" s="135">
        <v>50000</v>
      </c>
    </row>
    <row r="487" spans="1:7" ht="15">
      <c r="A487" s="277" t="s">
        <v>683</v>
      </c>
      <c r="B487" s="147" t="s">
        <v>135</v>
      </c>
      <c r="C487" s="274" t="s">
        <v>39</v>
      </c>
      <c r="D487" s="280" t="s">
        <v>46</v>
      </c>
      <c r="E487" s="275"/>
      <c r="F487" s="281"/>
      <c r="G487" s="134">
        <f>G488</f>
        <v>1950000</v>
      </c>
    </row>
    <row r="488" spans="1:7" ht="30.75">
      <c r="A488" s="277" t="s">
        <v>34</v>
      </c>
      <c r="B488" s="147" t="s">
        <v>135</v>
      </c>
      <c r="C488" s="274" t="s">
        <v>39</v>
      </c>
      <c r="D488" s="280" t="s">
        <v>46</v>
      </c>
      <c r="E488" s="275" t="s">
        <v>365</v>
      </c>
      <c r="F488" s="281"/>
      <c r="G488" s="134">
        <f>G489</f>
        <v>1950000</v>
      </c>
    </row>
    <row r="489" spans="1:7" ht="15">
      <c r="A489" s="277" t="s">
        <v>684</v>
      </c>
      <c r="B489" s="147" t="s">
        <v>135</v>
      </c>
      <c r="C489" s="274" t="s">
        <v>39</v>
      </c>
      <c r="D489" s="280" t="s">
        <v>46</v>
      </c>
      <c r="E489" s="275" t="s">
        <v>692</v>
      </c>
      <c r="F489" s="281"/>
      <c r="G489" s="134">
        <f>G490</f>
        <v>1950000</v>
      </c>
    </row>
    <row r="490" spans="1:7" ht="15">
      <c r="A490" s="278" t="s">
        <v>685</v>
      </c>
      <c r="B490" s="182" t="s">
        <v>135</v>
      </c>
      <c r="C490" s="276" t="s">
        <v>39</v>
      </c>
      <c r="D490" s="282" t="s">
        <v>46</v>
      </c>
      <c r="E490" s="283" t="s">
        <v>686</v>
      </c>
      <c r="F490" s="284"/>
      <c r="G490" s="135">
        <f>G491</f>
        <v>1950000</v>
      </c>
    </row>
    <row r="491" spans="1:7" ht="15">
      <c r="A491" s="279" t="s">
        <v>269</v>
      </c>
      <c r="B491" s="182" t="s">
        <v>135</v>
      </c>
      <c r="C491" s="276" t="s">
        <v>39</v>
      </c>
      <c r="D491" s="282" t="s">
        <v>46</v>
      </c>
      <c r="E491" s="285" t="s">
        <v>686</v>
      </c>
      <c r="F491" s="286">
        <v>800</v>
      </c>
      <c r="G491" s="135">
        <v>1950000</v>
      </c>
    </row>
  </sheetData>
  <sheetProtection/>
  <autoFilter ref="A14:G491"/>
  <mergeCells count="11">
    <mergeCell ref="B1:G1"/>
    <mergeCell ref="A9:B9"/>
    <mergeCell ref="B5:G6"/>
    <mergeCell ref="B2:G4"/>
    <mergeCell ref="G12:G13"/>
    <mergeCell ref="A12:A13"/>
    <mergeCell ref="B12:B13"/>
    <mergeCell ref="C12:C13"/>
    <mergeCell ref="D12:D13"/>
    <mergeCell ref="E12:E13"/>
    <mergeCell ref="F12:F13"/>
  </mergeCells>
  <printOptions/>
  <pageMargins left="0.984251968503937" right="0.1968503937007874" top="0.5118110236220472" bottom="0.15748031496062992" header="0.5118110236220472" footer="0.5118110236220472"/>
  <pageSetup fitToHeight="29" fitToWidth="1" horizontalDpi="600" verticalDpi="600" orientation="portrait" pageOrder="overThenDown" paperSize="9" scale="71" r:id="rId1"/>
</worksheet>
</file>

<file path=xl/worksheets/sheet5.xml><?xml version="1.0" encoding="utf-8"?>
<worksheet xmlns="http://schemas.openxmlformats.org/spreadsheetml/2006/main" xmlns:r="http://schemas.openxmlformats.org/officeDocument/2006/relationships">
  <dimension ref="A1:D365"/>
  <sheetViews>
    <sheetView tabSelected="1" view="pageBreakPreview" zoomScale="90" zoomScaleSheetLayoutView="90" zoomScalePageLayoutView="0" workbookViewId="0" topLeftCell="A1">
      <selection activeCell="B4" sqref="B4"/>
    </sheetView>
  </sheetViews>
  <sheetFormatPr defaultColWidth="9.00390625" defaultRowHeight="12.75"/>
  <cols>
    <col min="1" max="1" width="90.875" style="184" customWidth="1"/>
    <col min="2" max="2" width="15.375" style="184" customWidth="1"/>
    <col min="3" max="3" width="6.50390625" style="184" customWidth="1"/>
    <col min="4" max="4" width="20.00390625" style="184" customWidth="1"/>
  </cols>
  <sheetData>
    <row r="1" spans="1:4" ht="15">
      <c r="A1" s="82" t="s">
        <v>336</v>
      </c>
      <c r="B1" s="254"/>
      <c r="C1" s="254"/>
      <c r="D1" s="81" t="s">
        <v>216</v>
      </c>
    </row>
    <row r="2" spans="1:4" ht="50.25" customHeight="1">
      <c r="A2" s="255" t="s">
        <v>336</v>
      </c>
      <c r="B2" s="332" t="s">
        <v>811</v>
      </c>
      <c r="C2" s="332"/>
      <c r="D2" s="332"/>
    </row>
    <row r="3" spans="1:4" ht="96.75" customHeight="1">
      <c r="A3" s="256" t="s">
        <v>336</v>
      </c>
      <c r="B3" s="332"/>
      <c r="C3" s="332"/>
      <c r="D3" s="332"/>
    </row>
    <row r="4" spans="1:4" ht="15">
      <c r="A4" s="255"/>
      <c r="B4" s="83"/>
      <c r="C4" s="83"/>
      <c r="D4" s="83"/>
    </row>
    <row r="5" spans="1:4" ht="42.75" customHeight="1">
      <c r="A5" s="334" t="s">
        <v>608</v>
      </c>
      <c r="B5" s="334"/>
      <c r="C5" s="334"/>
      <c r="D5" s="334"/>
    </row>
    <row r="6" spans="1:4" ht="15">
      <c r="A6" s="335" t="s">
        <v>337</v>
      </c>
      <c r="B6" s="335"/>
      <c r="C6" s="335"/>
      <c r="D6" s="335"/>
    </row>
    <row r="7" spans="1:4" ht="15">
      <c r="A7" s="257" t="s">
        <v>25</v>
      </c>
      <c r="B7" s="257" t="s">
        <v>284</v>
      </c>
      <c r="C7" s="257" t="s">
        <v>285</v>
      </c>
      <c r="D7" s="290" t="s">
        <v>61</v>
      </c>
    </row>
    <row r="8" spans="1:4" ht="15">
      <c r="A8" s="257" t="s">
        <v>338</v>
      </c>
      <c r="B8" s="257" t="s">
        <v>339</v>
      </c>
      <c r="C8" s="257" t="s">
        <v>340</v>
      </c>
      <c r="D8" s="150" t="s">
        <v>341</v>
      </c>
    </row>
    <row r="9" spans="1:4" ht="17.25">
      <c r="A9" s="258" t="s">
        <v>342</v>
      </c>
      <c r="B9" s="213"/>
      <c r="C9" s="213"/>
      <c r="D9" s="259">
        <f>D10+D35++D87+D168+D186+D214+D219+D227+D237+D255+D270+D280+D309+D316+D320+D325+D330+D334+D154+D292+D361+D304+D161</f>
        <v>519103416.65999997</v>
      </c>
    </row>
    <row r="10" spans="1:4" ht="30.75">
      <c r="A10" s="260" t="s">
        <v>666</v>
      </c>
      <c r="B10" s="145" t="s">
        <v>384</v>
      </c>
      <c r="C10" s="261"/>
      <c r="D10" s="174">
        <f>D11+D15+D21</f>
        <v>39047124</v>
      </c>
    </row>
    <row r="11" spans="1:4" ht="30.75">
      <c r="A11" s="260" t="s">
        <v>663</v>
      </c>
      <c r="B11" s="130" t="s">
        <v>393</v>
      </c>
      <c r="C11" s="261"/>
      <c r="D11" s="174">
        <f>D12</f>
        <v>12126689</v>
      </c>
    </row>
    <row r="12" spans="1:4" ht="62.25">
      <c r="A12" s="260" t="s">
        <v>257</v>
      </c>
      <c r="B12" s="130" t="s">
        <v>434</v>
      </c>
      <c r="C12" s="261"/>
      <c r="D12" s="174">
        <f>D13</f>
        <v>12126689</v>
      </c>
    </row>
    <row r="13" spans="1:4" ht="18" customHeight="1">
      <c r="A13" s="141" t="s">
        <v>160</v>
      </c>
      <c r="B13" s="130" t="s">
        <v>258</v>
      </c>
      <c r="C13" s="261"/>
      <c r="D13" s="174">
        <f>D14</f>
        <v>12126689</v>
      </c>
    </row>
    <row r="14" spans="1:4" ht="30.75">
      <c r="A14" s="131" t="s">
        <v>51</v>
      </c>
      <c r="B14" s="128" t="s">
        <v>258</v>
      </c>
      <c r="C14" s="129">
        <v>600</v>
      </c>
      <c r="D14" s="135">
        <f>'Ведомственная 2022'!G444</f>
        <v>12126689</v>
      </c>
    </row>
    <row r="15" spans="1:4" ht="30.75">
      <c r="A15" s="260" t="s">
        <v>667</v>
      </c>
      <c r="B15" s="130" t="s">
        <v>392</v>
      </c>
      <c r="C15" s="129"/>
      <c r="D15" s="174">
        <f>D16</f>
        <v>22940086</v>
      </c>
    </row>
    <row r="16" spans="1:4" ht="15">
      <c r="A16" s="124" t="s">
        <v>259</v>
      </c>
      <c r="B16" s="130" t="s">
        <v>435</v>
      </c>
      <c r="C16" s="129"/>
      <c r="D16" s="174">
        <f>D17</f>
        <v>22940086</v>
      </c>
    </row>
    <row r="17" spans="1:4" ht="15">
      <c r="A17" s="131" t="s">
        <v>160</v>
      </c>
      <c r="B17" s="128" t="s">
        <v>260</v>
      </c>
      <c r="C17" s="129"/>
      <c r="D17" s="262">
        <f>D18+D19+D20</f>
        <v>22940086</v>
      </c>
    </row>
    <row r="18" spans="1:4" ht="46.5">
      <c r="A18" s="131" t="s">
        <v>50</v>
      </c>
      <c r="B18" s="128" t="s">
        <v>260</v>
      </c>
      <c r="C18" s="129">
        <v>100</v>
      </c>
      <c r="D18" s="135">
        <f>'Ведомственная 2022'!G448</f>
        <v>21019991</v>
      </c>
    </row>
    <row r="19" spans="1:4" ht="18.75" customHeight="1">
      <c r="A19" s="131" t="s">
        <v>153</v>
      </c>
      <c r="B19" s="128" t="s">
        <v>260</v>
      </c>
      <c r="C19" s="129">
        <v>200</v>
      </c>
      <c r="D19" s="135">
        <f>'Ведомственная 2022'!G449</f>
        <v>1832146</v>
      </c>
    </row>
    <row r="20" spans="1:4" ht="15">
      <c r="A20" s="131" t="s">
        <v>269</v>
      </c>
      <c r="B20" s="128" t="s">
        <v>260</v>
      </c>
      <c r="C20" s="129">
        <v>800</v>
      </c>
      <c r="D20" s="135">
        <f>'Ведомственная 2022'!G450</f>
        <v>87949</v>
      </c>
    </row>
    <row r="21" spans="1:4" ht="46.5">
      <c r="A21" s="260" t="s">
        <v>668</v>
      </c>
      <c r="B21" s="130" t="s">
        <v>391</v>
      </c>
      <c r="C21" s="150"/>
      <c r="D21" s="174">
        <f>D22+D26</f>
        <v>3980349</v>
      </c>
    </row>
    <row r="22" spans="1:4" ht="18.75" customHeight="1">
      <c r="A22" s="124" t="s">
        <v>261</v>
      </c>
      <c r="B22" s="130" t="s">
        <v>436</v>
      </c>
      <c r="C22" s="150"/>
      <c r="D22" s="174">
        <f>D23</f>
        <v>1726372</v>
      </c>
    </row>
    <row r="23" spans="1:4" ht="15">
      <c r="A23" s="131" t="s">
        <v>160</v>
      </c>
      <c r="B23" s="205" t="s">
        <v>262</v>
      </c>
      <c r="C23" s="150"/>
      <c r="D23" s="262">
        <f>D24+D25</f>
        <v>1726372</v>
      </c>
    </row>
    <row r="24" spans="1:4" ht="46.5">
      <c r="A24" s="131" t="s">
        <v>50</v>
      </c>
      <c r="B24" s="205" t="s">
        <v>262</v>
      </c>
      <c r="C24" s="129">
        <v>100</v>
      </c>
      <c r="D24" s="135">
        <f>'Ведомственная 2022'!G462</f>
        <v>1514581</v>
      </c>
    </row>
    <row r="25" spans="1:4" ht="18.75" customHeight="1">
      <c r="A25" s="131" t="s">
        <v>153</v>
      </c>
      <c r="B25" s="205" t="s">
        <v>262</v>
      </c>
      <c r="C25" s="129">
        <v>200</v>
      </c>
      <c r="D25" s="135">
        <f>'Ведомственная 2022'!G463</f>
        <v>211791</v>
      </c>
    </row>
    <row r="26" spans="1:4" ht="30.75">
      <c r="A26" s="124" t="s">
        <v>263</v>
      </c>
      <c r="B26" s="130" t="s">
        <v>437</v>
      </c>
      <c r="C26" s="150"/>
      <c r="D26" s="174">
        <f>D27+D29+D31</f>
        <v>2253977</v>
      </c>
    </row>
    <row r="27" spans="1:4" ht="46.5">
      <c r="A27" s="131" t="s">
        <v>343</v>
      </c>
      <c r="B27" s="128" t="s">
        <v>455</v>
      </c>
      <c r="C27" s="129"/>
      <c r="D27" s="262">
        <f>D28</f>
        <v>10851</v>
      </c>
    </row>
    <row r="28" spans="1:4" ht="46.5">
      <c r="A28" s="131" t="s">
        <v>50</v>
      </c>
      <c r="B28" s="128" t="s">
        <v>455</v>
      </c>
      <c r="C28" s="129">
        <v>100</v>
      </c>
      <c r="D28" s="135">
        <f>'Ведомственная 2022'!G466</f>
        <v>10851</v>
      </c>
    </row>
    <row r="29" spans="1:4" ht="30.75">
      <c r="A29" s="217" t="s">
        <v>24</v>
      </c>
      <c r="B29" s="128" t="s">
        <v>456</v>
      </c>
      <c r="C29" s="129"/>
      <c r="D29" s="135">
        <f>D30</f>
        <v>583582</v>
      </c>
    </row>
    <row r="30" spans="1:4" ht="15">
      <c r="A30" s="131" t="s">
        <v>289</v>
      </c>
      <c r="B30" s="128" t="s">
        <v>456</v>
      </c>
      <c r="C30" s="129">
        <v>300</v>
      </c>
      <c r="D30" s="135">
        <f>'Ведомственная 2022'!G473</f>
        <v>583582</v>
      </c>
    </row>
    <row r="31" spans="1:4" ht="46.5">
      <c r="A31" s="143" t="s">
        <v>762</v>
      </c>
      <c r="B31" s="130" t="s">
        <v>761</v>
      </c>
      <c r="C31" s="150"/>
      <c r="D31" s="134">
        <f>D32+D33+D34</f>
        <v>1659544</v>
      </c>
    </row>
    <row r="32" spans="1:4" ht="46.5">
      <c r="A32" s="125" t="s">
        <v>50</v>
      </c>
      <c r="B32" s="128" t="s">
        <v>761</v>
      </c>
      <c r="C32" s="129">
        <v>100</v>
      </c>
      <c r="D32" s="135">
        <f>'Ведомственная 2022'!G454</f>
        <v>424600</v>
      </c>
    </row>
    <row r="33" spans="1:4" ht="15">
      <c r="A33" s="125" t="s">
        <v>289</v>
      </c>
      <c r="B33" s="128" t="s">
        <v>761</v>
      </c>
      <c r="C33" s="129">
        <v>300</v>
      </c>
      <c r="D33" s="135">
        <f>'Ведомственная 2022'!G455</f>
        <v>244200</v>
      </c>
    </row>
    <row r="34" spans="1:4" ht="30.75">
      <c r="A34" s="125" t="s">
        <v>51</v>
      </c>
      <c r="B34" s="128" t="s">
        <v>761</v>
      </c>
      <c r="C34" s="129">
        <v>600</v>
      </c>
      <c r="D34" s="135">
        <f>'Ведомственная 2022'!G456</f>
        <v>990744</v>
      </c>
    </row>
    <row r="35" spans="1:4" ht="30.75">
      <c r="A35" s="260" t="s">
        <v>613</v>
      </c>
      <c r="B35" s="145" t="s">
        <v>372</v>
      </c>
      <c r="C35" s="150"/>
      <c r="D35" s="174">
        <f>D36+D44+D71</f>
        <v>53536405</v>
      </c>
    </row>
    <row r="36" spans="1:4" ht="46.5">
      <c r="A36" s="260" t="s">
        <v>669</v>
      </c>
      <c r="B36" s="130" t="s">
        <v>387</v>
      </c>
      <c r="C36" s="150"/>
      <c r="D36" s="174">
        <f>D37</f>
        <v>2342900</v>
      </c>
    </row>
    <row r="37" spans="1:4" ht="30.75">
      <c r="A37" s="124" t="s">
        <v>211</v>
      </c>
      <c r="B37" s="130" t="s">
        <v>442</v>
      </c>
      <c r="C37" s="150"/>
      <c r="D37" s="174">
        <f>D38+D41</f>
        <v>2342900</v>
      </c>
    </row>
    <row r="38" spans="1:4" ht="30.75">
      <c r="A38" s="263" t="s">
        <v>19</v>
      </c>
      <c r="B38" s="128" t="s">
        <v>212</v>
      </c>
      <c r="C38" s="129"/>
      <c r="D38" s="262">
        <f>D39+D40</f>
        <v>1673500</v>
      </c>
    </row>
    <row r="39" spans="1:4" ht="46.5">
      <c r="A39" s="131" t="s">
        <v>50</v>
      </c>
      <c r="B39" s="128" t="s">
        <v>212</v>
      </c>
      <c r="C39" s="129">
        <v>100</v>
      </c>
      <c r="D39" s="135">
        <f>'Ведомственная 2022'!G267</f>
        <v>1576248</v>
      </c>
    </row>
    <row r="40" spans="1:4" ht="18.75" customHeight="1">
      <c r="A40" s="131" t="s">
        <v>153</v>
      </c>
      <c r="B40" s="128" t="s">
        <v>212</v>
      </c>
      <c r="C40" s="129">
        <v>200</v>
      </c>
      <c r="D40" s="135">
        <f>'Ведомственная 2022'!G268</f>
        <v>97252</v>
      </c>
    </row>
    <row r="41" spans="1:4" ht="49.5" customHeight="1">
      <c r="A41" s="125" t="s">
        <v>542</v>
      </c>
      <c r="B41" s="128" t="s">
        <v>543</v>
      </c>
      <c r="C41" s="129"/>
      <c r="D41" s="135">
        <f>D42+D43</f>
        <v>669400</v>
      </c>
    </row>
    <row r="42" spans="1:4" ht="49.5" customHeight="1">
      <c r="A42" s="125" t="s">
        <v>50</v>
      </c>
      <c r="B42" s="128" t="s">
        <v>543</v>
      </c>
      <c r="C42" s="129">
        <v>100</v>
      </c>
      <c r="D42" s="135">
        <f>'Ведомственная 2022'!G270</f>
        <v>631271</v>
      </c>
    </row>
    <row r="43" spans="1:4" ht="31.5" customHeight="1">
      <c r="A43" s="125" t="s">
        <v>153</v>
      </c>
      <c r="B43" s="128" t="s">
        <v>543</v>
      </c>
      <c r="C43" s="129">
        <v>200</v>
      </c>
      <c r="D43" s="135">
        <f>'Ведомственная 2022'!G271</f>
        <v>38129</v>
      </c>
    </row>
    <row r="44" spans="1:4" ht="46.5">
      <c r="A44" s="260" t="s">
        <v>651</v>
      </c>
      <c r="B44" s="130" t="s">
        <v>389</v>
      </c>
      <c r="C44" s="150"/>
      <c r="D44" s="174">
        <f>D45+D68</f>
        <v>44966776</v>
      </c>
    </row>
    <row r="45" spans="1:4" ht="30.75">
      <c r="A45" s="124" t="s">
        <v>207</v>
      </c>
      <c r="B45" s="130" t="s">
        <v>439</v>
      </c>
      <c r="C45" s="150"/>
      <c r="D45" s="174">
        <f>D46+D53+D56+D59+D66+D49+D51</f>
        <v>44914776</v>
      </c>
    </row>
    <row r="46" spans="1:4" ht="15">
      <c r="A46" s="141" t="s">
        <v>274</v>
      </c>
      <c r="B46" s="204" t="s">
        <v>230</v>
      </c>
      <c r="C46" s="136"/>
      <c r="D46" s="134">
        <f>D48+D47</f>
        <v>2530990</v>
      </c>
    </row>
    <row r="47" spans="1:4" ht="18.75" customHeight="1">
      <c r="A47" s="131" t="s">
        <v>153</v>
      </c>
      <c r="B47" s="151" t="s">
        <v>230</v>
      </c>
      <c r="C47" s="140">
        <v>200</v>
      </c>
      <c r="D47" s="135">
        <f>'Ведомственная 2022'!G322</f>
        <v>0</v>
      </c>
    </row>
    <row r="48" spans="1:4" ht="15">
      <c r="A48" s="131" t="s">
        <v>289</v>
      </c>
      <c r="B48" s="151" t="s">
        <v>230</v>
      </c>
      <c r="C48" s="140">
        <v>300</v>
      </c>
      <c r="D48" s="135">
        <f>'Ведомственная 2022'!G323</f>
        <v>2530990</v>
      </c>
    </row>
    <row r="49" spans="1:4" ht="30.75">
      <c r="A49" s="181" t="s">
        <v>559</v>
      </c>
      <c r="B49" s="145" t="s">
        <v>560</v>
      </c>
      <c r="C49" s="140"/>
      <c r="D49" s="135">
        <f>D50</f>
        <v>34906149</v>
      </c>
    </row>
    <row r="50" spans="1:4" ht="15">
      <c r="A50" s="125" t="s">
        <v>289</v>
      </c>
      <c r="B50" s="146" t="s">
        <v>560</v>
      </c>
      <c r="C50" s="140">
        <v>300</v>
      </c>
      <c r="D50" s="135">
        <f>'Ведомственная 2022'!G325</f>
        <v>34906149</v>
      </c>
    </row>
    <row r="51" spans="1:4" ht="15">
      <c r="A51" s="181" t="s">
        <v>561</v>
      </c>
      <c r="B51" s="226" t="s">
        <v>562</v>
      </c>
      <c r="C51" s="140"/>
      <c r="D51" s="135">
        <f>D52</f>
        <v>680769</v>
      </c>
    </row>
    <row r="52" spans="1:4" ht="15">
      <c r="A52" s="125" t="s">
        <v>153</v>
      </c>
      <c r="B52" s="146" t="s">
        <v>562</v>
      </c>
      <c r="C52" s="140">
        <v>200</v>
      </c>
      <c r="D52" s="135">
        <f>'Ведомственная 2022'!G327</f>
        <v>680769</v>
      </c>
    </row>
    <row r="53" spans="1:4" ht="30.75">
      <c r="A53" s="141" t="s">
        <v>344</v>
      </c>
      <c r="B53" s="204" t="s">
        <v>231</v>
      </c>
      <c r="C53" s="150"/>
      <c r="D53" s="174">
        <f>D54+D55</f>
        <v>98485</v>
      </c>
    </row>
    <row r="54" spans="1:4" ht="18.75" customHeight="1">
      <c r="A54" s="131" t="s">
        <v>153</v>
      </c>
      <c r="B54" s="151" t="s">
        <v>231</v>
      </c>
      <c r="C54" s="140">
        <v>200</v>
      </c>
      <c r="D54" s="135">
        <f>'Ведомственная 2022'!G305</f>
        <v>1350</v>
      </c>
    </row>
    <row r="55" spans="1:4" ht="15">
      <c r="A55" s="131" t="s">
        <v>289</v>
      </c>
      <c r="B55" s="151" t="s">
        <v>231</v>
      </c>
      <c r="C55" s="140">
        <v>300</v>
      </c>
      <c r="D55" s="135">
        <f>'Ведомственная 2022'!G306</f>
        <v>97135</v>
      </c>
    </row>
    <row r="56" spans="1:4" ht="30.75">
      <c r="A56" s="264" t="s">
        <v>267</v>
      </c>
      <c r="B56" s="204" t="s">
        <v>232</v>
      </c>
      <c r="C56" s="150"/>
      <c r="D56" s="174">
        <f>D58+D57</f>
        <v>146631</v>
      </c>
    </row>
    <row r="57" spans="1:4" ht="18.75" customHeight="1">
      <c r="A57" s="131" t="s">
        <v>153</v>
      </c>
      <c r="B57" s="151" t="s">
        <v>232</v>
      </c>
      <c r="C57" s="129">
        <v>200</v>
      </c>
      <c r="D57" s="135">
        <f>'Ведомственная 2022'!G308</f>
        <v>2200</v>
      </c>
    </row>
    <row r="58" spans="1:4" ht="15">
      <c r="A58" s="131" t="s">
        <v>289</v>
      </c>
      <c r="B58" s="151" t="s">
        <v>232</v>
      </c>
      <c r="C58" s="140">
        <v>300</v>
      </c>
      <c r="D58" s="135">
        <f>'Ведомственная 2022'!G309</f>
        <v>144431</v>
      </c>
    </row>
    <row r="59" spans="1:4" ht="15">
      <c r="A59" s="141" t="s">
        <v>281</v>
      </c>
      <c r="B59" s="204" t="s">
        <v>233</v>
      </c>
      <c r="C59" s="150"/>
      <c r="D59" s="174">
        <f>D60+D63</f>
        <v>5251752</v>
      </c>
    </row>
    <row r="60" spans="1:4" ht="15">
      <c r="A60" s="264" t="s">
        <v>12</v>
      </c>
      <c r="B60" s="204" t="s">
        <v>234</v>
      </c>
      <c r="C60" s="150"/>
      <c r="D60" s="174">
        <f>D61+D62</f>
        <v>4595284</v>
      </c>
    </row>
    <row r="61" spans="1:4" ht="18.75" customHeight="1">
      <c r="A61" s="131" t="s">
        <v>153</v>
      </c>
      <c r="B61" s="151" t="s">
        <v>234</v>
      </c>
      <c r="C61" s="140">
        <v>200</v>
      </c>
      <c r="D61" s="135">
        <f>'Ведомственная 2022'!G312</f>
        <v>72500</v>
      </c>
    </row>
    <row r="62" spans="1:4" ht="15">
      <c r="A62" s="131" t="s">
        <v>289</v>
      </c>
      <c r="B62" s="151" t="s">
        <v>234</v>
      </c>
      <c r="C62" s="140">
        <v>300</v>
      </c>
      <c r="D62" s="135">
        <f>'Ведомственная 2022'!G313</f>
        <v>4522784</v>
      </c>
    </row>
    <row r="63" spans="1:4" ht="15">
      <c r="A63" s="264" t="s">
        <v>52</v>
      </c>
      <c r="B63" s="204" t="s">
        <v>235</v>
      </c>
      <c r="C63" s="150"/>
      <c r="D63" s="134">
        <f>D64+D65</f>
        <v>656468</v>
      </c>
    </row>
    <row r="64" spans="1:4" ht="18.75" customHeight="1">
      <c r="A64" s="131" t="s">
        <v>153</v>
      </c>
      <c r="B64" s="151" t="s">
        <v>235</v>
      </c>
      <c r="C64" s="140">
        <v>200</v>
      </c>
      <c r="D64" s="135">
        <f>'Ведомственная 2022'!G315</f>
        <v>13480</v>
      </c>
    </row>
    <row r="65" spans="1:4" ht="15">
      <c r="A65" s="131" t="s">
        <v>289</v>
      </c>
      <c r="B65" s="151" t="s">
        <v>235</v>
      </c>
      <c r="C65" s="140">
        <v>300</v>
      </c>
      <c r="D65" s="135">
        <f>'Ведомственная 2022'!G316</f>
        <v>642988</v>
      </c>
    </row>
    <row r="66" spans="1:4" ht="15">
      <c r="A66" s="124" t="s">
        <v>279</v>
      </c>
      <c r="B66" s="211" t="s">
        <v>208</v>
      </c>
      <c r="C66" s="150"/>
      <c r="D66" s="174">
        <f>D67</f>
        <v>1300000</v>
      </c>
    </row>
    <row r="67" spans="1:4" ht="15">
      <c r="A67" s="131" t="s">
        <v>289</v>
      </c>
      <c r="B67" s="205" t="s">
        <v>208</v>
      </c>
      <c r="C67" s="137">
        <v>300</v>
      </c>
      <c r="D67" s="135">
        <f>'Ведомственная 2022'!G255</f>
        <v>1300000</v>
      </c>
    </row>
    <row r="68" spans="1:4" ht="30.75">
      <c r="A68" s="141" t="s">
        <v>180</v>
      </c>
      <c r="B68" s="211" t="s">
        <v>409</v>
      </c>
      <c r="C68" s="137"/>
      <c r="D68" s="134">
        <f>D69</f>
        <v>52000</v>
      </c>
    </row>
    <row r="69" spans="1:4" ht="15">
      <c r="A69" s="153" t="s">
        <v>181</v>
      </c>
      <c r="B69" s="204" t="s">
        <v>272</v>
      </c>
      <c r="C69" s="150"/>
      <c r="D69" s="134">
        <f>D70</f>
        <v>52000</v>
      </c>
    </row>
    <row r="70" spans="1:4" ht="18.75" customHeight="1">
      <c r="A70" s="131" t="s">
        <v>153</v>
      </c>
      <c r="B70" s="151" t="s">
        <v>272</v>
      </c>
      <c r="C70" s="137">
        <v>200</v>
      </c>
      <c r="D70" s="135">
        <f>'Ведомственная 2022'!G56</f>
        <v>52000</v>
      </c>
    </row>
    <row r="71" spans="1:4" ht="46.5">
      <c r="A71" s="260" t="s">
        <v>615</v>
      </c>
      <c r="B71" s="130" t="s">
        <v>388</v>
      </c>
      <c r="C71" s="129"/>
      <c r="D71" s="174">
        <f>D72+D78+D81+D75</f>
        <v>6226729</v>
      </c>
    </row>
    <row r="72" spans="1:4" ht="46.5">
      <c r="A72" s="141" t="s">
        <v>209</v>
      </c>
      <c r="B72" s="130" t="s">
        <v>441</v>
      </c>
      <c r="C72" s="129"/>
      <c r="D72" s="174">
        <f>D73</f>
        <v>4892665</v>
      </c>
    </row>
    <row r="73" spans="1:4" ht="30.75">
      <c r="A73" s="264" t="s">
        <v>168</v>
      </c>
      <c r="B73" s="204" t="s">
        <v>210</v>
      </c>
      <c r="C73" s="150"/>
      <c r="D73" s="174">
        <f>D74</f>
        <v>4892665</v>
      </c>
    </row>
    <row r="74" spans="1:4" ht="15">
      <c r="A74" s="131" t="s">
        <v>289</v>
      </c>
      <c r="B74" s="151" t="s">
        <v>210</v>
      </c>
      <c r="C74" s="137">
        <v>300</v>
      </c>
      <c r="D74" s="135">
        <f>'Ведомственная 2022'!G261</f>
        <v>4892665</v>
      </c>
    </row>
    <row r="75" spans="1:4" ht="46.5">
      <c r="A75" s="141" t="s">
        <v>728</v>
      </c>
      <c r="B75" s="204" t="s">
        <v>729</v>
      </c>
      <c r="C75" s="137"/>
      <c r="D75" s="134">
        <f>D76</f>
        <v>7000</v>
      </c>
    </row>
    <row r="76" spans="1:4" ht="15">
      <c r="A76" s="153" t="s">
        <v>181</v>
      </c>
      <c r="B76" s="204" t="s">
        <v>730</v>
      </c>
      <c r="C76" s="150"/>
      <c r="D76" s="135">
        <f>D77</f>
        <v>7000</v>
      </c>
    </row>
    <row r="77" spans="1:4" ht="15">
      <c r="A77" s="131" t="s">
        <v>153</v>
      </c>
      <c r="B77" s="151" t="s">
        <v>730</v>
      </c>
      <c r="C77" s="137">
        <v>200</v>
      </c>
      <c r="D77" s="135">
        <f>'Ведомственная 2022'!G66</f>
        <v>7000</v>
      </c>
    </row>
    <row r="78" spans="1:4" ht="30.75">
      <c r="A78" s="124" t="s">
        <v>184</v>
      </c>
      <c r="B78" s="204" t="s">
        <v>410</v>
      </c>
      <c r="C78" s="137"/>
      <c r="D78" s="134">
        <f>D79</f>
        <v>106000</v>
      </c>
    </row>
    <row r="79" spans="1:4" ht="15">
      <c r="A79" s="153" t="s">
        <v>181</v>
      </c>
      <c r="B79" s="204" t="s">
        <v>185</v>
      </c>
      <c r="C79" s="150"/>
      <c r="D79" s="174">
        <f>D80</f>
        <v>106000</v>
      </c>
    </row>
    <row r="80" spans="1:4" ht="18.75" customHeight="1">
      <c r="A80" s="131" t="s">
        <v>153</v>
      </c>
      <c r="B80" s="151" t="s">
        <v>185</v>
      </c>
      <c r="C80" s="129">
        <v>200</v>
      </c>
      <c r="D80" s="135">
        <f>'Ведомственная 2022'!G69</f>
        <v>106000</v>
      </c>
    </row>
    <row r="81" spans="1:4" ht="46.5">
      <c r="A81" s="124" t="s">
        <v>182</v>
      </c>
      <c r="B81" s="204" t="s">
        <v>411</v>
      </c>
      <c r="C81" s="129"/>
      <c r="D81" s="174">
        <f>D82+D85</f>
        <v>1221064</v>
      </c>
    </row>
    <row r="82" spans="1:4" ht="46.5">
      <c r="A82" s="141" t="s">
        <v>0</v>
      </c>
      <c r="B82" s="204" t="s">
        <v>183</v>
      </c>
      <c r="C82" s="150"/>
      <c r="D82" s="174">
        <f>D83+D84</f>
        <v>1004100</v>
      </c>
    </row>
    <row r="83" spans="1:4" ht="46.5">
      <c r="A83" s="131" t="s">
        <v>50</v>
      </c>
      <c r="B83" s="151" t="s">
        <v>183</v>
      </c>
      <c r="C83" s="129">
        <v>100</v>
      </c>
      <c r="D83" s="135">
        <f>'Ведомственная 2022'!G60</f>
        <v>989175</v>
      </c>
    </row>
    <row r="84" spans="1:4" ht="15">
      <c r="A84" s="131" t="s">
        <v>153</v>
      </c>
      <c r="B84" s="151" t="s">
        <v>183</v>
      </c>
      <c r="C84" s="129">
        <v>200</v>
      </c>
      <c r="D84" s="135">
        <f>'Ведомственная 2022'!G61</f>
        <v>14925</v>
      </c>
    </row>
    <row r="85" spans="1:4" ht="30.75">
      <c r="A85" s="123" t="s">
        <v>173</v>
      </c>
      <c r="B85" s="130" t="s">
        <v>765</v>
      </c>
      <c r="C85" s="129"/>
      <c r="D85" s="135">
        <f>D86</f>
        <v>216964</v>
      </c>
    </row>
    <row r="86" spans="1:4" ht="46.5">
      <c r="A86" s="131" t="s">
        <v>50</v>
      </c>
      <c r="B86" s="128" t="s">
        <v>765</v>
      </c>
      <c r="C86" s="129">
        <v>100</v>
      </c>
      <c r="D86" s="135">
        <f>'Ведомственная 2022'!G63</f>
        <v>216964</v>
      </c>
    </row>
    <row r="87" spans="1:4" ht="30.75">
      <c r="A87" s="260" t="s">
        <v>670</v>
      </c>
      <c r="B87" s="145" t="s">
        <v>382</v>
      </c>
      <c r="C87" s="150"/>
      <c r="D87" s="174">
        <f>D88+D96+D145</f>
        <v>309829580</v>
      </c>
    </row>
    <row r="88" spans="1:4" ht="46.5">
      <c r="A88" s="265" t="s">
        <v>671</v>
      </c>
      <c r="B88" s="130" t="s">
        <v>394</v>
      </c>
      <c r="C88" s="150"/>
      <c r="D88" s="174">
        <f>D89+D93</f>
        <v>7009756</v>
      </c>
    </row>
    <row r="89" spans="1:4" ht="50.25" customHeight="1">
      <c r="A89" s="124" t="s">
        <v>646</v>
      </c>
      <c r="B89" s="130" t="s">
        <v>432</v>
      </c>
      <c r="C89" s="150"/>
      <c r="D89" s="174">
        <f>D90</f>
        <v>6971860</v>
      </c>
    </row>
    <row r="90" spans="1:4" ht="18" customHeight="1">
      <c r="A90" s="141" t="s">
        <v>160</v>
      </c>
      <c r="B90" s="204" t="s">
        <v>254</v>
      </c>
      <c r="C90" s="129"/>
      <c r="D90" s="174">
        <f>D91+D92</f>
        <v>6971860</v>
      </c>
    </row>
    <row r="91" spans="1:4" ht="46.5">
      <c r="A91" s="131" t="s">
        <v>50</v>
      </c>
      <c r="B91" s="151" t="s">
        <v>254</v>
      </c>
      <c r="C91" s="137">
        <v>100</v>
      </c>
      <c r="D91" s="135">
        <f>'Ведомственная 2022'!G419</f>
        <v>5579452</v>
      </c>
    </row>
    <row r="92" spans="1:4" ht="19.5" customHeight="1">
      <c r="A92" s="131" t="s">
        <v>153</v>
      </c>
      <c r="B92" s="151" t="s">
        <v>254</v>
      </c>
      <c r="C92" s="137">
        <v>200</v>
      </c>
      <c r="D92" s="135">
        <f>'Ведомственная 2022'!G420</f>
        <v>1392408</v>
      </c>
    </row>
    <row r="93" spans="1:4" ht="30.75">
      <c r="A93" s="124" t="s">
        <v>253</v>
      </c>
      <c r="B93" s="204" t="s">
        <v>433</v>
      </c>
      <c r="C93" s="137"/>
      <c r="D93" s="174">
        <f>D94</f>
        <v>37896</v>
      </c>
    </row>
    <row r="94" spans="1:4" ht="30.75">
      <c r="A94" s="265" t="s">
        <v>345</v>
      </c>
      <c r="B94" s="204" t="s">
        <v>255</v>
      </c>
      <c r="C94" s="150"/>
      <c r="D94" s="174">
        <f>D95</f>
        <v>37896</v>
      </c>
    </row>
    <row r="95" spans="1:4" ht="46.5">
      <c r="A95" s="131" t="s">
        <v>50</v>
      </c>
      <c r="B95" s="151" t="s">
        <v>255</v>
      </c>
      <c r="C95" s="137">
        <v>100</v>
      </c>
      <c r="D95" s="135">
        <f>'Ведомственная 2022'!G423</f>
        <v>37896</v>
      </c>
    </row>
    <row r="96" spans="1:4" ht="46.5">
      <c r="A96" s="260" t="s">
        <v>640</v>
      </c>
      <c r="B96" s="130" t="s">
        <v>390</v>
      </c>
      <c r="C96" s="150"/>
      <c r="D96" s="174">
        <f>D97+D106+D117+D120+D129+D134+D139+D142</f>
        <v>296028464</v>
      </c>
    </row>
    <row r="97" spans="1:4" ht="15">
      <c r="A97" s="124" t="s">
        <v>239</v>
      </c>
      <c r="B97" s="130" t="s">
        <v>424</v>
      </c>
      <c r="C97" s="150"/>
      <c r="D97" s="174">
        <f>D98+D100+D102+D104</f>
        <v>16299009</v>
      </c>
    </row>
    <row r="98" spans="1:4" ht="15">
      <c r="A98" s="141" t="s">
        <v>36</v>
      </c>
      <c r="B98" s="204" t="s">
        <v>256</v>
      </c>
      <c r="C98" s="150"/>
      <c r="D98" s="174">
        <f>D99</f>
        <v>563518</v>
      </c>
    </row>
    <row r="99" spans="1:4" ht="15">
      <c r="A99" s="131" t="s">
        <v>289</v>
      </c>
      <c r="B99" s="151" t="s">
        <v>256</v>
      </c>
      <c r="C99" s="137">
        <v>300</v>
      </c>
      <c r="D99" s="135">
        <f>'Ведомственная 2022'!G436</f>
        <v>563518</v>
      </c>
    </row>
    <row r="100" spans="1:4" ht="78">
      <c r="A100" s="264" t="s">
        <v>218</v>
      </c>
      <c r="B100" s="204" t="s">
        <v>240</v>
      </c>
      <c r="C100" s="150"/>
      <c r="D100" s="174">
        <f>D101</f>
        <v>6606401</v>
      </c>
    </row>
    <row r="101" spans="1:4" ht="30.75">
      <c r="A101" s="131" t="s">
        <v>51</v>
      </c>
      <c r="B101" s="151" t="s">
        <v>240</v>
      </c>
      <c r="C101" s="137">
        <v>600</v>
      </c>
      <c r="D101" s="135">
        <f>'Ведомственная 2022'!G349</f>
        <v>6606401</v>
      </c>
    </row>
    <row r="102" spans="1:4" ht="18.75" customHeight="1">
      <c r="A102" s="141" t="s">
        <v>160</v>
      </c>
      <c r="B102" s="211" t="s">
        <v>241</v>
      </c>
      <c r="C102" s="150"/>
      <c r="D102" s="134">
        <f>D103</f>
        <v>8901821</v>
      </c>
    </row>
    <row r="103" spans="1:4" ht="30.75">
      <c r="A103" s="131" t="s">
        <v>51</v>
      </c>
      <c r="B103" s="205" t="s">
        <v>241</v>
      </c>
      <c r="C103" s="137">
        <v>600</v>
      </c>
      <c r="D103" s="135">
        <f>'Ведомственная 2022'!G353</f>
        <v>8901821</v>
      </c>
    </row>
    <row r="104" spans="1:4" ht="46.5">
      <c r="A104" s="143" t="s">
        <v>752</v>
      </c>
      <c r="B104" s="211" t="s">
        <v>749</v>
      </c>
      <c r="C104" s="136"/>
      <c r="D104" s="134">
        <f>D105</f>
        <v>227269</v>
      </c>
    </row>
    <row r="105" spans="1:4" ht="30.75">
      <c r="A105" s="125" t="s">
        <v>51</v>
      </c>
      <c r="B105" s="205" t="s">
        <v>749</v>
      </c>
      <c r="C105" s="137">
        <v>600</v>
      </c>
      <c r="D105" s="135">
        <f>'Ведомственная 2022'!G351</f>
        <v>227269</v>
      </c>
    </row>
    <row r="106" spans="1:4" ht="15">
      <c r="A106" s="124" t="s">
        <v>242</v>
      </c>
      <c r="B106" s="211" t="s">
        <v>425</v>
      </c>
      <c r="C106" s="137"/>
      <c r="D106" s="134">
        <f>D107+D111+D109+D113+D115</f>
        <v>260007353</v>
      </c>
    </row>
    <row r="107" spans="1:4" ht="78">
      <c r="A107" s="264" t="s">
        <v>150</v>
      </c>
      <c r="B107" s="204" t="s">
        <v>243</v>
      </c>
      <c r="C107" s="150"/>
      <c r="D107" s="174">
        <f>D108</f>
        <v>197601379</v>
      </c>
    </row>
    <row r="108" spans="1:4" ht="30.75">
      <c r="A108" s="131" t="s">
        <v>51</v>
      </c>
      <c r="B108" s="151" t="s">
        <v>243</v>
      </c>
      <c r="C108" s="137">
        <v>600</v>
      </c>
      <c r="D108" s="135">
        <f>'Ведомственная 2022'!G359</f>
        <v>197601379</v>
      </c>
    </row>
    <row r="109" spans="1:4" ht="30.75">
      <c r="A109" s="141" t="s">
        <v>567</v>
      </c>
      <c r="B109" s="130" t="s">
        <v>568</v>
      </c>
      <c r="C109" s="136"/>
      <c r="D109" s="134">
        <f>D110</f>
        <v>14061600</v>
      </c>
    </row>
    <row r="110" spans="1:4" ht="30.75">
      <c r="A110" s="131" t="s">
        <v>51</v>
      </c>
      <c r="B110" s="128" t="s">
        <v>568</v>
      </c>
      <c r="C110" s="137">
        <v>600</v>
      </c>
      <c r="D110" s="135">
        <f>'Ведомственная 2022'!G361</f>
        <v>14061600</v>
      </c>
    </row>
    <row r="111" spans="1:4" ht="18.75" customHeight="1">
      <c r="A111" s="141" t="s">
        <v>160</v>
      </c>
      <c r="B111" s="211" t="s">
        <v>244</v>
      </c>
      <c r="C111" s="150"/>
      <c r="D111" s="134">
        <f>D112</f>
        <v>37880766</v>
      </c>
    </row>
    <row r="112" spans="1:4" ht="30.75">
      <c r="A112" s="131" t="s">
        <v>51</v>
      </c>
      <c r="B112" s="205" t="s">
        <v>244</v>
      </c>
      <c r="C112" s="137">
        <v>600</v>
      </c>
      <c r="D112" s="135">
        <f>'Ведомственная 2022'!G363</f>
        <v>37880766</v>
      </c>
    </row>
    <row r="113" spans="1:4" ht="15">
      <c r="A113" s="143" t="s">
        <v>738</v>
      </c>
      <c r="B113" s="156" t="s">
        <v>739</v>
      </c>
      <c r="C113" s="137"/>
      <c r="D113" s="134">
        <f>D114</f>
        <v>105000</v>
      </c>
    </row>
    <row r="114" spans="1:4" ht="30.75">
      <c r="A114" s="125" t="s">
        <v>51</v>
      </c>
      <c r="B114" s="157" t="s">
        <v>739</v>
      </c>
      <c r="C114" s="137">
        <v>600</v>
      </c>
      <c r="D114" s="135">
        <f>'Ведомственная 2022'!G365</f>
        <v>105000</v>
      </c>
    </row>
    <row r="115" spans="1:4" ht="46.5">
      <c r="A115" s="143" t="s">
        <v>752</v>
      </c>
      <c r="B115" s="156" t="s">
        <v>750</v>
      </c>
      <c r="C115" s="136"/>
      <c r="D115" s="134">
        <f>D116</f>
        <v>10358608</v>
      </c>
    </row>
    <row r="116" spans="1:4" ht="30.75">
      <c r="A116" s="125" t="s">
        <v>51</v>
      </c>
      <c r="B116" s="157"/>
      <c r="C116" s="137">
        <v>600</v>
      </c>
      <c r="D116" s="135">
        <f>'Ведомственная 2022'!G367</f>
        <v>10358608</v>
      </c>
    </row>
    <row r="117" spans="1:4" ht="30.75">
      <c r="A117" s="124" t="s">
        <v>245</v>
      </c>
      <c r="B117" s="204" t="s">
        <v>440</v>
      </c>
      <c r="C117" s="137"/>
      <c r="D117" s="134">
        <f>D118</f>
        <v>4947200</v>
      </c>
    </row>
    <row r="118" spans="1:4" ht="62.25">
      <c r="A118" s="264" t="s">
        <v>23</v>
      </c>
      <c r="B118" s="204" t="s">
        <v>246</v>
      </c>
      <c r="C118" s="150"/>
      <c r="D118" s="174">
        <f>D119</f>
        <v>4947200</v>
      </c>
    </row>
    <row r="119" spans="1:4" ht="15">
      <c r="A119" s="131" t="s">
        <v>289</v>
      </c>
      <c r="B119" s="151" t="s">
        <v>246</v>
      </c>
      <c r="C119" s="137">
        <v>300</v>
      </c>
      <c r="D119" s="135">
        <f>'Ведомственная 2022'!G430</f>
        <v>4947200</v>
      </c>
    </row>
    <row r="120" spans="1:4" ht="15">
      <c r="A120" s="124" t="s">
        <v>247</v>
      </c>
      <c r="B120" s="204" t="s">
        <v>426</v>
      </c>
      <c r="C120" s="137"/>
      <c r="D120" s="134">
        <f>D121+D123+D125+D127</f>
        <v>7451866</v>
      </c>
    </row>
    <row r="121" spans="1:4" ht="52.5" customHeight="1">
      <c r="A121" s="124" t="s">
        <v>520</v>
      </c>
      <c r="B121" s="130" t="s">
        <v>521</v>
      </c>
      <c r="C121" s="142"/>
      <c r="D121" s="134">
        <f>D122</f>
        <v>374263</v>
      </c>
    </row>
    <row r="122" spans="1:4" ht="30.75">
      <c r="A122" s="131" t="s">
        <v>51</v>
      </c>
      <c r="B122" s="128" t="s">
        <v>521</v>
      </c>
      <c r="C122" s="140">
        <v>600</v>
      </c>
      <c r="D122" s="135">
        <f>'Ведомственная 2022'!G370</f>
        <v>374263</v>
      </c>
    </row>
    <row r="123" spans="1:4" ht="46.5">
      <c r="A123" s="124" t="s">
        <v>451</v>
      </c>
      <c r="B123" s="204" t="s">
        <v>8</v>
      </c>
      <c r="C123" s="137"/>
      <c r="D123" s="134">
        <f>D124</f>
        <v>2503067</v>
      </c>
    </row>
    <row r="124" spans="1:4" ht="30.75">
      <c r="A124" s="131" t="s">
        <v>51</v>
      </c>
      <c r="B124" s="151" t="s">
        <v>8</v>
      </c>
      <c r="C124" s="137">
        <v>600</v>
      </c>
      <c r="D124" s="135">
        <f>'Ведомственная 2022'!G372</f>
        <v>2503067</v>
      </c>
    </row>
    <row r="125" spans="1:4" ht="46.5">
      <c r="A125" s="143" t="s">
        <v>547</v>
      </c>
      <c r="B125" s="130" t="s">
        <v>548</v>
      </c>
      <c r="C125" s="137"/>
      <c r="D125" s="134">
        <f>D126</f>
        <v>3579316</v>
      </c>
    </row>
    <row r="126" spans="1:4" ht="30.75">
      <c r="A126" s="125" t="s">
        <v>51</v>
      </c>
      <c r="B126" s="128" t="s">
        <v>548</v>
      </c>
      <c r="C126" s="137">
        <v>600</v>
      </c>
      <c r="D126" s="135">
        <f>'Ведомственная 2022'!G374</f>
        <v>3579316</v>
      </c>
    </row>
    <row r="127" spans="1:4" ht="30.75">
      <c r="A127" s="143" t="s">
        <v>572</v>
      </c>
      <c r="B127" s="130" t="s">
        <v>573</v>
      </c>
      <c r="C127" s="137"/>
      <c r="D127" s="134">
        <f>D128</f>
        <v>995220</v>
      </c>
    </row>
    <row r="128" spans="1:4" ht="30.75">
      <c r="A128" s="125" t="s">
        <v>51</v>
      </c>
      <c r="B128" s="128" t="s">
        <v>573</v>
      </c>
      <c r="C128" s="137">
        <v>600</v>
      </c>
      <c r="D128" s="135">
        <f>'Ведомственная 2022'!G376</f>
        <v>995220</v>
      </c>
    </row>
    <row r="129" spans="1:4" ht="15">
      <c r="A129" s="124" t="s">
        <v>248</v>
      </c>
      <c r="B129" s="204" t="s">
        <v>427</v>
      </c>
      <c r="C129" s="137"/>
      <c r="D129" s="134">
        <f>D130+D132</f>
        <v>3490969</v>
      </c>
    </row>
    <row r="130" spans="1:4" ht="30.75">
      <c r="A130" s="124" t="s">
        <v>522</v>
      </c>
      <c r="B130" s="130" t="s">
        <v>523</v>
      </c>
      <c r="C130" s="142"/>
      <c r="D130" s="134">
        <f>D131</f>
        <v>372320</v>
      </c>
    </row>
    <row r="131" spans="1:4" ht="30.75">
      <c r="A131" s="131" t="s">
        <v>51</v>
      </c>
      <c r="B131" s="128" t="s">
        <v>523</v>
      </c>
      <c r="C131" s="129">
        <v>600</v>
      </c>
      <c r="D131" s="135">
        <f>'Ведомственная 2022'!G379</f>
        <v>372320</v>
      </c>
    </row>
    <row r="132" spans="1:4" ht="30.75">
      <c r="A132" s="124" t="s">
        <v>249</v>
      </c>
      <c r="B132" s="130" t="s">
        <v>250</v>
      </c>
      <c r="C132" s="150"/>
      <c r="D132" s="174">
        <f>D133</f>
        <v>3118649</v>
      </c>
    </row>
    <row r="133" spans="1:4" ht="30.75">
      <c r="A133" s="131" t="s">
        <v>51</v>
      </c>
      <c r="B133" s="128" t="s">
        <v>250</v>
      </c>
      <c r="C133" s="129">
        <v>600</v>
      </c>
      <c r="D133" s="135">
        <f>'Ведомственная 2022'!G381</f>
        <v>3118649</v>
      </c>
    </row>
    <row r="134" spans="1:4" ht="15">
      <c r="A134" s="143" t="s">
        <v>497</v>
      </c>
      <c r="B134" s="130" t="s">
        <v>495</v>
      </c>
      <c r="C134" s="142"/>
      <c r="D134" s="134">
        <f>D135+D137</f>
        <v>1760372</v>
      </c>
    </row>
    <row r="135" spans="1:4" ht="38.25" customHeight="1">
      <c r="A135" s="143" t="s">
        <v>525</v>
      </c>
      <c r="B135" s="130" t="s">
        <v>524</v>
      </c>
      <c r="C135" s="142"/>
      <c r="D135" s="134">
        <f>D136</f>
        <v>693287</v>
      </c>
    </row>
    <row r="136" spans="1:4" ht="30.75">
      <c r="A136" s="125" t="s">
        <v>51</v>
      </c>
      <c r="B136" s="128" t="s">
        <v>524</v>
      </c>
      <c r="C136" s="129">
        <v>600</v>
      </c>
      <c r="D136" s="135">
        <f>'Ведомственная 2022'!G384</f>
        <v>693287</v>
      </c>
    </row>
    <row r="137" spans="1:4" ht="46.5">
      <c r="A137" s="143" t="s">
        <v>498</v>
      </c>
      <c r="B137" s="130" t="s">
        <v>496</v>
      </c>
      <c r="C137" s="150"/>
      <c r="D137" s="134">
        <f>D138</f>
        <v>1067085</v>
      </c>
    </row>
    <row r="138" spans="1:4" ht="30.75">
      <c r="A138" s="125" t="s">
        <v>51</v>
      </c>
      <c r="B138" s="128" t="s">
        <v>496</v>
      </c>
      <c r="C138" s="129">
        <v>600</v>
      </c>
      <c r="D138" s="135">
        <f>'Ведомственная 2022'!G386</f>
        <v>1067085</v>
      </c>
    </row>
    <row r="139" spans="1:4" ht="15">
      <c r="A139" s="223" t="s">
        <v>544</v>
      </c>
      <c r="B139" s="130" t="s">
        <v>545</v>
      </c>
      <c r="C139" s="129"/>
      <c r="D139" s="134">
        <f>D140</f>
        <v>1711778</v>
      </c>
    </row>
    <row r="140" spans="1:4" ht="54" customHeight="1">
      <c r="A140" s="223" t="s">
        <v>596</v>
      </c>
      <c r="B140" s="130" t="s">
        <v>546</v>
      </c>
      <c r="C140" s="150"/>
      <c r="D140" s="134">
        <f>D141</f>
        <v>1711778</v>
      </c>
    </row>
    <row r="141" spans="1:4" ht="30.75">
      <c r="A141" s="125" t="s">
        <v>51</v>
      </c>
      <c r="B141" s="128" t="s">
        <v>546</v>
      </c>
      <c r="C141" s="129">
        <v>600</v>
      </c>
      <c r="D141" s="135">
        <f>'Ведомственная 2022'!G389</f>
        <v>1711778</v>
      </c>
    </row>
    <row r="142" spans="1:4" ht="15">
      <c r="A142" s="143" t="s">
        <v>569</v>
      </c>
      <c r="B142" s="130" t="s">
        <v>570</v>
      </c>
      <c r="C142" s="129"/>
      <c r="D142" s="134">
        <f>D143</f>
        <v>359917</v>
      </c>
    </row>
    <row r="143" spans="1:4" ht="30.75">
      <c r="A143" s="143" t="s">
        <v>597</v>
      </c>
      <c r="B143" s="130" t="s">
        <v>571</v>
      </c>
      <c r="C143" s="129"/>
      <c r="D143" s="135">
        <f>D144</f>
        <v>359917</v>
      </c>
    </row>
    <row r="144" spans="1:4" ht="30.75">
      <c r="A144" s="125" t="s">
        <v>51</v>
      </c>
      <c r="B144" s="128" t="s">
        <v>571</v>
      </c>
      <c r="C144" s="129">
        <v>600</v>
      </c>
      <c r="D144" s="135">
        <f>'Ведомственная 2022'!G392</f>
        <v>359917</v>
      </c>
    </row>
    <row r="145" spans="1:4" ht="46.5">
      <c r="A145" s="265" t="s">
        <v>641</v>
      </c>
      <c r="B145" s="130" t="s">
        <v>397</v>
      </c>
      <c r="C145" s="150"/>
      <c r="D145" s="174">
        <f>D146+D151</f>
        <v>6791360</v>
      </c>
    </row>
    <row r="146" spans="1:4" ht="30.75">
      <c r="A146" s="265" t="s">
        <v>251</v>
      </c>
      <c r="B146" s="130" t="s">
        <v>428</v>
      </c>
      <c r="C146" s="150"/>
      <c r="D146" s="174">
        <f>D147+D149</f>
        <v>6451880</v>
      </c>
    </row>
    <row r="147" spans="1:4" ht="15">
      <c r="A147" s="131" t="s">
        <v>160</v>
      </c>
      <c r="B147" s="211" t="s">
        <v>252</v>
      </c>
      <c r="C147" s="150"/>
      <c r="D147" s="174">
        <f>D148</f>
        <v>6277802</v>
      </c>
    </row>
    <row r="148" spans="1:4" ht="30.75">
      <c r="A148" s="125" t="s">
        <v>51</v>
      </c>
      <c r="B148" s="205" t="s">
        <v>252</v>
      </c>
      <c r="C148" s="137">
        <v>600</v>
      </c>
      <c r="D148" s="135">
        <f>'Ведомственная 2022'!G398</f>
        <v>6277802</v>
      </c>
    </row>
    <row r="149" spans="1:4" ht="46.5">
      <c r="A149" s="143" t="s">
        <v>752</v>
      </c>
      <c r="B149" s="211" t="s">
        <v>751</v>
      </c>
      <c r="C149" s="136"/>
      <c r="D149" s="134">
        <f>D150</f>
        <v>174078</v>
      </c>
    </row>
    <row r="150" spans="1:4" ht="30.75">
      <c r="A150" s="125" t="s">
        <v>51</v>
      </c>
      <c r="B150" s="205" t="s">
        <v>751</v>
      </c>
      <c r="C150" s="137">
        <v>600</v>
      </c>
      <c r="D150" s="135">
        <f>'Ведомственная 2022'!G400</f>
        <v>174078</v>
      </c>
    </row>
    <row r="151" spans="1:4" ht="30.75">
      <c r="A151" s="143" t="s">
        <v>788</v>
      </c>
      <c r="B151" s="156" t="s">
        <v>789</v>
      </c>
      <c r="C151" s="142"/>
      <c r="D151" s="134">
        <f>D152</f>
        <v>339480</v>
      </c>
    </row>
    <row r="152" spans="1:4" ht="30.75">
      <c r="A152" s="125" t="s">
        <v>791</v>
      </c>
      <c r="B152" s="157" t="s">
        <v>790</v>
      </c>
      <c r="C152" s="142"/>
      <c r="D152" s="135">
        <f>D153</f>
        <v>339480</v>
      </c>
    </row>
    <row r="153" spans="1:4" ht="30.75">
      <c r="A153" s="125" t="s">
        <v>51</v>
      </c>
      <c r="B153" s="157" t="s">
        <v>790</v>
      </c>
      <c r="C153" s="140">
        <v>600</v>
      </c>
      <c r="D153" s="135">
        <f>'Ведомственная 2022'!G403</f>
        <v>339480</v>
      </c>
    </row>
    <row r="154" spans="1:4" ht="30.75">
      <c r="A154" s="141" t="s">
        <v>616</v>
      </c>
      <c r="B154" s="145" t="s">
        <v>373</v>
      </c>
      <c r="C154" s="150"/>
      <c r="D154" s="134">
        <f>D155</f>
        <v>800000</v>
      </c>
    </row>
    <row r="155" spans="1:4" ht="53.25" customHeight="1">
      <c r="A155" s="141" t="s">
        <v>617</v>
      </c>
      <c r="B155" s="130" t="s">
        <v>408</v>
      </c>
      <c r="C155" s="150"/>
      <c r="D155" s="134">
        <f>D156</f>
        <v>800000</v>
      </c>
    </row>
    <row r="156" spans="1:4" ht="46.5">
      <c r="A156" s="141" t="s">
        <v>124</v>
      </c>
      <c r="B156" s="130" t="s">
        <v>412</v>
      </c>
      <c r="C156" s="150"/>
      <c r="D156" s="134">
        <f>D157+D159</f>
        <v>800000</v>
      </c>
    </row>
    <row r="157" spans="1:4" ht="15">
      <c r="A157" s="141" t="s">
        <v>314</v>
      </c>
      <c r="B157" s="130" t="s">
        <v>315</v>
      </c>
      <c r="C157" s="150"/>
      <c r="D157" s="134">
        <f>D158</f>
        <v>38000</v>
      </c>
    </row>
    <row r="158" spans="1:4" ht="18.75" customHeight="1">
      <c r="A158" s="131" t="s">
        <v>153</v>
      </c>
      <c r="B158" s="128" t="s">
        <v>315</v>
      </c>
      <c r="C158" s="129">
        <v>200</v>
      </c>
      <c r="D158" s="135">
        <f>'Ведомственная 2022'!G74</f>
        <v>38000</v>
      </c>
    </row>
    <row r="159" spans="1:4" ht="15">
      <c r="A159" s="141" t="s">
        <v>125</v>
      </c>
      <c r="B159" s="130" t="s">
        <v>126</v>
      </c>
      <c r="C159" s="150"/>
      <c r="D159" s="134">
        <f>D160</f>
        <v>762000</v>
      </c>
    </row>
    <row r="160" spans="1:4" ht="18.75" customHeight="1">
      <c r="A160" s="131" t="s">
        <v>153</v>
      </c>
      <c r="B160" s="128" t="s">
        <v>126</v>
      </c>
      <c r="C160" s="129">
        <v>200</v>
      </c>
      <c r="D160" s="135">
        <f>'Ведомственная 2022'!G76</f>
        <v>762000</v>
      </c>
    </row>
    <row r="161" spans="1:4" ht="33.75" customHeight="1">
      <c r="A161" s="148" t="s">
        <v>759</v>
      </c>
      <c r="B161" s="145" t="s">
        <v>753</v>
      </c>
      <c r="C161" s="129"/>
      <c r="D161" s="134">
        <f>D162</f>
        <v>247829</v>
      </c>
    </row>
    <row r="162" spans="1:4" ht="51" customHeight="1">
      <c r="A162" s="148" t="s">
        <v>760</v>
      </c>
      <c r="B162" s="145" t="s">
        <v>754</v>
      </c>
      <c r="C162" s="129"/>
      <c r="D162" s="134">
        <f>D163</f>
        <v>247829</v>
      </c>
    </row>
    <row r="163" spans="1:4" ht="24" customHeight="1">
      <c r="A163" s="148" t="s">
        <v>755</v>
      </c>
      <c r="B163" s="145" t="s">
        <v>756</v>
      </c>
      <c r="C163" s="129"/>
      <c r="D163" s="134">
        <f>D164+D166</f>
        <v>247829</v>
      </c>
    </row>
    <row r="164" spans="1:4" ht="24.75" customHeight="1">
      <c r="A164" s="301" t="s">
        <v>757</v>
      </c>
      <c r="B164" s="145" t="s">
        <v>758</v>
      </c>
      <c r="C164" s="129"/>
      <c r="D164" s="134">
        <f>D165</f>
        <v>15000</v>
      </c>
    </row>
    <row r="165" spans="1:4" ht="24" customHeight="1">
      <c r="A165" s="222" t="s">
        <v>153</v>
      </c>
      <c r="B165" s="146" t="s">
        <v>758</v>
      </c>
      <c r="C165" s="129">
        <v>200</v>
      </c>
      <c r="D165" s="135">
        <f>'Ведомственная 2022'!G195</f>
        <v>15000</v>
      </c>
    </row>
    <row r="166" spans="1:4" ht="24" customHeight="1">
      <c r="A166" s="123" t="s">
        <v>5</v>
      </c>
      <c r="B166" s="145" t="s">
        <v>763</v>
      </c>
      <c r="C166" s="129"/>
      <c r="D166" s="135">
        <f>D167</f>
        <v>232829</v>
      </c>
    </row>
    <row r="167" spans="1:4" ht="24" customHeight="1">
      <c r="A167" s="222" t="s">
        <v>153</v>
      </c>
      <c r="B167" s="146" t="s">
        <v>763</v>
      </c>
      <c r="C167" s="129">
        <v>200</v>
      </c>
      <c r="D167" s="135">
        <f>'Ведомственная 2022'!G197</f>
        <v>232829</v>
      </c>
    </row>
    <row r="168" spans="1:4" ht="50.25" customHeight="1">
      <c r="A168" s="148" t="s">
        <v>635</v>
      </c>
      <c r="B168" s="145" t="s">
        <v>493</v>
      </c>
      <c r="C168" s="129"/>
      <c r="D168" s="134">
        <f>D169+D182</f>
        <v>36742626</v>
      </c>
    </row>
    <row r="169" spans="1:4" ht="69" customHeight="1">
      <c r="A169" s="148" t="s">
        <v>636</v>
      </c>
      <c r="B169" s="145" t="s">
        <v>494</v>
      </c>
      <c r="C169" s="129"/>
      <c r="D169" s="134">
        <f>D170+D175</f>
        <v>35742626</v>
      </c>
    </row>
    <row r="170" spans="1:4" ht="48.75" customHeight="1">
      <c r="A170" s="148" t="s">
        <v>515</v>
      </c>
      <c r="B170" s="145" t="s">
        <v>514</v>
      </c>
      <c r="C170" s="129"/>
      <c r="D170" s="134">
        <f>D171+D173</f>
        <v>1481762</v>
      </c>
    </row>
    <row r="171" spans="1:4" ht="33" customHeight="1">
      <c r="A171" s="148" t="s">
        <v>594</v>
      </c>
      <c r="B171" s="145" t="s">
        <v>516</v>
      </c>
      <c r="C171" s="129"/>
      <c r="D171" s="134">
        <f>D172</f>
        <v>1369306</v>
      </c>
    </row>
    <row r="172" spans="1:4" ht="18" customHeight="1">
      <c r="A172" s="222" t="s">
        <v>153</v>
      </c>
      <c r="B172" s="146" t="s">
        <v>516</v>
      </c>
      <c r="C172" s="129">
        <v>200</v>
      </c>
      <c r="D172" s="135">
        <f>'Ведомственная 2022'!G186</f>
        <v>1369306</v>
      </c>
    </row>
    <row r="173" spans="1:4" ht="45.75" customHeight="1">
      <c r="A173" s="148" t="s">
        <v>595</v>
      </c>
      <c r="B173" s="145" t="s">
        <v>517</v>
      </c>
      <c r="C173" s="129"/>
      <c r="D173" s="134">
        <f>D174</f>
        <v>112456</v>
      </c>
    </row>
    <row r="174" spans="1:4" ht="18" customHeight="1">
      <c r="A174" s="154" t="s">
        <v>153</v>
      </c>
      <c r="B174" s="146" t="s">
        <v>517</v>
      </c>
      <c r="C174" s="129">
        <v>200</v>
      </c>
      <c r="D174" s="135">
        <f>'Ведомственная 2022'!G188</f>
        <v>112456</v>
      </c>
    </row>
    <row r="175" spans="1:4" ht="38.25" customHeight="1">
      <c r="A175" s="148" t="s">
        <v>580</v>
      </c>
      <c r="B175" s="145" t="s">
        <v>581</v>
      </c>
      <c r="C175" s="129"/>
      <c r="D175" s="134">
        <f>D180+D176+D178</f>
        <v>34260864</v>
      </c>
    </row>
    <row r="176" spans="1:4" ht="38.25" customHeight="1">
      <c r="A176" s="148" t="s">
        <v>801</v>
      </c>
      <c r="B176" s="145" t="s">
        <v>802</v>
      </c>
      <c r="C176" s="129"/>
      <c r="D176" s="134">
        <f>D177</f>
        <v>26765750</v>
      </c>
    </row>
    <row r="177" spans="1:4" ht="38.25" customHeight="1">
      <c r="A177" s="217" t="s">
        <v>51</v>
      </c>
      <c r="B177" s="146" t="s">
        <v>802</v>
      </c>
      <c r="C177" s="129">
        <v>400</v>
      </c>
      <c r="D177" s="134">
        <f>'Ведомственная 2022'!G213</f>
        <v>26765750</v>
      </c>
    </row>
    <row r="178" spans="1:4" ht="38.25" customHeight="1">
      <c r="A178" s="148" t="s">
        <v>803</v>
      </c>
      <c r="B178" s="145" t="s">
        <v>804</v>
      </c>
      <c r="C178" s="129"/>
      <c r="D178" s="134">
        <f>D179</f>
        <v>7132114</v>
      </c>
    </row>
    <row r="179" spans="1:4" ht="38.25" customHeight="1">
      <c r="A179" s="217" t="s">
        <v>51</v>
      </c>
      <c r="B179" s="146" t="s">
        <v>804</v>
      </c>
      <c r="C179" s="129">
        <v>400</v>
      </c>
      <c r="D179" s="134">
        <f>'Ведомственная 2022'!G215</f>
        <v>7132114</v>
      </c>
    </row>
    <row r="180" spans="1:4" ht="30.75" customHeight="1">
      <c r="A180" s="148" t="s">
        <v>590</v>
      </c>
      <c r="B180" s="130" t="s">
        <v>591</v>
      </c>
      <c r="C180" s="129"/>
      <c r="D180" s="134">
        <f>D181</f>
        <v>363000</v>
      </c>
    </row>
    <row r="181" spans="1:4" ht="26.25" customHeight="1">
      <c r="A181" s="222" t="s">
        <v>153</v>
      </c>
      <c r="B181" s="128" t="s">
        <v>591</v>
      </c>
      <c r="C181" s="129">
        <v>200</v>
      </c>
      <c r="D181" s="135">
        <f>'Ведомственная 2022'!G202+'Ведомственная 2022'!G217</f>
        <v>363000</v>
      </c>
    </row>
    <row r="182" spans="1:4" ht="68.25" customHeight="1">
      <c r="A182" s="148" t="s">
        <v>737</v>
      </c>
      <c r="B182" s="145" t="s">
        <v>732</v>
      </c>
      <c r="C182" s="129"/>
      <c r="D182" s="134">
        <f>D183</f>
        <v>1000000</v>
      </c>
    </row>
    <row r="183" spans="1:4" ht="129" customHeight="1">
      <c r="A183" s="181" t="s">
        <v>733</v>
      </c>
      <c r="B183" s="145" t="s">
        <v>734</v>
      </c>
      <c r="C183" s="142"/>
      <c r="D183" s="134">
        <f>D184</f>
        <v>1000000</v>
      </c>
    </row>
    <row r="184" spans="1:4" ht="15.75" customHeight="1">
      <c r="A184" s="300" t="s">
        <v>735</v>
      </c>
      <c r="B184" s="128" t="s">
        <v>736</v>
      </c>
      <c r="C184" s="142"/>
      <c r="D184" s="135">
        <f>D185</f>
        <v>1000000</v>
      </c>
    </row>
    <row r="185" spans="1:4" ht="15.75" customHeight="1">
      <c r="A185" s="125" t="s">
        <v>269</v>
      </c>
      <c r="B185" s="128" t="s">
        <v>736</v>
      </c>
      <c r="C185" s="140">
        <v>800</v>
      </c>
      <c r="D185" s="135">
        <f>'Ведомственная 2022'!G206</f>
        <v>1000000</v>
      </c>
    </row>
    <row r="186" spans="1:4" ht="46.5">
      <c r="A186" s="265" t="s">
        <v>672</v>
      </c>
      <c r="B186" s="145" t="s">
        <v>383</v>
      </c>
      <c r="C186" s="150"/>
      <c r="D186" s="174">
        <f>D187+D195+D202</f>
        <v>3732263</v>
      </c>
    </row>
    <row r="187" spans="1:4" ht="62.25">
      <c r="A187" s="141" t="s">
        <v>643</v>
      </c>
      <c r="B187" s="204" t="s">
        <v>396</v>
      </c>
      <c r="C187" s="150"/>
      <c r="D187" s="174">
        <f>D188+D192</f>
        <v>137000</v>
      </c>
    </row>
    <row r="188" spans="1:4" ht="30.75">
      <c r="A188" s="124" t="s">
        <v>200</v>
      </c>
      <c r="B188" s="204" t="s">
        <v>429</v>
      </c>
      <c r="C188" s="150"/>
      <c r="D188" s="174">
        <f>D189</f>
        <v>85000</v>
      </c>
    </row>
    <row r="189" spans="1:4" ht="15">
      <c r="A189" s="131" t="s">
        <v>18</v>
      </c>
      <c r="B189" s="151" t="s">
        <v>201</v>
      </c>
      <c r="C189" s="129"/>
      <c r="D189" s="262">
        <f>D190+D191</f>
        <v>85000</v>
      </c>
    </row>
    <row r="190" spans="1:4" ht="18.75" customHeight="1">
      <c r="A190" s="131" t="s">
        <v>153</v>
      </c>
      <c r="B190" s="151" t="s">
        <v>201</v>
      </c>
      <c r="C190" s="137">
        <v>200</v>
      </c>
      <c r="D190" s="135">
        <f>'Ведомственная 2022'!G223</f>
        <v>40000</v>
      </c>
    </row>
    <row r="191" spans="1:4" ht="15">
      <c r="A191" s="131" t="s">
        <v>289</v>
      </c>
      <c r="B191" s="151" t="s">
        <v>201</v>
      </c>
      <c r="C191" s="140">
        <v>300</v>
      </c>
      <c r="D191" s="135">
        <f>'Ведомственная 2022'!G224</f>
        <v>45000</v>
      </c>
    </row>
    <row r="192" spans="1:4" ht="46.5">
      <c r="A192" s="124" t="s">
        <v>346</v>
      </c>
      <c r="B192" s="204" t="s">
        <v>430</v>
      </c>
      <c r="C192" s="140"/>
      <c r="D192" s="134">
        <f>D193</f>
        <v>52000</v>
      </c>
    </row>
    <row r="193" spans="1:4" ht="15">
      <c r="A193" s="131" t="s">
        <v>18</v>
      </c>
      <c r="B193" s="151" t="s">
        <v>202</v>
      </c>
      <c r="C193" s="140"/>
      <c r="D193" s="135">
        <f>D194</f>
        <v>52000</v>
      </c>
    </row>
    <row r="194" spans="1:4" ht="18.75" customHeight="1">
      <c r="A194" s="131" t="s">
        <v>153</v>
      </c>
      <c r="B194" s="151" t="s">
        <v>202</v>
      </c>
      <c r="C194" s="140">
        <v>200</v>
      </c>
      <c r="D194" s="135">
        <f>'Ведомственная 2022'!G227</f>
        <v>52000</v>
      </c>
    </row>
    <row r="195" spans="1:4" ht="78">
      <c r="A195" s="141" t="s">
        <v>656</v>
      </c>
      <c r="B195" s="130" t="s">
        <v>386</v>
      </c>
      <c r="C195" s="150"/>
      <c r="D195" s="174">
        <f>D196+D199</f>
        <v>310130</v>
      </c>
    </row>
    <row r="196" spans="1:4" ht="46.5">
      <c r="A196" s="124" t="s">
        <v>347</v>
      </c>
      <c r="B196" s="130" t="s">
        <v>443</v>
      </c>
      <c r="C196" s="150"/>
      <c r="D196" s="174">
        <f>D197</f>
        <v>290130</v>
      </c>
    </row>
    <row r="197" spans="1:4" ht="46.5">
      <c r="A197" s="131" t="s">
        <v>265</v>
      </c>
      <c r="B197" s="128" t="s">
        <v>225</v>
      </c>
      <c r="C197" s="129"/>
      <c r="D197" s="262">
        <f>D198</f>
        <v>290130</v>
      </c>
    </row>
    <row r="198" spans="1:4" ht="18.75" customHeight="1">
      <c r="A198" s="131" t="s">
        <v>153</v>
      </c>
      <c r="B198" s="128" t="s">
        <v>225</v>
      </c>
      <c r="C198" s="137">
        <v>200</v>
      </c>
      <c r="D198" s="135">
        <f>'Ведомственная 2022'!G286</f>
        <v>290130</v>
      </c>
    </row>
    <row r="199" spans="1:4" ht="30.75">
      <c r="A199" s="124" t="s">
        <v>354</v>
      </c>
      <c r="B199" s="130" t="s">
        <v>444</v>
      </c>
      <c r="C199" s="137"/>
      <c r="D199" s="134">
        <f>D200</f>
        <v>20000</v>
      </c>
    </row>
    <row r="200" spans="1:4" ht="46.5">
      <c r="A200" s="131" t="s">
        <v>265</v>
      </c>
      <c r="B200" s="128" t="s">
        <v>353</v>
      </c>
      <c r="C200" s="137"/>
      <c r="D200" s="135">
        <f>D201</f>
        <v>20000</v>
      </c>
    </row>
    <row r="201" spans="1:4" ht="18.75" customHeight="1">
      <c r="A201" s="131" t="s">
        <v>153</v>
      </c>
      <c r="B201" s="128" t="s">
        <v>353</v>
      </c>
      <c r="C201" s="137">
        <v>200</v>
      </c>
      <c r="D201" s="135">
        <f>'Ведомственная 2022'!G289</f>
        <v>20000</v>
      </c>
    </row>
    <row r="202" spans="1:4" ht="62.25">
      <c r="A202" s="265" t="s">
        <v>644</v>
      </c>
      <c r="B202" s="130" t="s">
        <v>395</v>
      </c>
      <c r="C202" s="150"/>
      <c r="D202" s="174">
        <f>D203</f>
        <v>3285133</v>
      </c>
    </row>
    <row r="203" spans="1:4" ht="30.75">
      <c r="A203" s="141" t="s">
        <v>203</v>
      </c>
      <c r="B203" s="130" t="s">
        <v>431</v>
      </c>
      <c r="C203" s="150"/>
      <c r="D203" s="174">
        <f>D204+D209+D206+D212</f>
        <v>3285133</v>
      </c>
    </row>
    <row r="204" spans="1:4" ht="18.75" customHeight="1">
      <c r="A204" s="141" t="s">
        <v>160</v>
      </c>
      <c r="B204" s="130" t="s">
        <v>217</v>
      </c>
      <c r="C204" s="142"/>
      <c r="D204" s="134">
        <f>D205</f>
        <v>1599133</v>
      </c>
    </row>
    <row r="205" spans="1:4" ht="30.75">
      <c r="A205" s="131" t="s">
        <v>51</v>
      </c>
      <c r="B205" s="128" t="s">
        <v>217</v>
      </c>
      <c r="C205" s="140">
        <v>600</v>
      </c>
      <c r="D205" s="135">
        <f>'Ведомственная 2022'!G409</f>
        <v>1599133</v>
      </c>
    </row>
    <row r="206" spans="1:4" ht="15">
      <c r="A206" s="148" t="s">
        <v>518</v>
      </c>
      <c r="B206" s="130" t="s">
        <v>519</v>
      </c>
      <c r="C206" s="140"/>
      <c r="D206" s="134">
        <f>D207+D208</f>
        <v>645840</v>
      </c>
    </row>
    <row r="207" spans="1:4" ht="15">
      <c r="A207" s="131" t="s">
        <v>289</v>
      </c>
      <c r="B207" s="128" t="s">
        <v>519</v>
      </c>
      <c r="C207" s="137">
        <v>300</v>
      </c>
      <c r="D207" s="135">
        <f>'Ведомственная 2022'!G233</f>
        <v>383292</v>
      </c>
    </row>
    <row r="208" spans="1:4" ht="30.75">
      <c r="A208" s="131" t="s">
        <v>51</v>
      </c>
      <c r="B208" s="128" t="s">
        <v>519</v>
      </c>
      <c r="C208" s="129">
        <v>600</v>
      </c>
      <c r="D208" s="135">
        <f>'Ведомственная 2022'!G411</f>
        <v>262548</v>
      </c>
    </row>
    <row r="209" spans="1:4" ht="15">
      <c r="A209" s="141" t="s">
        <v>204</v>
      </c>
      <c r="B209" s="130" t="s">
        <v>206</v>
      </c>
      <c r="C209" s="266"/>
      <c r="D209" s="134">
        <f>D210+D211</f>
        <v>1010160</v>
      </c>
    </row>
    <row r="210" spans="1:4" ht="15">
      <c r="A210" s="131" t="s">
        <v>289</v>
      </c>
      <c r="B210" s="128" t="s">
        <v>206</v>
      </c>
      <c r="C210" s="137">
        <v>300</v>
      </c>
      <c r="D210" s="135">
        <f>'Ведомственная 2022'!G235</f>
        <v>599508</v>
      </c>
    </row>
    <row r="211" spans="1:4" ht="30.75">
      <c r="A211" s="131" t="s">
        <v>51</v>
      </c>
      <c r="B211" s="128" t="s">
        <v>206</v>
      </c>
      <c r="C211" s="129">
        <v>600</v>
      </c>
      <c r="D211" s="135">
        <f>'Ведомственная 2022'!G413</f>
        <v>410652</v>
      </c>
    </row>
    <row r="212" spans="1:4" ht="16.5" customHeight="1">
      <c r="A212" s="141" t="s">
        <v>220</v>
      </c>
      <c r="B212" s="156" t="s">
        <v>205</v>
      </c>
      <c r="C212" s="150"/>
      <c r="D212" s="134">
        <f>D213</f>
        <v>30000</v>
      </c>
    </row>
    <row r="213" spans="1:4" ht="16.5" customHeight="1">
      <c r="A213" s="131" t="s">
        <v>153</v>
      </c>
      <c r="B213" s="157" t="s">
        <v>205</v>
      </c>
      <c r="C213" s="249">
        <v>200</v>
      </c>
      <c r="D213" s="135">
        <f>'Ведомственная 2022'!G231</f>
        <v>30000</v>
      </c>
    </row>
    <row r="214" spans="1:4" ht="30.75">
      <c r="A214" s="141" t="s">
        <v>618</v>
      </c>
      <c r="B214" s="207" t="s">
        <v>374</v>
      </c>
      <c r="C214" s="136"/>
      <c r="D214" s="134">
        <f>D215</f>
        <v>35000</v>
      </c>
    </row>
    <row r="215" spans="1:4" ht="46.5">
      <c r="A215" s="141" t="s">
        <v>619</v>
      </c>
      <c r="B215" s="204" t="s">
        <v>407</v>
      </c>
      <c r="C215" s="136"/>
      <c r="D215" s="134">
        <f>D216</f>
        <v>35000</v>
      </c>
    </row>
    <row r="216" spans="1:4" ht="46.5">
      <c r="A216" s="267" t="s">
        <v>30</v>
      </c>
      <c r="B216" s="204" t="s">
        <v>413</v>
      </c>
      <c r="C216" s="136"/>
      <c r="D216" s="134">
        <f>D217</f>
        <v>35000</v>
      </c>
    </row>
    <row r="217" spans="1:4" ht="15">
      <c r="A217" s="131" t="s">
        <v>186</v>
      </c>
      <c r="B217" s="151" t="s">
        <v>187</v>
      </c>
      <c r="C217" s="137"/>
      <c r="D217" s="135">
        <f>D218</f>
        <v>35000</v>
      </c>
    </row>
    <row r="218" spans="1:4" ht="18.75" customHeight="1">
      <c r="A218" s="131" t="s">
        <v>153</v>
      </c>
      <c r="B218" s="151" t="s">
        <v>187</v>
      </c>
      <c r="C218" s="137">
        <v>200</v>
      </c>
      <c r="D218" s="135">
        <f>'Ведомственная 2022'!G81</f>
        <v>35000</v>
      </c>
    </row>
    <row r="219" spans="1:4" ht="30.75">
      <c r="A219" s="260" t="s">
        <v>620</v>
      </c>
      <c r="B219" s="145" t="s">
        <v>375</v>
      </c>
      <c r="C219" s="150"/>
      <c r="D219" s="174">
        <f>D220</f>
        <v>351910</v>
      </c>
    </row>
    <row r="220" spans="1:4" ht="62.25">
      <c r="A220" s="260" t="s">
        <v>673</v>
      </c>
      <c r="B220" s="130" t="s">
        <v>406</v>
      </c>
      <c r="C220" s="150"/>
      <c r="D220" s="174">
        <f>D221</f>
        <v>351910</v>
      </c>
    </row>
    <row r="221" spans="1:4" ht="30.75">
      <c r="A221" s="124" t="s">
        <v>188</v>
      </c>
      <c r="B221" s="130" t="s">
        <v>414</v>
      </c>
      <c r="C221" s="150"/>
      <c r="D221" s="174">
        <f>D222+D225</f>
        <v>351910</v>
      </c>
    </row>
    <row r="222" spans="1:4" ht="15">
      <c r="A222" s="263" t="s">
        <v>1</v>
      </c>
      <c r="B222" s="151" t="s">
        <v>189</v>
      </c>
      <c r="C222" s="129"/>
      <c r="D222" s="262">
        <f>D223+D224</f>
        <v>294652</v>
      </c>
    </row>
    <row r="223" spans="1:4" ht="46.5">
      <c r="A223" s="131" t="s">
        <v>50</v>
      </c>
      <c r="B223" s="151" t="s">
        <v>189</v>
      </c>
      <c r="C223" s="137">
        <v>100</v>
      </c>
      <c r="D223" s="135">
        <f>'Ведомственная 2022'!G86</f>
        <v>271652</v>
      </c>
    </row>
    <row r="224" spans="1:4" ht="18.75" customHeight="1">
      <c r="A224" s="131" t="s">
        <v>153</v>
      </c>
      <c r="B224" s="151" t="s">
        <v>189</v>
      </c>
      <c r="C224" s="137">
        <v>200</v>
      </c>
      <c r="D224" s="135">
        <f>'Ведомственная 2022'!G87</f>
        <v>23000</v>
      </c>
    </row>
    <row r="225" spans="1:4" ht="21" customHeight="1">
      <c r="A225" s="124" t="s">
        <v>173</v>
      </c>
      <c r="B225" s="130" t="s">
        <v>766</v>
      </c>
      <c r="C225" s="136"/>
      <c r="D225" s="135">
        <f>D226</f>
        <v>57258</v>
      </c>
    </row>
    <row r="226" spans="1:4" ht="48.75" customHeight="1">
      <c r="A226" s="125" t="s">
        <v>50</v>
      </c>
      <c r="B226" s="128" t="s">
        <v>766</v>
      </c>
      <c r="C226" s="137">
        <v>100</v>
      </c>
      <c r="D226" s="135">
        <f>'Ведомственная 2022'!G89</f>
        <v>57258</v>
      </c>
    </row>
    <row r="227" spans="1:4" ht="46.5">
      <c r="A227" s="141" t="s">
        <v>674</v>
      </c>
      <c r="B227" s="130" t="s">
        <v>380</v>
      </c>
      <c r="C227" s="150"/>
      <c r="D227" s="174">
        <f>D228</f>
        <v>14073333.88</v>
      </c>
    </row>
    <row r="228" spans="1:4" ht="62.25">
      <c r="A228" s="141" t="s">
        <v>675</v>
      </c>
      <c r="B228" s="130" t="s">
        <v>400</v>
      </c>
      <c r="C228" s="150"/>
      <c r="D228" s="174">
        <f>D229</f>
        <v>14073333.88</v>
      </c>
    </row>
    <row r="229" spans="1:4" ht="46.5">
      <c r="A229" s="124" t="s">
        <v>198</v>
      </c>
      <c r="B229" s="130" t="s">
        <v>421</v>
      </c>
      <c r="C229" s="150"/>
      <c r="D229" s="174">
        <f>D233+D235+D230</f>
        <v>14073333.88</v>
      </c>
    </row>
    <row r="230" spans="1:4" ht="38.25" customHeight="1">
      <c r="A230" s="123" t="s">
        <v>592</v>
      </c>
      <c r="B230" s="130" t="s">
        <v>593</v>
      </c>
      <c r="C230" s="150"/>
      <c r="D230" s="174">
        <f>D232+D231</f>
        <v>250000</v>
      </c>
    </row>
    <row r="231" spans="1:4" ht="27.75" customHeight="1">
      <c r="A231" s="224" t="s">
        <v>153</v>
      </c>
      <c r="B231" s="128" t="s">
        <v>593</v>
      </c>
      <c r="C231" s="129">
        <v>200</v>
      </c>
      <c r="D231" s="262">
        <f>'Ведомственная 2022'!G162</f>
        <v>200000</v>
      </c>
    </row>
    <row r="232" spans="1:4" ht="22.5" customHeight="1">
      <c r="A232" s="217" t="s">
        <v>491</v>
      </c>
      <c r="B232" s="128" t="s">
        <v>593</v>
      </c>
      <c r="C232" s="129">
        <v>400</v>
      </c>
      <c r="D232" s="262">
        <f>'Ведомственная 2022'!G163</f>
        <v>50000</v>
      </c>
    </row>
    <row r="233" spans="1:4" ht="30.75">
      <c r="A233" s="124" t="s">
        <v>489</v>
      </c>
      <c r="B233" s="130" t="s">
        <v>490</v>
      </c>
      <c r="C233" s="150"/>
      <c r="D233" s="174">
        <f>D234</f>
        <v>3061000</v>
      </c>
    </row>
    <row r="234" spans="1:4" ht="15">
      <c r="A234" s="217" t="s">
        <v>491</v>
      </c>
      <c r="B234" s="128" t="s">
        <v>490</v>
      </c>
      <c r="C234" s="129">
        <v>400</v>
      </c>
      <c r="D234" s="262">
        <f>'Ведомственная 2022'!G165</f>
        <v>3061000</v>
      </c>
    </row>
    <row r="235" spans="1:4" ht="30.75">
      <c r="A235" s="141" t="s">
        <v>10</v>
      </c>
      <c r="B235" s="204" t="s">
        <v>199</v>
      </c>
      <c r="C235" s="150"/>
      <c r="D235" s="174">
        <f>D236</f>
        <v>10762333.88</v>
      </c>
    </row>
    <row r="236" spans="1:4" ht="21" customHeight="1">
      <c r="A236" s="131" t="s">
        <v>153</v>
      </c>
      <c r="B236" s="151" t="s">
        <v>199</v>
      </c>
      <c r="C236" s="129">
        <v>200</v>
      </c>
      <c r="D236" s="135">
        <f>'Ведомственная 2022'!G167</f>
        <v>10762333.88</v>
      </c>
    </row>
    <row r="237" spans="1:4" ht="30.75">
      <c r="A237" s="260" t="s">
        <v>654</v>
      </c>
      <c r="B237" s="130" t="s">
        <v>378</v>
      </c>
      <c r="C237" s="150"/>
      <c r="D237" s="174">
        <f>D238+D245</f>
        <v>390277</v>
      </c>
    </row>
    <row r="238" spans="1:4" ht="46.5">
      <c r="A238" s="260" t="s">
        <v>655</v>
      </c>
      <c r="B238" s="130" t="s">
        <v>446</v>
      </c>
      <c r="C238" s="150"/>
      <c r="D238" s="174">
        <f>D239</f>
        <v>360277</v>
      </c>
    </row>
    <row r="239" spans="1:4" ht="30.75">
      <c r="A239" s="260" t="s">
        <v>213</v>
      </c>
      <c r="B239" s="130" t="s">
        <v>449</v>
      </c>
      <c r="C239" s="150"/>
      <c r="D239" s="174">
        <f>D240+D243</f>
        <v>360277</v>
      </c>
    </row>
    <row r="240" spans="1:4" ht="30.75">
      <c r="A240" s="217" t="s">
        <v>316</v>
      </c>
      <c r="B240" s="151" t="s">
        <v>214</v>
      </c>
      <c r="C240" s="129"/>
      <c r="D240" s="262">
        <f>D241+D242</f>
        <v>334700</v>
      </c>
    </row>
    <row r="241" spans="1:4" ht="46.5">
      <c r="A241" s="131" t="s">
        <v>50</v>
      </c>
      <c r="B241" s="151" t="s">
        <v>214</v>
      </c>
      <c r="C241" s="137">
        <v>100</v>
      </c>
      <c r="D241" s="135">
        <f>'Ведомственная 2022'!G276</f>
        <v>312390</v>
      </c>
    </row>
    <row r="242" spans="1:4" ht="15">
      <c r="A242" s="131" t="s">
        <v>153</v>
      </c>
      <c r="B242" s="151" t="s">
        <v>214</v>
      </c>
      <c r="C242" s="137">
        <v>200</v>
      </c>
      <c r="D242" s="135">
        <f>'Ведомственная 2022'!G277</f>
        <v>22310</v>
      </c>
    </row>
    <row r="243" spans="1:4" ht="30.75">
      <c r="A243" s="124" t="s">
        <v>173</v>
      </c>
      <c r="B243" s="130" t="s">
        <v>768</v>
      </c>
      <c r="C243" s="136"/>
      <c r="D243" s="135">
        <f>D244</f>
        <v>25577</v>
      </c>
    </row>
    <row r="244" spans="1:4" ht="46.5">
      <c r="A244" s="125" t="s">
        <v>50</v>
      </c>
      <c r="B244" s="128" t="s">
        <v>768</v>
      </c>
      <c r="C244" s="137">
        <v>100</v>
      </c>
      <c r="D244" s="135">
        <f>'Ведомственная 2022'!G279</f>
        <v>25577</v>
      </c>
    </row>
    <row r="245" spans="1:4" ht="46.5">
      <c r="A245" s="141" t="s">
        <v>676</v>
      </c>
      <c r="B245" s="204" t="s">
        <v>403</v>
      </c>
      <c r="C245" s="136"/>
      <c r="D245" s="134">
        <f>D246+D249+D252</f>
        <v>30000</v>
      </c>
    </row>
    <row r="246" spans="1:4" ht="30.75">
      <c r="A246" s="141" t="s">
        <v>137</v>
      </c>
      <c r="B246" s="204" t="s">
        <v>416</v>
      </c>
      <c r="C246" s="136"/>
      <c r="D246" s="134">
        <f>D247</f>
        <v>10000</v>
      </c>
    </row>
    <row r="247" spans="1:4" ht="30.75">
      <c r="A247" s="131" t="s">
        <v>270</v>
      </c>
      <c r="B247" s="151" t="s">
        <v>195</v>
      </c>
      <c r="C247" s="137"/>
      <c r="D247" s="135">
        <f>D248</f>
        <v>10000</v>
      </c>
    </row>
    <row r="248" spans="1:4" ht="18.75" customHeight="1">
      <c r="A248" s="131" t="s">
        <v>153</v>
      </c>
      <c r="B248" s="151" t="s">
        <v>195</v>
      </c>
      <c r="C248" s="137">
        <v>200</v>
      </c>
      <c r="D248" s="135">
        <f>'Ведомственная 2022'!G140</f>
        <v>10000</v>
      </c>
    </row>
    <row r="249" spans="1:4" ht="30.75">
      <c r="A249" s="141" t="s">
        <v>194</v>
      </c>
      <c r="B249" s="207" t="s">
        <v>417</v>
      </c>
      <c r="C249" s="136"/>
      <c r="D249" s="134">
        <f>D250</f>
        <v>15000</v>
      </c>
    </row>
    <row r="250" spans="1:4" ht="30.75">
      <c r="A250" s="131" t="s">
        <v>270</v>
      </c>
      <c r="B250" s="128" t="s">
        <v>28</v>
      </c>
      <c r="C250" s="137"/>
      <c r="D250" s="135">
        <f>D251</f>
        <v>15000</v>
      </c>
    </row>
    <row r="251" spans="1:4" ht="18.75" customHeight="1">
      <c r="A251" s="131" t="s">
        <v>153</v>
      </c>
      <c r="B251" s="128" t="s">
        <v>28</v>
      </c>
      <c r="C251" s="137">
        <v>200</v>
      </c>
      <c r="D251" s="135">
        <f>'Ведомственная 2022'!G143</f>
        <v>15000</v>
      </c>
    </row>
    <row r="252" spans="1:4" ht="30.75">
      <c r="A252" s="141" t="s">
        <v>152</v>
      </c>
      <c r="B252" s="145" t="s">
        <v>418</v>
      </c>
      <c r="C252" s="142"/>
      <c r="D252" s="134">
        <f>D253</f>
        <v>5000</v>
      </c>
    </row>
    <row r="253" spans="1:4" ht="30.75">
      <c r="A253" s="131" t="s">
        <v>270</v>
      </c>
      <c r="B253" s="128" t="s">
        <v>151</v>
      </c>
      <c r="C253" s="140"/>
      <c r="D253" s="135">
        <f>D254</f>
        <v>5000</v>
      </c>
    </row>
    <row r="254" spans="1:4" ht="18.75" customHeight="1">
      <c r="A254" s="131" t="s">
        <v>153</v>
      </c>
      <c r="B254" s="128" t="s">
        <v>151</v>
      </c>
      <c r="C254" s="140">
        <v>200</v>
      </c>
      <c r="D254" s="135">
        <f>'Ведомственная 2022'!G146</f>
        <v>5000</v>
      </c>
    </row>
    <row r="255" spans="1:4" ht="46.5">
      <c r="A255" s="265" t="s">
        <v>622</v>
      </c>
      <c r="B255" s="130" t="s">
        <v>377</v>
      </c>
      <c r="C255" s="150"/>
      <c r="D255" s="174">
        <f>D256+D260</f>
        <v>540000</v>
      </c>
    </row>
    <row r="256" spans="1:4" ht="93">
      <c r="A256" s="141" t="s">
        <v>623</v>
      </c>
      <c r="B256" s="145" t="s">
        <v>447</v>
      </c>
      <c r="C256" s="139"/>
      <c r="D256" s="134">
        <f>D257</f>
        <v>10000</v>
      </c>
    </row>
    <row r="257" spans="1:4" ht="30.75">
      <c r="A257" s="267" t="s">
        <v>352</v>
      </c>
      <c r="B257" s="130" t="s">
        <v>448</v>
      </c>
      <c r="C257" s="150"/>
      <c r="D257" s="134">
        <f>D258</f>
        <v>10000</v>
      </c>
    </row>
    <row r="258" spans="1:4" ht="30.75">
      <c r="A258" s="131" t="s">
        <v>55</v>
      </c>
      <c r="B258" s="151" t="s">
        <v>351</v>
      </c>
      <c r="C258" s="152"/>
      <c r="D258" s="135">
        <f>D259</f>
        <v>10000</v>
      </c>
    </row>
    <row r="259" spans="1:4" ht="20.25" customHeight="1">
      <c r="A259" s="131" t="s">
        <v>153</v>
      </c>
      <c r="B259" s="151" t="s">
        <v>351</v>
      </c>
      <c r="C259" s="137">
        <v>200</v>
      </c>
      <c r="D259" s="135">
        <f>'Ведомственная 2022'!G124</f>
        <v>10000</v>
      </c>
    </row>
    <row r="260" spans="1:4" ht="20.25" customHeight="1">
      <c r="A260" s="141" t="s">
        <v>531</v>
      </c>
      <c r="B260" s="130" t="s">
        <v>404</v>
      </c>
      <c r="C260" s="137"/>
      <c r="D260" s="134">
        <f>D261+D267+D264</f>
        <v>530000</v>
      </c>
    </row>
    <row r="261" spans="1:4" ht="18" customHeight="1">
      <c r="A261" s="124" t="s">
        <v>193</v>
      </c>
      <c r="B261" s="204" t="s">
        <v>415</v>
      </c>
      <c r="C261" s="137"/>
      <c r="D261" s="134">
        <f>D262</f>
        <v>170000</v>
      </c>
    </row>
    <row r="262" spans="1:4" ht="30.75">
      <c r="A262" s="131" t="s">
        <v>55</v>
      </c>
      <c r="B262" s="151" t="s">
        <v>273</v>
      </c>
      <c r="C262" s="208"/>
      <c r="D262" s="135">
        <f>D263</f>
        <v>170000</v>
      </c>
    </row>
    <row r="263" spans="1:4" ht="18.75" customHeight="1">
      <c r="A263" s="131" t="s">
        <v>153</v>
      </c>
      <c r="B263" s="151" t="s">
        <v>273</v>
      </c>
      <c r="C263" s="137">
        <v>200</v>
      </c>
      <c r="D263" s="135">
        <f>'Ведомственная 2022'!G128</f>
        <v>170000</v>
      </c>
    </row>
    <row r="264" spans="1:4" ht="36" customHeight="1">
      <c r="A264" s="143" t="s">
        <v>725</v>
      </c>
      <c r="B264" s="130" t="s">
        <v>726</v>
      </c>
      <c r="C264" s="137"/>
      <c r="D264" s="134">
        <f>D265</f>
        <v>260000</v>
      </c>
    </row>
    <row r="265" spans="1:4" ht="39.75" customHeight="1">
      <c r="A265" s="125" t="s">
        <v>55</v>
      </c>
      <c r="B265" s="128" t="s">
        <v>727</v>
      </c>
      <c r="C265" s="137"/>
      <c r="D265" s="135">
        <f>D266</f>
        <v>260000</v>
      </c>
    </row>
    <row r="266" spans="1:4" ht="27" customHeight="1">
      <c r="A266" s="125" t="s">
        <v>153</v>
      </c>
      <c r="B266" s="128" t="s">
        <v>727</v>
      </c>
      <c r="C266" s="137">
        <v>200</v>
      </c>
      <c r="D266" s="135">
        <f>'Ведомственная 2022'!G131</f>
        <v>260000</v>
      </c>
    </row>
    <row r="267" spans="1:4" ht="18.75" customHeight="1">
      <c r="A267" s="153" t="s">
        <v>550</v>
      </c>
      <c r="B267" s="130" t="s">
        <v>551</v>
      </c>
      <c r="C267" s="136"/>
      <c r="D267" s="135">
        <f>D268</f>
        <v>100000</v>
      </c>
    </row>
    <row r="268" spans="1:4" ht="18.75" customHeight="1">
      <c r="A268" s="154" t="s">
        <v>552</v>
      </c>
      <c r="B268" s="128" t="s">
        <v>553</v>
      </c>
      <c r="C268" s="137"/>
      <c r="D268" s="135">
        <f>D269</f>
        <v>100000</v>
      </c>
    </row>
    <row r="269" spans="1:4" ht="18.75" customHeight="1">
      <c r="A269" s="125" t="s">
        <v>153</v>
      </c>
      <c r="B269" s="128" t="s">
        <v>553</v>
      </c>
      <c r="C269" s="137">
        <v>200</v>
      </c>
      <c r="D269" s="135">
        <f>'Ведомственная 2022'!G134</f>
        <v>100000</v>
      </c>
    </row>
    <row r="270" spans="1:4" ht="46.5">
      <c r="A270" s="265" t="s">
        <v>657</v>
      </c>
      <c r="B270" s="204" t="s">
        <v>367</v>
      </c>
      <c r="C270" s="210"/>
      <c r="D270" s="174">
        <f>D271+D275</f>
        <v>9612867</v>
      </c>
    </row>
    <row r="271" spans="1:4" ht="51.75" customHeight="1">
      <c r="A271" s="260" t="s">
        <v>677</v>
      </c>
      <c r="B271" s="204" t="s">
        <v>385</v>
      </c>
      <c r="C271" s="210"/>
      <c r="D271" s="174">
        <f>D272</f>
        <v>6767839</v>
      </c>
    </row>
    <row r="272" spans="1:4" ht="30.75">
      <c r="A272" s="124" t="s">
        <v>237</v>
      </c>
      <c r="B272" s="204" t="s">
        <v>445</v>
      </c>
      <c r="C272" s="210"/>
      <c r="D272" s="174">
        <f>D273</f>
        <v>6767839</v>
      </c>
    </row>
    <row r="273" spans="1:4" ht="30.75">
      <c r="A273" s="263" t="s">
        <v>221</v>
      </c>
      <c r="B273" s="151" t="s">
        <v>236</v>
      </c>
      <c r="C273" s="208"/>
      <c r="D273" s="262">
        <f>D274</f>
        <v>6767839</v>
      </c>
    </row>
    <row r="274" spans="1:4" ht="15">
      <c r="A274" s="268" t="s">
        <v>288</v>
      </c>
      <c r="B274" s="151" t="s">
        <v>236</v>
      </c>
      <c r="C274" s="137">
        <v>500</v>
      </c>
      <c r="D274" s="135">
        <f>'Ведомственная 2022'!G334</f>
        <v>6767839</v>
      </c>
    </row>
    <row r="275" spans="1:4" ht="53.25" customHeight="1">
      <c r="A275" s="204" t="s">
        <v>612</v>
      </c>
      <c r="B275" s="204" t="s">
        <v>368</v>
      </c>
      <c r="C275" s="210"/>
      <c r="D275" s="174">
        <f>D276</f>
        <v>2845028</v>
      </c>
    </row>
    <row r="276" spans="1:4" ht="30.75">
      <c r="A276" s="124" t="s">
        <v>348</v>
      </c>
      <c r="B276" s="204" t="s">
        <v>369</v>
      </c>
      <c r="C276" s="210"/>
      <c r="D276" s="174">
        <f>D277</f>
        <v>2845028</v>
      </c>
    </row>
    <row r="277" spans="1:4" ht="15.75" customHeight="1">
      <c r="A277" s="269" t="s">
        <v>173</v>
      </c>
      <c r="B277" s="151" t="s">
        <v>228</v>
      </c>
      <c r="C277" s="208"/>
      <c r="D277" s="262">
        <f>D278+D279</f>
        <v>2845028</v>
      </c>
    </row>
    <row r="278" spans="1:4" ht="46.5">
      <c r="A278" s="131" t="s">
        <v>50</v>
      </c>
      <c r="B278" s="151" t="s">
        <v>228</v>
      </c>
      <c r="C278" s="137">
        <v>100</v>
      </c>
      <c r="D278" s="135">
        <f>'Ведомственная 2022'!G297</f>
        <v>2504428</v>
      </c>
    </row>
    <row r="279" spans="1:4" ht="18.75" customHeight="1">
      <c r="A279" s="131" t="s">
        <v>153</v>
      </c>
      <c r="B279" s="151" t="s">
        <v>228</v>
      </c>
      <c r="C279" s="137">
        <v>200</v>
      </c>
      <c r="D279" s="135">
        <f>'Ведомственная 2022'!G298</f>
        <v>340600</v>
      </c>
    </row>
    <row r="280" spans="1:4" ht="29.25" customHeight="1">
      <c r="A280" s="260" t="s">
        <v>627</v>
      </c>
      <c r="B280" s="204" t="s">
        <v>379</v>
      </c>
      <c r="C280" s="210"/>
      <c r="D280" s="174">
        <f>D281+D285</f>
        <v>400450</v>
      </c>
    </row>
    <row r="281" spans="1:4" ht="46.5">
      <c r="A281" s="141" t="s">
        <v>628</v>
      </c>
      <c r="B281" s="204" t="s">
        <v>402</v>
      </c>
      <c r="C281" s="210"/>
      <c r="D281" s="174">
        <f>D282</f>
        <v>34000</v>
      </c>
    </row>
    <row r="282" spans="1:4" ht="35.25" customHeight="1">
      <c r="A282" s="124" t="s">
        <v>349</v>
      </c>
      <c r="B282" s="204" t="s">
        <v>419</v>
      </c>
      <c r="C282" s="210"/>
      <c r="D282" s="174">
        <f>D283</f>
        <v>34000</v>
      </c>
    </row>
    <row r="283" spans="1:4" ht="15">
      <c r="A283" s="131" t="s">
        <v>161</v>
      </c>
      <c r="B283" s="205" t="s">
        <v>238</v>
      </c>
      <c r="C283" s="208"/>
      <c r="D283" s="262">
        <f>D284</f>
        <v>34000</v>
      </c>
    </row>
    <row r="284" spans="1:4" ht="30.75">
      <c r="A284" s="131" t="s">
        <v>51</v>
      </c>
      <c r="B284" s="205" t="s">
        <v>238</v>
      </c>
      <c r="C284" s="137">
        <v>600</v>
      </c>
      <c r="D284" s="135">
        <f>'Ведомственная 2022'!G342</f>
        <v>34000</v>
      </c>
    </row>
    <row r="285" spans="1:4" ht="46.5">
      <c r="A285" s="260" t="s">
        <v>678</v>
      </c>
      <c r="B285" s="204" t="s">
        <v>401</v>
      </c>
      <c r="C285" s="210"/>
      <c r="D285" s="174">
        <f>D286</f>
        <v>366450</v>
      </c>
    </row>
    <row r="286" spans="1:4" ht="46.5">
      <c r="A286" s="260" t="s">
        <v>196</v>
      </c>
      <c r="B286" s="204" t="s">
        <v>420</v>
      </c>
      <c r="C286" s="210"/>
      <c r="D286" s="174">
        <f>D287+D290</f>
        <v>366450</v>
      </c>
    </row>
    <row r="287" spans="1:4" ht="15">
      <c r="A287" s="263" t="s">
        <v>2</v>
      </c>
      <c r="B287" s="151" t="s">
        <v>197</v>
      </c>
      <c r="C287" s="208"/>
      <c r="D287" s="262">
        <f>D288+D289</f>
        <v>334700</v>
      </c>
    </row>
    <row r="288" spans="1:4" ht="46.5">
      <c r="A288" s="131" t="s">
        <v>50</v>
      </c>
      <c r="B288" s="151" t="s">
        <v>197</v>
      </c>
      <c r="C288" s="137">
        <v>100</v>
      </c>
      <c r="D288" s="135">
        <f>'Ведомственная 2022'!G153</f>
        <v>328868</v>
      </c>
    </row>
    <row r="289" spans="1:4" ht="15">
      <c r="A289" s="131" t="s">
        <v>153</v>
      </c>
      <c r="B289" s="151" t="s">
        <v>197</v>
      </c>
      <c r="C289" s="137">
        <v>200</v>
      </c>
      <c r="D289" s="135">
        <f>'Ведомственная 2022'!G154</f>
        <v>5832</v>
      </c>
    </row>
    <row r="290" spans="1:4" ht="30.75">
      <c r="A290" s="141" t="s">
        <v>179</v>
      </c>
      <c r="B290" s="130" t="s">
        <v>767</v>
      </c>
      <c r="C290" s="136"/>
      <c r="D290" s="135">
        <f>D291</f>
        <v>31750</v>
      </c>
    </row>
    <row r="291" spans="1:4" ht="46.5">
      <c r="A291" s="125" t="s">
        <v>50</v>
      </c>
      <c r="B291" s="128" t="s">
        <v>767</v>
      </c>
      <c r="C291" s="137">
        <v>100</v>
      </c>
      <c r="D291" s="135">
        <f>'Ведомственная 2022'!G156</f>
        <v>31750</v>
      </c>
    </row>
    <row r="292" spans="1:4" ht="30.75">
      <c r="A292" s="141" t="s">
        <v>632</v>
      </c>
      <c r="B292" s="130" t="s">
        <v>381</v>
      </c>
      <c r="C292" s="150"/>
      <c r="D292" s="134">
        <f>D297+D293</f>
        <v>531210</v>
      </c>
    </row>
    <row r="293" spans="1:4" ht="33.75" customHeight="1">
      <c r="A293" s="141" t="s">
        <v>633</v>
      </c>
      <c r="B293" s="130" t="s">
        <v>399</v>
      </c>
      <c r="C293" s="150"/>
      <c r="D293" s="134">
        <f>D294</f>
        <v>170440</v>
      </c>
    </row>
    <row r="294" spans="1:4" ht="30.75">
      <c r="A294" s="141" t="s">
        <v>20</v>
      </c>
      <c r="B294" s="130" t="s">
        <v>422</v>
      </c>
      <c r="C294" s="150"/>
      <c r="D294" s="134">
        <f>D295</f>
        <v>170440</v>
      </c>
    </row>
    <row r="295" spans="1:4" ht="30.75">
      <c r="A295" s="131" t="s">
        <v>21</v>
      </c>
      <c r="B295" s="128" t="s">
        <v>22</v>
      </c>
      <c r="C295" s="129"/>
      <c r="D295" s="135">
        <f>D296</f>
        <v>170440</v>
      </c>
    </row>
    <row r="296" spans="1:4" ht="18.75" customHeight="1">
      <c r="A296" s="131" t="s">
        <v>153</v>
      </c>
      <c r="B296" s="128" t="s">
        <v>22</v>
      </c>
      <c r="C296" s="129">
        <v>200</v>
      </c>
      <c r="D296" s="135">
        <f>'Ведомственная 2022'!G173</f>
        <v>170440</v>
      </c>
    </row>
    <row r="297" spans="1:4" ht="46.5">
      <c r="A297" s="141" t="s">
        <v>634</v>
      </c>
      <c r="B297" s="130" t="s">
        <v>398</v>
      </c>
      <c r="C297" s="150"/>
      <c r="D297" s="134">
        <f>D301+D298</f>
        <v>360770</v>
      </c>
    </row>
    <row r="298" spans="1:4" ht="30.75">
      <c r="A298" s="141" t="s">
        <v>748</v>
      </c>
      <c r="B298" s="130" t="s">
        <v>746</v>
      </c>
      <c r="C298" s="150"/>
      <c r="D298" s="134">
        <f>D299</f>
        <v>315570</v>
      </c>
    </row>
    <row r="299" spans="1:4" ht="30.75">
      <c r="A299" s="131" t="s">
        <v>21</v>
      </c>
      <c r="B299" s="128" t="s">
        <v>747</v>
      </c>
      <c r="C299" s="129"/>
      <c r="D299" s="134">
        <f>D300</f>
        <v>315570</v>
      </c>
    </row>
    <row r="300" spans="1:4" ht="15">
      <c r="A300" s="222" t="s">
        <v>153</v>
      </c>
      <c r="B300" s="128" t="s">
        <v>747</v>
      </c>
      <c r="C300" s="129">
        <v>200</v>
      </c>
      <c r="D300" s="135">
        <f>'Ведомственная 2022'!G177</f>
        <v>315570</v>
      </c>
    </row>
    <row r="301" spans="1:4" ht="83.25" customHeight="1">
      <c r="A301" s="221" t="s">
        <v>355</v>
      </c>
      <c r="B301" s="130" t="s">
        <v>423</v>
      </c>
      <c r="C301" s="150"/>
      <c r="D301" s="134">
        <f>D302</f>
        <v>45200</v>
      </c>
    </row>
    <row r="302" spans="1:4" ht="34.5" customHeight="1">
      <c r="A302" s="131" t="s">
        <v>21</v>
      </c>
      <c r="B302" s="128" t="s">
        <v>356</v>
      </c>
      <c r="C302" s="129"/>
      <c r="D302" s="135">
        <f>D303</f>
        <v>45200</v>
      </c>
    </row>
    <row r="303" spans="1:4" ht="18.75" customHeight="1">
      <c r="A303" s="222" t="s">
        <v>153</v>
      </c>
      <c r="B303" s="128" t="s">
        <v>356</v>
      </c>
      <c r="C303" s="129">
        <v>200</v>
      </c>
      <c r="D303" s="135">
        <f>'Ведомственная 2022'!G180</f>
        <v>45200</v>
      </c>
    </row>
    <row r="304" spans="1:4" ht="48" customHeight="1">
      <c r="A304" s="141" t="s">
        <v>722</v>
      </c>
      <c r="B304" s="204" t="s">
        <v>716</v>
      </c>
      <c r="C304" s="136"/>
      <c r="D304" s="134">
        <f>D305</f>
        <v>30000</v>
      </c>
    </row>
    <row r="305" spans="1:4" ht="69" customHeight="1">
      <c r="A305" s="141" t="s">
        <v>724</v>
      </c>
      <c r="B305" s="204" t="s">
        <v>717</v>
      </c>
      <c r="C305" s="136"/>
      <c r="D305" s="134">
        <f>D306</f>
        <v>30000</v>
      </c>
    </row>
    <row r="306" spans="1:4" ht="51" customHeight="1">
      <c r="A306" s="141" t="s">
        <v>718</v>
      </c>
      <c r="B306" s="204" t="s">
        <v>719</v>
      </c>
      <c r="C306" s="136"/>
      <c r="D306" s="134">
        <f>D307</f>
        <v>30000</v>
      </c>
    </row>
    <row r="307" spans="1:4" ht="18.75" customHeight="1">
      <c r="A307" s="131" t="s">
        <v>720</v>
      </c>
      <c r="B307" s="151" t="s">
        <v>721</v>
      </c>
      <c r="C307" s="137"/>
      <c r="D307" s="135">
        <f>D308</f>
        <v>30000</v>
      </c>
    </row>
    <row r="308" spans="1:4" ht="18.75" customHeight="1">
      <c r="A308" s="131" t="s">
        <v>289</v>
      </c>
      <c r="B308" s="151" t="s">
        <v>721</v>
      </c>
      <c r="C308" s="137">
        <v>300</v>
      </c>
      <c r="D308" s="135">
        <f>'Ведомственная 2022'!G94</f>
        <v>30000</v>
      </c>
    </row>
    <row r="309" spans="1:4" ht="46.5">
      <c r="A309" s="143" t="s">
        <v>609</v>
      </c>
      <c r="B309" s="130" t="s">
        <v>363</v>
      </c>
      <c r="C309" s="137"/>
      <c r="D309" s="134">
        <f>D310</f>
        <v>629753</v>
      </c>
    </row>
    <row r="310" spans="1:4" ht="78">
      <c r="A310" s="143" t="s">
        <v>610</v>
      </c>
      <c r="B310" s="130" t="s">
        <v>364</v>
      </c>
      <c r="C310" s="137"/>
      <c r="D310" s="134">
        <f>D311</f>
        <v>629753</v>
      </c>
    </row>
    <row r="311" spans="1:4" ht="46.5">
      <c r="A311" s="143" t="s">
        <v>526</v>
      </c>
      <c r="B311" s="130" t="s">
        <v>438</v>
      </c>
      <c r="C311" s="137"/>
      <c r="D311" s="134">
        <f>D312+D314</f>
        <v>629753</v>
      </c>
    </row>
    <row r="312" spans="1:4" ht="36" customHeight="1">
      <c r="A312" s="148" t="s">
        <v>527</v>
      </c>
      <c r="B312" s="145" t="s">
        <v>128</v>
      </c>
      <c r="C312" s="137"/>
      <c r="D312" s="134">
        <f>D313</f>
        <v>596283</v>
      </c>
    </row>
    <row r="313" spans="1:4" ht="18.75" customHeight="1">
      <c r="A313" s="131" t="s">
        <v>153</v>
      </c>
      <c r="B313" s="146" t="s">
        <v>128</v>
      </c>
      <c r="C313" s="137">
        <v>200</v>
      </c>
      <c r="D313" s="135">
        <f>'Ведомственная 2022'!G248</f>
        <v>596283</v>
      </c>
    </row>
    <row r="314" spans="1:4" ht="46.5">
      <c r="A314" s="141" t="s">
        <v>528</v>
      </c>
      <c r="B314" s="130" t="s">
        <v>222</v>
      </c>
      <c r="C314" s="139"/>
      <c r="D314" s="134">
        <f>D315</f>
        <v>33470</v>
      </c>
    </row>
    <row r="315" spans="1:4" ht="46.5">
      <c r="A315" s="131" t="s">
        <v>50</v>
      </c>
      <c r="B315" s="128" t="s">
        <v>222</v>
      </c>
      <c r="C315" s="140">
        <v>100</v>
      </c>
      <c r="D315" s="135">
        <f>'Ведомственная 2022'!G33</f>
        <v>33470</v>
      </c>
    </row>
    <row r="316" spans="1:4" ht="15">
      <c r="A316" s="260" t="s">
        <v>177</v>
      </c>
      <c r="B316" s="204" t="s">
        <v>357</v>
      </c>
      <c r="C316" s="210"/>
      <c r="D316" s="174">
        <f>D317</f>
        <v>1507723</v>
      </c>
    </row>
    <row r="317" spans="1:4" ht="15">
      <c r="A317" s="260" t="s">
        <v>178</v>
      </c>
      <c r="B317" s="204" t="s">
        <v>358</v>
      </c>
      <c r="C317" s="210"/>
      <c r="D317" s="174">
        <f>D318</f>
        <v>1507723</v>
      </c>
    </row>
    <row r="318" spans="1:4" ht="15">
      <c r="A318" s="131" t="s">
        <v>179</v>
      </c>
      <c r="B318" s="205" t="s">
        <v>174</v>
      </c>
      <c r="C318" s="208"/>
      <c r="D318" s="262">
        <f>D319</f>
        <v>1507723</v>
      </c>
    </row>
    <row r="319" spans="1:4" ht="46.5">
      <c r="A319" s="131" t="s">
        <v>50</v>
      </c>
      <c r="B319" s="205" t="s">
        <v>174</v>
      </c>
      <c r="C319" s="137">
        <v>100</v>
      </c>
      <c r="D319" s="160">
        <f>'Ведомственная 2022'!G22</f>
        <v>1507723</v>
      </c>
    </row>
    <row r="320" spans="1:4" ht="15">
      <c r="A320" s="265" t="s">
        <v>33</v>
      </c>
      <c r="B320" s="204" t="s">
        <v>361</v>
      </c>
      <c r="C320" s="210"/>
      <c r="D320" s="174">
        <f>D321</f>
        <v>15131979</v>
      </c>
    </row>
    <row r="321" spans="1:4" ht="15">
      <c r="A321" s="265" t="s">
        <v>35</v>
      </c>
      <c r="B321" s="204" t="s">
        <v>362</v>
      </c>
      <c r="C321" s="210"/>
      <c r="D321" s="174">
        <f>D322</f>
        <v>15131979</v>
      </c>
    </row>
    <row r="322" spans="1:4" ht="15">
      <c r="A322" s="269" t="s">
        <v>173</v>
      </c>
      <c r="B322" s="151" t="s">
        <v>6</v>
      </c>
      <c r="C322" s="137"/>
      <c r="D322" s="135">
        <f>D323+D324</f>
        <v>15131979</v>
      </c>
    </row>
    <row r="323" spans="1:4" ht="46.5">
      <c r="A323" s="131" t="s">
        <v>50</v>
      </c>
      <c r="B323" s="151" t="s">
        <v>6</v>
      </c>
      <c r="C323" s="137">
        <v>100</v>
      </c>
      <c r="D323" s="135">
        <f>'Ведомственная 2022'!G27</f>
        <v>14257839</v>
      </c>
    </row>
    <row r="324" spans="1:4" ht="18.75" customHeight="1">
      <c r="A324" s="131" t="s">
        <v>153</v>
      </c>
      <c r="B324" s="151" t="s">
        <v>6</v>
      </c>
      <c r="C324" s="137">
        <v>200</v>
      </c>
      <c r="D324" s="135">
        <f>'Ведомственная 2022'!G28</f>
        <v>874140</v>
      </c>
    </row>
    <row r="325" spans="1:4" ht="30.75">
      <c r="A325" s="265" t="s">
        <v>171</v>
      </c>
      <c r="B325" s="204" t="s">
        <v>359</v>
      </c>
      <c r="C325" s="210"/>
      <c r="D325" s="174">
        <f>D326</f>
        <v>1368997</v>
      </c>
    </row>
    <row r="326" spans="1:4" ht="15">
      <c r="A326" s="265" t="s">
        <v>172</v>
      </c>
      <c r="B326" s="204" t="s">
        <v>360</v>
      </c>
      <c r="C326" s="210"/>
      <c r="D326" s="174">
        <f>D327</f>
        <v>1368997</v>
      </c>
    </row>
    <row r="327" spans="1:4" ht="15">
      <c r="A327" s="269" t="s">
        <v>173</v>
      </c>
      <c r="B327" s="205" t="s">
        <v>226</v>
      </c>
      <c r="C327" s="137"/>
      <c r="D327" s="135">
        <f>D328+D329</f>
        <v>1368997</v>
      </c>
    </row>
    <row r="328" spans="1:4" ht="46.5">
      <c r="A328" s="131" t="s">
        <v>50</v>
      </c>
      <c r="B328" s="205" t="s">
        <v>226</v>
      </c>
      <c r="C328" s="137">
        <v>100</v>
      </c>
      <c r="D328" s="135">
        <f>'Ведомственная 2022'!G480</f>
        <v>1312997</v>
      </c>
    </row>
    <row r="329" spans="1:4" ht="18.75" customHeight="1">
      <c r="A329" s="131" t="s">
        <v>153</v>
      </c>
      <c r="B329" s="205" t="s">
        <v>226</v>
      </c>
      <c r="C329" s="140">
        <v>200</v>
      </c>
      <c r="D329" s="135">
        <f>'Ведомственная 2022'!G481</f>
        <v>56000</v>
      </c>
    </row>
    <row r="330" spans="1:4" ht="30.75">
      <c r="A330" s="141" t="s">
        <v>57</v>
      </c>
      <c r="B330" s="204" t="s">
        <v>376</v>
      </c>
      <c r="C330" s="210"/>
      <c r="D330" s="174">
        <f>D331</f>
        <v>3972928.780000001</v>
      </c>
    </row>
    <row r="331" spans="1:4" ht="15">
      <c r="A331" s="143" t="s">
        <v>487</v>
      </c>
      <c r="B331" s="204" t="s">
        <v>405</v>
      </c>
      <c r="C331" s="210"/>
      <c r="D331" s="174">
        <f>D332</f>
        <v>3972928.780000001</v>
      </c>
    </row>
    <row r="332" spans="1:4" ht="15">
      <c r="A332" s="270" t="s">
        <v>450</v>
      </c>
      <c r="B332" s="151" t="s">
        <v>190</v>
      </c>
      <c r="C332" s="210"/>
      <c r="D332" s="174">
        <f>D333</f>
        <v>3972928.780000001</v>
      </c>
    </row>
    <row r="333" spans="1:4" ht="15">
      <c r="A333" s="131" t="s">
        <v>269</v>
      </c>
      <c r="B333" s="151" t="s">
        <v>190</v>
      </c>
      <c r="C333" s="137">
        <v>800</v>
      </c>
      <c r="D333" s="135">
        <f>'Ведомственная 2022'!G98</f>
        <v>3972928.780000001</v>
      </c>
    </row>
    <row r="334" spans="1:4" ht="15">
      <c r="A334" s="141" t="s">
        <v>34</v>
      </c>
      <c r="B334" s="204" t="s">
        <v>365</v>
      </c>
      <c r="C334" s="210"/>
      <c r="D334" s="174">
        <f>D335+D358</f>
        <v>17680100</v>
      </c>
    </row>
    <row r="335" spans="1:4" ht="15">
      <c r="A335" s="141" t="s">
        <v>350</v>
      </c>
      <c r="B335" s="204" t="s">
        <v>366</v>
      </c>
      <c r="C335" s="210"/>
      <c r="D335" s="174">
        <f>D336+D343+D348+D352+D341+D354+D356+D339+D346</f>
        <v>15730100</v>
      </c>
    </row>
    <row r="336" spans="1:4" ht="30.75">
      <c r="A336" s="141" t="s">
        <v>292</v>
      </c>
      <c r="B336" s="204" t="s">
        <v>175</v>
      </c>
      <c r="C336" s="214"/>
      <c r="D336" s="134">
        <f>D337+D338</f>
        <v>334700</v>
      </c>
    </row>
    <row r="337" spans="1:4" ht="46.5">
      <c r="A337" s="131" t="s">
        <v>50</v>
      </c>
      <c r="B337" s="151" t="s">
        <v>175</v>
      </c>
      <c r="C337" s="137">
        <v>100</v>
      </c>
      <c r="D337" s="135">
        <f>'Ведомственная 2022'!G37</f>
        <v>328500</v>
      </c>
    </row>
    <row r="338" spans="1:4" ht="21" customHeight="1">
      <c r="A338" s="131" t="s">
        <v>153</v>
      </c>
      <c r="B338" s="151" t="s">
        <v>175</v>
      </c>
      <c r="C338" s="137">
        <v>200</v>
      </c>
      <c r="D338" s="135">
        <f>'Ведомственная 2022'!G38</f>
        <v>6200</v>
      </c>
    </row>
    <row r="339" spans="1:4" ht="21" customHeight="1">
      <c r="A339" s="302" t="s">
        <v>173</v>
      </c>
      <c r="B339" s="130" t="s">
        <v>764</v>
      </c>
      <c r="C339" s="137"/>
      <c r="D339" s="135">
        <f>D340</f>
        <v>8877</v>
      </c>
    </row>
    <row r="340" spans="1:4" ht="21" customHeight="1">
      <c r="A340" s="125" t="s">
        <v>50</v>
      </c>
      <c r="B340" s="130" t="s">
        <v>764</v>
      </c>
      <c r="C340" s="137">
        <v>100</v>
      </c>
      <c r="D340" s="135">
        <f>'Ведомственная 2022'!G40</f>
        <v>8877</v>
      </c>
    </row>
    <row r="341" spans="1:4" ht="21" customHeight="1">
      <c r="A341" s="141" t="s">
        <v>698</v>
      </c>
      <c r="B341" s="130" t="s">
        <v>699</v>
      </c>
      <c r="C341" s="296"/>
      <c r="D341" s="134">
        <f>D342</f>
        <v>65193</v>
      </c>
    </row>
    <row r="342" spans="1:4" ht="21" customHeight="1">
      <c r="A342" s="131" t="s">
        <v>153</v>
      </c>
      <c r="B342" s="128" t="s">
        <v>699</v>
      </c>
      <c r="C342" s="297">
        <v>200</v>
      </c>
      <c r="D342" s="135">
        <f>'Ведомственная 2022'!G45</f>
        <v>65193</v>
      </c>
    </row>
    <row r="343" spans="1:4" ht="36" customHeight="1">
      <c r="A343" s="264" t="s">
        <v>488</v>
      </c>
      <c r="B343" s="130" t="s">
        <v>223</v>
      </c>
      <c r="C343" s="139"/>
      <c r="D343" s="134">
        <f>D344+D345</f>
        <v>1314000</v>
      </c>
    </row>
    <row r="344" spans="1:4" ht="53.25" customHeight="1">
      <c r="A344" s="131" t="s">
        <v>50</v>
      </c>
      <c r="B344" s="128" t="s">
        <v>223</v>
      </c>
      <c r="C344" s="140">
        <v>100</v>
      </c>
      <c r="D344" s="135">
        <f>'Ведомственная 2022'!G102</f>
        <v>996647</v>
      </c>
    </row>
    <row r="345" spans="1:4" ht="18" customHeight="1">
      <c r="A345" s="131" t="s">
        <v>153</v>
      </c>
      <c r="B345" s="128" t="s">
        <v>223</v>
      </c>
      <c r="C345" s="140">
        <v>200</v>
      </c>
      <c r="D345" s="135">
        <f>'Ведомственная 2022'!G103</f>
        <v>317353</v>
      </c>
    </row>
    <row r="346" spans="1:4" ht="18" customHeight="1">
      <c r="A346" s="124" t="s">
        <v>173</v>
      </c>
      <c r="B346" s="130" t="s">
        <v>764</v>
      </c>
      <c r="C346" s="142"/>
      <c r="D346" s="135">
        <f>D347</f>
        <v>170531</v>
      </c>
    </row>
    <row r="347" spans="1:4" ht="18" customHeight="1">
      <c r="A347" s="125" t="s">
        <v>50</v>
      </c>
      <c r="B347" s="128" t="s">
        <v>764</v>
      </c>
      <c r="C347" s="140">
        <v>100</v>
      </c>
      <c r="D347" s="135">
        <f>'Ведомственная 2022'!G105</f>
        <v>170531</v>
      </c>
    </row>
    <row r="348" spans="1:4" ht="19.5" customHeight="1">
      <c r="A348" s="141" t="s">
        <v>160</v>
      </c>
      <c r="B348" s="130" t="s">
        <v>191</v>
      </c>
      <c r="C348" s="246"/>
      <c r="D348" s="134">
        <f>D349+D350+D351</f>
        <v>13357729</v>
      </c>
    </row>
    <row r="349" spans="1:4" ht="51.75" customHeight="1">
      <c r="A349" s="131" t="s">
        <v>50</v>
      </c>
      <c r="B349" s="128" t="s">
        <v>191</v>
      </c>
      <c r="C349" s="247" t="s">
        <v>163</v>
      </c>
      <c r="D349" s="135">
        <f>'Ведомственная 2022'!G107</f>
        <v>8025532</v>
      </c>
    </row>
    <row r="350" spans="1:4" ht="18" customHeight="1">
      <c r="A350" s="131" t="s">
        <v>153</v>
      </c>
      <c r="B350" s="128" t="s">
        <v>191</v>
      </c>
      <c r="C350" s="247" t="s">
        <v>164</v>
      </c>
      <c r="D350" s="135">
        <f>'Ведомственная 2022'!G108</f>
        <v>5246897</v>
      </c>
    </row>
    <row r="351" spans="1:4" ht="18" customHeight="1">
      <c r="A351" s="131" t="s">
        <v>269</v>
      </c>
      <c r="B351" s="128" t="s">
        <v>191</v>
      </c>
      <c r="C351" s="247" t="s">
        <v>157</v>
      </c>
      <c r="D351" s="135">
        <f>'Ведомственная 2022'!G109</f>
        <v>85300</v>
      </c>
    </row>
    <row r="352" spans="1:4" ht="18" customHeight="1">
      <c r="A352" s="267" t="s">
        <v>56</v>
      </c>
      <c r="B352" s="130" t="s">
        <v>192</v>
      </c>
      <c r="C352" s="139"/>
      <c r="D352" s="134">
        <f>D353</f>
        <v>130000</v>
      </c>
    </row>
    <row r="353" spans="1:4" ht="18" customHeight="1">
      <c r="A353" s="131" t="s">
        <v>153</v>
      </c>
      <c r="B353" s="128" t="s">
        <v>192</v>
      </c>
      <c r="C353" s="140">
        <v>200</v>
      </c>
      <c r="D353" s="135">
        <f>'Ведомственная 2022'!G111+'Ведомственная 2022'!G486</f>
        <v>130000</v>
      </c>
    </row>
    <row r="354" spans="1:4" ht="18" customHeight="1">
      <c r="A354" s="141" t="s">
        <v>700</v>
      </c>
      <c r="B354" s="130" t="s">
        <v>701</v>
      </c>
      <c r="C354" s="142"/>
      <c r="D354" s="134">
        <f>D355</f>
        <v>309070</v>
      </c>
    </row>
    <row r="355" spans="1:4" ht="18" customHeight="1">
      <c r="A355" s="154" t="s">
        <v>288</v>
      </c>
      <c r="B355" s="128" t="s">
        <v>701</v>
      </c>
      <c r="C355" s="140">
        <v>500</v>
      </c>
      <c r="D355" s="135">
        <f>'Ведомственная 2022'!G113</f>
        <v>309070</v>
      </c>
    </row>
    <row r="356" spans="1:4" ht="18" customHeight="1">
      <c r="A356" s="141" t="s">
        <v>702</v>
      </c>
      <c r="B356" s="130" t="s">
        <v>703</v>
      </c>
      <c r="C356" s="142"/>
      <c r="D356" s="134">
        <f>D357</f>
        <v>40000</v>
      </c>
    </row>
    <row r="357" spans="1:4" ht="18" customHeight="1">
      <c r="A357" s="154" t="s">
        <v>288</v>
      </c>
      <c r="B357" s="128" t="s">
        <v>703</v>
      </c>
      <c r="C357" s="140">
        <v>500</v>
      </c>
      <c r="D357" s="135">
        <f>'Ведомственная 2022'!G241</f>
        <v>40000</v>
      </c>
    </row>
    <row r="358" spans="1:4" ht="18" customHeight="1">
      <c r="A358" s="277" t="s">
        <v>684</v>
      </c>
      <c r="B358" s="130" t="s">
        <v>692</v>
      </c>
      <c r="C358" s="142"/>
      <c r="D358" s="134">
        <f>D359</f>
        <v>1950000</v>
      </c>
    </row>
    <row r="359" spans="1:4" ht="18" customHeight="1">
      <c r="A359" s="287" t="s">
        <v>685</v>
      </c>
      <c r="B359" s="288" t="s">
        <v>686</v>
      </c>
      <c r="C359" s="289"/>
      <c r="D359" s="135">
        <f>D360</f>
        <v>1950000</v>
      </c>
    </row>
    <row r="360" spans="1:4" ht="18" customHeight="1">
      <c r="A360" s="279" t="s">
        <v>269</v>
      </c>
      <c r="B360" s="285" t="s">
        <v>686</v>
      </c>
      <c r="C360" s="286">
        <v>800</v>
      </c>
      <c r="D360" s="135">
        <f>'Ведомственная 2022'!G491</f>
        <v>1950000</v>
      </c>
    </row>
    <row r="361" spans="1:4" ht="18" customHeight="1">
      <c r="A361" s="130" t="s">
        <v>133</v>
      </c>
      <c r="B361" s="130" t="s">
        <v>370</v>
      </c>
      <c r="C361" s="140"/>
      <c r="D361" s="134">
        <f>D362</f>
        <v>8911061</v>
      </c>
    </row>
    <row r="362" spans="1:4" ht="18" customHeight="1">
      <c r="A362" s="123" t="s">
        <v>5</v>
      </c>
      <c r="B362" s="130" t="s">
        <v>371</v>
      </c>
      <c r="C362" s="140"/>
      <c r="D362" s="134">
        <f>D363</f>
        <v>8911061</v>
      </c>
    </row>
    <row r="363" spans="1:4" ht="15">
      <c r="A363" s="271" t="s">
        <v>5</v>
      </c>
      <c r="B363" s="204" t="s">
        <v>176</v>
      </c>
      <c r="C363" s="214"/>
      <c r="D363" s="134">
        <f>D365+D364</f>
        <v>8911061</v>
      </c>
    </row>
    <row r="364" spans="1:4" ht="15">
      <c r="A364" s="317" t="s">
        <v>289</v>
      </c>
      <c r="B364" s="318" t="s">
        <v>176</v>
      </c>
      <c r="C364" s="319">
        <v>300</v>
      </c>
      <c r="D364" s="135">
        <f>'Ведомственная 2022'!G117</f>
        <v>7000</v>
      </c>
    </row>
    <row r="365" spans="1:4" ht="15">
      <c r="A365" s="131" t="s">
        <v>269</v>
      </c>
      <c r="B365" s="151" t="s">
        <v>176</v>
      </c>
      <c r="C365" s="137">
        <v>800</v>
      </c>
      <c r="D365" s="135">
        <f>'Ведомственная 2022'!G50</f>
        <v>8904061</v>
      </c>
    </row>
  </sheetData>
  <sheetProtection/>
  <autoFilter ref="B9:C365"/>
  <mergeCells count="3">
    <mergeCell ref="A5:D5"/>
    <mergeCell ref="A6:D6"/>
    <mergeCell ref="B2:D3"/>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2022-02-14T13:47:47Z</cp:lastPrinted>
  <dcterms:created xsi:type="dcterms:W3CDTF">2006-02-22T11:09:57Z</dcterms:created>
  <dcterms:modified xsi:type="dcterms:W3CDTF">2022-10-04T13:05:10Z</dcterms:modified>
  <cp:category/>
  <cp:version/>
  <cp:contentType/>
  <cp:contentStatus/>
</cp:coreProperties>
</file>