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460" windowHeight="4140" tabRatio="932" activeTab="4"/>
  </bookViews>
  <sheets>
    <sheet name="Приложение 1" sheetId="1" r:id="rId1"/>
    <sheet name="Приложение 2" sheetId="2" r:id="rId2"/>
    <sheet name="Приложение 3" sheetId="3" r:id="rId3"/>
    <sheet name="Приложение 4" sheetId="4" r:id="rId4"/>
    <sheet name="Приложение 5" sheetId="5" r:id="rId5"/>
  </sheets>
  <definedNames>
    <definedName name="_xlnm._FilterDatabase" localSheetId="2" hidden="1">'Приложение 3'!$B$7:$E$457</definedName>
    <definedName name="_xlnm._FilterDatabase" localSheetId="3" hidden="1">'Приложение 4'!$A$14:$H$498</definedName>
    <definedName name="_xlnm._FilterDatabase" localSheetId="4" hidden="1">'Приложение 5'!$B$6:$C$374</definedName>
    <definedName name="_xlnm.Print_Titles" localSheetId="1">'Приложение 2'!$9:$9</definedName>
    <definedName name="_xlnm.Print_Titles" localSheetId="2">'Приложение 3'!$5:$5</definedName>
    <definedName name="_xlnm.Print_Titles" localSheetId="3">'Приложение 4'!$12:$14</definedName>
    <definedName name="_xlnm.Print_Titles" localSheetId="4">'Приложение 5'!$4:$4</definedName>
    <definedName name="_xlnm.Print_Area" localSheetId="0">'Приложение 1'!$A$1:$C$17</definedName>
    <definedName name="_xlnm.Print_Area" localSheetId="1">'Приложение 2'!$A$1:$C$155</definedName>
    <definedName name="_xlnm.Print_Area" localSheetId="2">'Приложение 3'!$A$1:$F$457</definedName>
    <definedName name="_xlnm.Print_Area" localSheetId="3">'Приложение 4'!$A$1:$G$498</definedName>
    <definedName name="_xlnm.Print_Area" localSheetId="4">'Приложение 5'!$A$1:$D$374</definedName>
  </definedNames>
  <calcPr fullCalcOnLoad="1"/>
</workbook>
</file>

<file path=xl/sharedStrings.xml><?xml version="1.0" encoding="utf-8"?>
<sst xmlns="http://schemas.openxmlformats.org/spreadsheetml/2006/main" count="5241" uniqueCount="849">
  <si>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</si>
  <si>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</si>
  <si>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</si>
  <si>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</si>
  <si>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</si>
  <si>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</si>
  <si>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</si>
  <si>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</si>
  <si>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</si>
  <si>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</si>
  <si>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</si>
  <si>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</si>
  <si>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</si>
  <si>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</si>
  <si>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</si>
  <si>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</si>
  <si>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</si>
  <si>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</si>
  <si>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</si>
  <si>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</si>
  <si>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</si>
  <si>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</si>
  <si>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</si>
  <si>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</si>
  <si>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</si>
  <si>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</si>
  <si>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</si>
  <si>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</si>
  <si>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</si>
  <si>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</si>
  <si>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</si>
  <si>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</si>
  <si>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</si>
  <si>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</si>
  <si>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</si>
  <si>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</si>
  <si>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</si>
  <si>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</si>
  <si>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</si>
  <si>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</si>
  <si>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</si>
  <si>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</si>
  <si>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</si>
  <si>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</si>
  <si>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</si>
  <si>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</si>
  <si>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</si>
  <si>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</si>
  <si>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</si>
  <si>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</si>
  <si>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</si>
  <si>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</si>
  <si>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</si>
  <si>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</si>
  <si>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</si>
  <si>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</si>
  <si>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</si>
  <si>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</si>
  <si>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</si>
  <si>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</si>
  <si>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</si>
  <si>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</si>
  <si>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</si>
  <si>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</si>
  <si>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</si>
  <si>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</si>
  <si>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</si>
  <si>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</si>
  <si>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</si>
  <si>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</si>
  <si>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</si>
  <si>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</si>
  <si>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</si>
  <si>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</si>
  <si>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</si>
  <si>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</si>
  <si>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</si>
  <si>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</si>
  <si>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</si>
  <si>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</si>
  <si>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</si>
  <si>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</si>
  <si>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</si>
  <si>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</si>
  <si>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</si>
  <si>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</si>
  <si>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</si>
  <si>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</si>
  <si>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</si>
  <si>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</si>
  <si>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</si>
  <si>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</si>
  <si>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</si>
  <si>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</si>
  <si>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</si>
  <si>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</si>
  <si>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</si>
  <si>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</si>
  <si>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</si>
  <si>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</si>
  <si>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</si>
  <si>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</si>
  <si>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</si>
  <si>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</si>
  <si>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</si>
  <si>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</si>
  <si>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</si>
  <si>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</si>
  <si>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</si>
  <si>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</si>
  <si>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</si>
  <si>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</si>
  <si>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</si>
  <si>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</si>
  <si>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</si>
  <si>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</si>
  <si>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</si>
  <si>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</si>
  <si>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</si>
  <si>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</si>
  <si>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</si>
  <si>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</si>
  <si>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</si>
  <si>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</si>
  <si>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</si>
  <si>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</si>
  <si>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</si>
  <si>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</si>
  <si>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</si>
  <si>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</si>
  <si>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</si>
  <si>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</si>
  <si>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</si>
  <si>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</si>
  <si>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</si>
  <si>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</si>
  <si>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20 2 01 С1494</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</si>
  <si>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</si>
  <si>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</si>
  <si>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</si>
  <si>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</si>
  <si>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</si>
  <si>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</si>
  <si>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</si>
  <si>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</si>
  <si>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</si>
  <si>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</si>
  <si>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</si>
  <si>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</si>
  <si>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</si>
  <si>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</si>
  <si>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</si>
  <si>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</si>
  <si>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</si>
  <si>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</si>
  <si>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</si>
  <si>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</si>
  <si>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</si>
  <si>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</si>
  <si>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</si>
  <si>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</si>
  <si>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</si>
  <si>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</si>
  <si>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</si>
  <si>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</si>
  <si>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</si>
  <si>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</si>
  <si>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</si>
  <si>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</si>
  <si>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</si>
  <si>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</si>
  <si>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</si>
  <si>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</si>
  <si>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</si>
  <si>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</si>
  <si>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</si>
  <si>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</si>
  <si>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</si>
  <si>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</si>
  <si>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</si>
  <si>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</si>
  <si>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</si>
  <si>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</si>
  <si>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</si>
  <si>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</si>
  <si>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</si>
  <si>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</si>
  <si>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</si>
  <si>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</si>
  <si>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</si>
  <si>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02 3 04 13170</t>
  </si>
  <si>
    <t>Основное мероприятие "Реализация мероприятий, направленных на развитие и укрепление института семьи"</t>
  </si>
  <si>
    <t>02 3 03 С1475</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</si>
  <si>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</si>
  <si>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</si>
  <si>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</si>
  <si>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</si>
  <si>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</si>
  <si>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</si>
  <si>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</si>
  <si>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</si>
  <si>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</si>
  <si>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</si>
  <si>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</si>
  <si>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</si>
  <si>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</si>
  <si>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</si>
  <si>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</si>
  <si>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</si>
  <si>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</si>
  <si>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</si>
  <si>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</si>
  <si>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</si>
  <si>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</si>
  <si>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</si>
  <si>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</si>
  <si>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</si>
  <si>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</si>
  <si>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</si>
  <si>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</si>
  <si>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</si>
  <si>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</si>
  <si>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</si>
  <si>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</si>
  <si>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</si>
  <si>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</si>
  <si>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</si>
  <si>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</si>
  <si>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75 3 00 С1402</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</si>
  <si>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</si>
  <si>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</si>
  <si>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</si>
  <si>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</si>
  <si>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</si>
  <si>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</si>
  <si>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</si>
  <si>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</si>
  <si>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</si>
  <si>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</si>
  <si>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</si>
  <si>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</si>
  <si>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</si>
  <si>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</si>
  <si>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</si>
  <si>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</si>
  <si>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</si>
  <si>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</si>
  <si>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</si>
  <si>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</si>
  <si>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</si>
  <si>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</si>
  <si>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</si>
  <si>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</si>
  <si>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</si>
  <si>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</si>
  <si>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</si>
  <si>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</si>
  <si>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</si>
  <si>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</si>
  <si>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</si>
  <si>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</si>
  <si>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</si>
  <si>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</si>
  <si>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</si>
  <si>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</si>
  <si>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</si>
  <si>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</si>
  <si>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</si>
  <si>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</si>
  <si>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</si>
  <si>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</si>
  <si>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</si>
  <si>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</si>
  <si>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</si>
  <si>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</si>
  <si>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</si>
  <si>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</si>
  <si>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</si>
  <si>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</si>
  <si>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</si>
  <si>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</si>
  <si>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</si>
  <si>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</si>
  <si>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</si>
  <si>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</si>
  <si>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</si>
  <si>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</si>
  <si>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</si>
  <si>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</si>
  <si>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</si>
  <si>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</si>
  <si>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</si>
  <si>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</si>
  <si>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</si>
  <si>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</si>
  <si>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</si>
  <si>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</si>
  <si>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</si>
  <si>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</si>
  <si>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</si>
  <si>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</si>
  <si>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</si>
  <si>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</si>
  <si>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</si>
  <si>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</si>
  <si>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</si>
  <si>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</si>
  <si>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</si>
  <si>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</si>
  <si>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</si>
  <si>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</si>
  <si>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</si>
  <si>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</si>
  <si>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</si>
  <si>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</si>
  <si>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</si>
  <si>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</si>
  <si>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</si>
  <si>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</si>
  <si>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</si>
  <si>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</si>
  <si>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РЗ</t>
  </si>
  <si>
    <t>00</t>
  </si>
  <si>
    <t>НАЦИОНАЛЬНАЯ БЕЗОПАСНОСТЬ И ПРАВООХРАНИТЕЛЬНАЯ ДЕЯТЕЛЬНОСТЬ</t>
  </si>
  <si>
    <t>Основное мероприятие «Проведение первичных мероприятий по защите информации"</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</si>
  <si>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</si>
  <si>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</si>
  <si>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</si>
  <si>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</si>
  <si>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</si>
  <si>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</si>
  <si>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</si>
  <si>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</si>
  <si>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</si>
  <si>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</si>
  <si>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</si>
  <si>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</si>
  <si>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</si>
  <si>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</si>
  <si>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</si>
  <si>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</si>
  <si>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</si>
  <si>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</si>
  <si>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субвенции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</si>
  <si>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</si>
  <si>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</si>
  <si>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</si>
  <si>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</si>
  <si>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t>
  </si>
  <si>
    <t>Непрограммные расходы органов местного самоуправления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</si>
  <si>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</si>
  <si>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</si>
  <si>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</si>
  <si>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</si>
  <si>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</si>
  <si>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</si>
  <si>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</si>
  <si>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</si>
  <si>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</si>
  <si>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</si>
  <si>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</si>
  <si>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</si>
  <si>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</si>
  <si>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</si>
  <si>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</si>
  <si>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</si>
  <si>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</si>
  <si>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</si>
  <si>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</si>
  <si>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</si>
  <si>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</si>
  <si>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</si>
  <si>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</si>
  <si>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</si>
  <si>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</si>
  <si>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</si>
  <si>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</si>
  <si>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</si>
  <si>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</si>
  <si>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</si>
  <si>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</si>
  <si>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</si>
  <si>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</si>
  <si>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</si>
  <si>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</si>
  <si>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</si>
  <si>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</si>
  <si>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</si>
  <si>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</si>
  <si>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</si>
  <si>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</si>
  <si>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</si>
  <si>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</si>
  <si>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</si>
  <si>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</si>
  <si>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</si>
  <si>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</si>
  <si>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</si>
  <si>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</si>
  <si>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</si>
  <si>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</si>
  <si>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</si>
  <si>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</si>
  <si>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</si>
  <si>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</si>
  <si>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</si>
  <si>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</si>
  <si>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</si>
  <si>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</si>
  <si>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</si>
  <si>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02 3 03 00000</t>
  </si>
  <si>
    <t>02 3 04 00000</t>
  </si>
  <si>
    <t>04 1 01 00000</t>
  </si>
  <si>
    <t>09 1 01 00000</t>
  </si>
  <si>
    <t>10 2 01 00000</t>
  </si>
  <si>
    <t>21 2 01 00000</t>
  </si>
  <si>
    <t>13 2 02 00000</t>
  </si>
  <si>
    <t>13 2 04 00000</t>
  </si>
  <si>
    <t>12 2 01 00000</t>
  </si>
  <si>
    <t>12 2 02 00000</t>
  </si>
  <si>
    <t>17 1 01 00000</t>
  </si>
  <si>
    <t>17 2 01 00000</t>
  </si>
  <si>
    <t>11 2 01 00000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</si>
  <si>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</si>
  <si>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</si>
  <si>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</si>
  <si>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</si>
  <si>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</si>
  <si>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</si>
  <si>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</si>
  <si>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</si>
  <si>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</si>
  <si>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</si>
  <si>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</si>
  <si>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</si>
  <si>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</si>
  <si>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</si>
  <si>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</si>
  <si>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</si>
  <si>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</si>
  <si>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</si>
  <si>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</si>
  <si>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</si>
  <si>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</si>
  <si>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</si>
  <si>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</si>
  <si>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</si>
  <si>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</si>
  <si>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</si>
  <si>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</si>
  <si>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</si>
  <si>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</si>
  <si>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</si>
  <si>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</si>
  <si>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</si>
  <si>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</si>
  <si>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</si>
  <si>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01 3 02 13340</t>
  </si>
  <si>
    <t>01 3 02 13350</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</si>
  <si>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</si>
  <si>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</si>
  <si>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</si>
  <si>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</si>
  <si>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</si>
  <si>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</si>
  <si>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</si>
  <si>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</si>
  <si>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</si>
  <si>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</si>
  <si>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</si>
  <si>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</si>
  <si>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</si>
  <si>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</si>
  <si>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</si>
  <si>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</si>
  <si>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</si>
  <si>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</si>
  <si>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</si>
  <si>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</si>
  <si>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</si>
  <si>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</si>
  <si>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</si>
  <si>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</si>
  <si>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</si>
  <si>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</si>
  <si>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</si>
  <si>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</si>
  <si>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</si>
  <si>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</si>
  <si>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</si>
  <si>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02 3 04 С1402</t>
  </si>
  <si>
    <t>Выполнение других обязательств муниципального образования</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</si>
  <si>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</si>
  <si>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</si>
  <si>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</si>
  <si>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</si>
  <si>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Другие вопросы в области национальной экономики</t>
  </si>
  <si>
    <t>07 0 00 00000</t>
  </si>
  <si>
    <t>07 2 00 00000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</si>
  <si>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</si>
  <si>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</si>
  <si>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</si>
  <si>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</si>
  <si>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</si>
  <si>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</si>
  <si>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</si>
  <si>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</si>
  <si>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</si>
  <si>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</si>
  <si>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</si>
  <si>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</si>
  <si>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</si>
  <si>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</si>
  <si>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</si>
  <si>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</si>
  <si>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</si>
  <si>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</si>
  <si>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</si>
  <si>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</si>
  <si>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</si>
  <si>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</si>
  <si>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</si>
  <si>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</si>
  <si>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</si>
  <si>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07 2 01 13600</t>
  </si>
  <si>
    <t>07 2 01 S3600</t>
  </si>
  <si>
    <t>Организация отдыха детей в каникулярное время</t>
  </si>
  <si>
    <t>08 4 01 13540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</si>
  <si>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</si>
  <si>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</si>
  <si>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</si>
  <si>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</si>
  <si>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</si>
  <si>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</si>
  <si>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03 2 02 С1411</t>
  </si>
  <si>
    <t>Расходы на приобретение оборудования для школьных столовых</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</si>
  <si>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</si>
  <si>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</si>
  <si>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</si>
  <si>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</si>
  <si>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</si>
  <si>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2020-2022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</si>
  <si>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</si>
  <si>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03 2 E4 52100</t>
  </si>
  <si>
    <t>03 2 E4 00000</t>
  </si>
  <si>
    <t>Региональный проект "Цифровая образовательная среда"</t>
  </si>
  <si>
    <t>Мероприятия, направленные на реализацию проекта "Народный бюджет"</t>
  </si>
  <si>
    <t>77 2 00 П1490</t>
  </si>
  <si>
    <t>Иные межбюджетные трансферты на содержание работника, осуществляющего выполнение переданных полномочий</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</si>
  <si>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</si>
  <si>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</si>
  <si>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Обеспечение предоставления мер социальной поддержки работникам муниципальных образовательных организаций</t>
  </si>
  <si>
    <t>2 18 00000 00 0000 000</t>
  </si>
  <si>
    <t>2 18 00000 00 0000 150</t>
  </si>
  <si>
    <t>2 18 00000 05 0000 150</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</si>
  <si>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</si>
  <si>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</si>
  <si>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</si>
  <si>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</si>
  <si>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</si>
  <si>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</si>
  <si>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</si>
  <si>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</si>
  <si>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</si>
  <si>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</si>
  <si>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</si>
  <si>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</si>
  <si>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</si>
  <si>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</si>
  <si>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</si>
  <si>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</si>
  <si>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</si>
  <si>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</si>
  <si>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07 3 00 00000</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</si>
  <si>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2020-2022 годы"</t>
  </si>
  <si>
    <t xml:space="preserve">Создание условий для развития социальной и инженерной инфраструктуры муниципальных образований </t>
  </si>
  <si>
    <t>07 2 02 С1417</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</si>
  <si>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</si>
  <si>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</si>
  <si>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11 2 01 S3390</t>
  </si>
  <si>
    <t>Реализация мероприятий по строительству (реконструкции), капитальному ремонту, ремонту и содержанию автомобильных дорог общего пользования местного значения</t>
  </si>
  <si>
    <t>Основное мероприятие "Обеспечение деятельности и выполнение функций Управления финансов Администрации Льговского района Курской области"</t>
  </si>
  <si>
    <t>Основное мероприятие "Исполнение переданных государственных полномочий на содержание работников по организации и осуществлению деятельности по опеке и попечительству"</t>
  </si>
  <si>
    <t>Мероприятия, направленные на развитие муниципальной службы</t>
  </si>
  <si>
    <t>Основное мероприятие "Предупреждение и ликвидация чрезвычайных ситуаций"</t>
  </si>
  <si>
    <t>Основное мероприятие "Обеспечение назначения государственных выплат и пособий гражданам, имеющих детей, детям-сиротам и детям, оставшимся без попечения родителей, предоставление материнского капитала"</t>
  </si>
  <si>
    <t>Основное мероприятие "Обеспечение деятельности и выполнение функций Управления финансов администрации Льговского района Курской области"</t>
  </si>
  <si>
    <t>Внедрение целевой модели цифровой образовательной среды в общеобразовательных организациях</t>
  </si>
  <si>
    <t>Приложение №2</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</si>
  <si>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</si>
  <si>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</si>
  <si>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</si>
  <si>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</si>
  <si>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</si>
  <si>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</si>
  <si>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78 1 00 0000</t>
  </si>
  <si>
    <t>78 0 00 0000</t>
  </si>
  <si>
    <t>1 16 00000 00 0000 000</t>
  </si>
  <si>
    <t>ШТРАФЫ, САНКЦИИ, ВОЗМЕЩЕНИЕ УЩЕРБА</t>
  </si>
  <si>
    <t>1 16 01000 01 0000 140</t>
  </si>
  <si>
    <t>Административные штрафы, установленные Кодексом Российской Федерации об административных правонарушениях</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</si>
  <si>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</si>
  <si>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</si>
  <si>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</si>
  <si>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</si>
  <si>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</si>
  <si>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</si>
  <si>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</si>
  <si>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</si>
  <si>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</si>
  <si>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</si>
  <si>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1 17 00000 00 0000 000</t>
  </si>
  <si>
    <t>ПРОЧИЕ НЕНАЛОГОВЫЕ ДОХОДЫ</t>
  </si>
  <si>
    <t>1 17 01000 00 0000 180</t>
  </si>
  <si>
    <t>Невыясненные поступления</t>
  </si>
  <si>
    <t>1 17 01050 05 0000 180</t>
  </si>
  <si>
    <t>Невыясненные поступления, зачисляемые в бюджеты муниципальных районов</t>
  </si>
  <si>
    <t>1 16 01050 01 0000 140</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</si>
  <si>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</si>
  <si>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</si>
  <si>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</si>
  <si>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2 02 10000 00 0000 150</t>
  </si>
  <si>
    <t xml:space="preserve">Субсидии из областного бюджета бюджетам муниципальных образований на софинансирование расходных обязательств, связанных с проведением капитального ремонта муниципальных организаций отдыха детей и их оздоровления </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</si>
  <si>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</si>
  <si>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 xml:space="preserve">Основное мероприятие "Профилактика и устранение последствий распространения COVID-19 в Льговском районе Курской области </t>
  </si>
  <si>
    <t>Обеспечение мероприятий, связанных, с профилактикой и устранением последствий распространения коронавирусной инфекции</t>
  </si>
  <si>
    <t>13 2 05 00000</t>
  </si>
  <si>
    <t>13 2 05 С2002</t>
  </si>
  <si>
    <t>Основное мероприятие "Предоставление субсидий юридическим лицам (за исключением субсидий государственным (муниципальных) учреждениям), индивидуальным предпринимателям, физическим лицам-производителям товаров, работ, услуг из бюджета  муниципального района «Льговский район» Курской области, в целях финансового обеспечения «возмещения» затрат или недополученных доходов в связи с производством «реализацией» товаров выполнения работ, оказания услуг по приоритетным направлениям,  деятельности  в сфере водоснабжения на территории Льговского района Курской области"</t>
  </si>
  <si>
    <t>07 3 03 00000</t>
  </si>
  <si>
    <t>Мероприятия в области коммунального хозяйства</t>
  </si>
  <si>
    <t>07 3 03 С1431</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</si>
  <si>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</si>
  <si>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02 1 01 13221</t>
  </si>
  <si>
    <t>Ежемесячная денежная выплата на ребенка в возрасте от трех до семи лет включительно</t>
  </si>
  <si>
    <t>02 2 01 R3020</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</si>
  <si>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</si>
  <si>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</si>
  <si>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</si>
  <si>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t>
  </si>
  <si>
    <t>2 02 25210 05 0000 150</t>
  </si>
  <si>
    <t>2 02 25210 00 0000 150</t>
  </si>
  <si>
    <t>2 02 35302 00 0000 150</t>
  </si>
  <si>
    <t>2 02 35302 05 0000 150</t>
  </si>
  <si>
    <t>2 02 35303 00 0000 150</t>
  </si>
  <si>
    <t>2 02 35303 05 0000 150</t>
  </si>
  <si>
    <t>Субвенции бюджетам муниципальных образований на осуществление ежемесячных выплат на детей в возрасте от трех до семи лет включительно</t>
  </si>
  <si>
    <t>Субвенции бюджетам муниципальных районов на осуществление ежемесячных выплат на детей в возрасте от трех до семи лет включительно</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</si>
  <si>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</si>
  <si>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</si>
  <si>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муниципальных общеобразовательных организаций</t>
  </si>
  <si>
    <t>03 2 02 53030</t>
  </si>
  <si>
    <t>Ежемесячная денежная выплата на ребенка в возрасте от трех до семи лет включительно (с софинансированием расходов из средств резервного фонда Правительства Российской Федерации)</t>
  </si>
  <si>
    <t>02 2 01 R302F</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</si>
  <si>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2020-2022 годы»</t>
  </si>
  <si>
    <t>Основное мероприятие "Улучшение качества питьевого водоснабжения населения"</t>
  </si>
  <si>
    <t>Мероприятия по обеспечению населения экологически чистой питьевой водой</t>
  </si>
  <si>
    <t>06 0 00 00000</t>
  </si>
  <si>
    <t>06 1 00 00000</t>
  </si>
  <si>
    <t>06 1 01 00000</t>
  </si>
  <si>
    <t>06 1 01 С1427</t>
  </si>
  <si>
    <t>Приложение №4</t>
  </si>
  <si>
    <t>2 02 25304 00 0000 150</t>
  </si>
  <si>
    <t>2 02 25304 05 0000 150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</si>
  <si>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</si>
  <si>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</si>
  <si>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</si>
  <si>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бюджетам муниципальных образований на реализацию проекта "Народный бюджет"</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</si>
  <si>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 xml:space="preserve">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 и пересылке ежемесячной денежной выплаты на ребенка в возрасте от трех до семи лет включительно" </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</si>
  <si>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</si>
  <si>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t>Обеспечение деятельностии и выполнение функций органов местного самоуправления</t>
  </si>
  <si>
    <t>17 2 01 С1402</t>
  </si>
  <si>
    <t>11 2 01 13390</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</si>
  <si>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</si>
  <si>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04 L3040</t>
  </si>
  <si>
    <t>Мероприятия по организации питания обучающихся муниципальных образовательных организаций</t>
  </si>
  <si>
    <t>03 2 04 С1412</t>
  </si>
  <si>
    <t>Приложение №1
к Решению Представительного Собрания 
Льговского района Курской области
от _______2022 г.  № ____
«Об утверждении отчета об исполнении бюджета муниципального района «Льговский район» Курской области за 2021 год»</t>
  </si>
  <si>
    <t>Источники финансирования дефицита бюджета муниципального района «Льговский район» Курской области за 2021 год</t>
  </si>
  <si>
    <t>к Решению Представительного Собрания 
Льговского района Курской области
от _______2022 г.  № ____
«Об утверждении отчета об исполнении бюджета муниципального района «Льговский район» Курской области за 2021 год»</t>
  </si>
  <si>
    <t>Поступление доходов в бюджет муниципального района «Льговский район» Курской области  2021 год</t>
  </si>
  <si>
    <t>Приложение №3                                                                                                                к Решению Представительного Собрания 
Льговского района Курской области
от _______2022 г.  № ____
«Об утверждении отчета об исполнении бюджета муниципального района «Льговский район» Курской области за 2021 год"</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</si>
  <si>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за 2021 год</t>
  </si>
  <si>
    <t>РАСХОДОВ РАЙОННОГО БЮДЖЕТА ЗА  2021 ГОД</t>
  </si>
  <si>
    <t>Приложение №5                                               к Решению Представительного Собрания 
Льговского района Курской области
от _______2022 г.  № ____
«Об утверждении отчета об исполнении бюджета муниципального района «Льговский район» Курской области за 2021 год</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</si>
  <si>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2021 год</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</si>
  <si>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</si>
  <si>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1 01 02080 01 0000 110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</si>
  <si>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</si>
  <si>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</si>
  <si>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</si>
  <si>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</si>
  <si>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1 16 01203 01 0000 140</t>
  </si>
  <si>
    <t>1 16 01200 01 0000 140</t>
  </si>
  <si>
    <t>1 16 01193 01 0000 140</t>
  </si>
  <si>
    <t>1 16 01190 01 0000 140</t>
  </si>
  <si>
    <t>Инициативные платежи, зачисляемые в бюджеты муниципальных районов</t>
  </si>
  <si>
    <t>Инициативные платежи</t>
  </si>
  <si>
    <t>1 17 15000 00 0000 150</t>
  </si>
  <si>
    <t>1 17 15030 05 0000 150</t>
  </si>
  <si>
    <t>Прочие дотации</t>
  </si>
  <si>
    <t>Прочие дотации бюджетам муниципальных районов</t>
  </si>
  <si>
    <t>2 02 19999 05 0000 150</t>
  </si>
  <si>
    <t>2 02 19999 00 0000 150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</si>
  <si>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</si>
  <si>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</si>
  <si>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2 02 25169 00 0000 150</t>
  </si>
  <si>
    <t>2 02 25169 05 0000 150</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</si>
  <si>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</si>
  <si>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муниципальных районов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</si>
  <si>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</si>
  <si>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</si>
  <si>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2 02 25491 00 0000 150</t>
  </si>
  <si>
    <t>2 02 25491 05 0000 150</t>
  </si>
  <si>
    <t>Субсидии местным бюджетам на строительство (реконструкцию),капитальный ремон, ремонт и содержание автомобильных дорог общего пользования местного значения</t>
  </si>
  <si>
    <t>Субсидии местным бюджетам на создание условий для развития социальной и инженерной инфраструктуры муниципальных образованиц</t>
  </si>
  <si>
    <t>Субвенции бюджетам на проведение Всероссийской переписи населения 2020 года</t>
  </si>
  <si>
    <t>Субвенции бюджетам муниципальных районов на проведение Всероссийской переписи населения 2020 года</t>
  </si>
  <si>
    <t>2 02 35469 05 0000 150</t>
  </si>
  <si>
    <t>2 02 35469 00 0000 150</t>
  </si>
  <si>
    <t>Возврат остатков субвенций на осуществление ежемесячных выплат на детей в возрасте от трех до семи лет включительно из бюджетов муниципальных районов</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</si>
  <si>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муниципальных районов</t>
  </si>
  <si>
    <t>2 19 25210 05 0000 150</t>
  </si>
  <si>
    <t>2 19 35302 05 0000 150</t>
  </si>
  <si>
    <t>Защита населения и территории от чрезвычайных ситуаций природного и техногенного характера, пожарная безопасность</t>
  </si>
  <si>
    <t>Муниципальная программа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 2021-2023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</si>
  <si>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2021-2023 годы"</t>
  </si>
  <si>
    <t>Основное мероприятие "Предупреждение и ликвидация чрежвычайных ситуаций"</t>
  </si>
  <si>
    <t>Субсидя на текущий ремонт водонапорной башни д.Клишино мо "Большеугонского сельсовета"</t>
  </si>
  <si>
    <t>Субсидия на текущий ремонт водонапорной башни д.Орловка  мо "Вышнедеревнского сельсовета"</t>
  </si>
  <si>
    <t xml:space="preserve">Субсидия на текущий ремонт водонапорной башни с.Городенск мо "Городенского сельсовета" </t>
  </si>
  <si>
    <t>Субсидия на текущий ремонт водонапорной башни с.Густомой мо "Густомойского сельсовета"</t>
  </si>
  <si>
    <t>Субсидия на текущий ремонт водонапорной башни с.Кудинцево мо "Кудинцевского сельсовета"</t>
  </si>
  <si>
    <t xml:space="preserve">Субсидия на текущий ремонт водонапорной башни с.Фитиж мо "Селекционного сельсовета" </t>
  </si>
  <si>
    <t>Текущий ремонт водонапорной башни д.Клишино мо "Большеугонского сельсовета"</t>
  </si>
  <si>
    <t>Текущий ремонт водонапорной башни д.Орловка  мо "Вышнедеревнского сельсовета"</t>
  </si>
  <si>
    <t xml:space="preserve">Текущий ремонт водонапорной башни с.Городенск мо "Городенского сельсовета" </t>
  </si>
  <si>
    <t>Текущий ремонт водонапорной башни с.Густомой мо "Густомойского сельсовета"</t>
  </si>
  <si>
    <t>Текущий ремонт водонапорной башни с.Кудинцево мо "Кудинцевского сельсовета"</t>
  </si>
  <si>
    <t xml:space="preserve">Текущий ремонт водонапорной башни с.Фитиж мо "Селекционного сельсовета" </t>
  </si>
  <si>
    <t>06 1 01 14000</t>
  </si>
  <si>
    <t>06 1 01 14001</t>
  </si>
  <si>
    <t>06 1 01 14002</t>
  </si>
  <si>
    <t>06 1 01 14003</t>
  </si>
  <si>
    <t>06 1 01 14004</t>
  </si>
  <si>
    <t>06 1 01 14005</t>
  </si>
  <si>
    <t>06 1 01 14006</t>
  </si>
  <si>
    <t>06 1 01 S4000</t>
  </si>
  <si>
    <t>06 1 01 S4001</t>
  </si>
  <si>
    <t>06 1 01 S4002</t>
  </si>
  <si>
    <t>06 1 01 S4003</t>
  </si>
  <si>
    <t>06 1 01 S4004</t>
  </si>
  <si>
    <t>06 1 01 S4005</t>
  </si>
  <si>
    <t>06 1 01 S4006</t>
  </si>
  <si>
    <t>Развитие социальной и инженерной инфраструктуры муниципальных образований Курской области</t>
  </si>
  <si>
    <t>07 2 02 11500</t>
  </si>
  <si>
    <t>Мероприятия, направленные на  развитие социальной и инженерной инфраструктуры муниципальных образований Курской области</t>
  </si>
  <si>
    <t>07 2 02 S1500</t>
  </si>
  <si>
    <t>400</t>
  </si>
  <si>
    <t>77 2 00 С1402</t>
  </si>
  <si>
    <t>10 2 01 С1402</t>
  </si>
  <si>
    <t>Проведение Всероссийской переписи населения 2020 года</t>
  </si>
  <si>
    <t>77 2 00 54690</t>
  </si>
  <si>
    <t>Иные межбюджетные трансферты на осуществление мероприятий  по  разработке документов территориального планирования и градостроительного зонирования</t>
  </si>
  <si>
    <t>07 2 01 П1416</t>
  </si>
  <si>
    <t>500</t>
  </si>
  <si>
    <t>Региональный проект "Современная школа"</t>
  </si>
  <si>
    <t>03 2 E1 00000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</si>
  <si>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</si>
  <si>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03 2 E1 51690</t>
  </si>
  <si>
    <t>Расходы на обеспечение деятельности (оказание услуг, выполнение работ) муниципальных учреждений</t>
  </si>
  <si>
    <t>03 2 E4 С1401</t>
  </si>
  <si>
    <t>Предоставление субсидий  бюджетным, автономным учреждениям и иным  некоммерческим организациям</t>
  </si>
  <si>
    <t>Региональный проект "Успех каждого ребенка"</t>
  </si>
  <si>
    <t>03 3 Е2 00000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</si>
  <si>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</si>
  <si>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03 3 Е2 54910</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</si>
  <si>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2021-2023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</si>
  <si>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2021-2023 годы"</t>
  </si>
  <si>
    <t>Муниципальная программа "Повышение эффективности управления муниципальными финансами в Льговском районе Курской области на 2021-2023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</si>
  <si>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2021-2023 годы" </t>
  </si>
  <si>
    <t>Муниципальная программа "Социальная поддержка граждан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</si>
  <si>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2021-2023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</si>
  <si>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2021-2023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</si>
  <si>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2021-2023 годы"</t>
  </si>
  <si>
    <t>Муниципальная программа "Управление муниципальным имуществом и земельными ресурсами в Льговском районе Курской области на 2021-2023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</si>
  <si>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2021-2023 годы"</t>
  </si>
  <si>
    <t>Муниципальная программа "Развитие муниципальной службы в Льговском районе Курской области на 2021-2023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</si>
  <si>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2021-2023 годы"</t>
  </si>
  <si>
    <t>Муниципальная программа "Сохранение и развитие архивного дела в Льговском районе Курской области на 2021-2023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</si>
  <si>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2021-2023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</si>
  <si>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2021-2023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</si>
  <si>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2021-2023годы"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</si>
  <si>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2021-2023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</si>
  <si>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2021-2023 годы"</t>
  </si>
  <si>
    <t>Муниципальная программа " Профилактика правонарушений в Льговском районе Курской области на 2021-2023 годы"</t>
  </si>
  <si>
    <t>Муниципальная программа "Содействие занятости населения в Льговском районе Курской области на 2021-2023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</si>
  <si>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2021-2023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</si>
  <si>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2021-2023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</si>
  <si>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</si>
  <si>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Муниципальная программа «Развитие информационного общества в Льговском районе Курской области на 2021-2023 годы»</t>
  </si>
  <si>
    <t>Подпрограмма «Электронное правительство» муниципальной программы «Развитие информационного общества в Льговском районе Курской области на 2021-2023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</si>
  <si>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2021-2023 годы»</t>
  </si>
  <si>
    <t>Муниципальная программа "Обеспечение доступным и комфортным жильем и коммунальными услугами граждан Льговского района Курской области на 2021-2023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</si>
  <si>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2021-2023 годы"</t>
  </si>
  <si>
    <t>Муниципальная программа «Охрана окружающей среды в Льговском районе Курской области на 2021-2023 годы»</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</si>
  <si>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2021-2023 годы"</t>
  </si>
  <si>
    <t>Муниципальная программа "Развитие образования в Льговском районе Курской области на 2021-2023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</si>
  <si>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2021-2023 годы"</t>
  </si>
  <si>
    <t>Подпрограмма "Развитие дополнительного образования и системы воспитания детей" муниципальной программы "Развитие образования в Льговском районе Курской области на 2021-2023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</si>
  <si>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</si>
  <si>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</si>
  <si>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</si>
  <si>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2021-2023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</si>
  <si>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2021-2023 годы"</t>
  </si>
  <si>
    <t>Муниципальная программа "Развитие культуры в Льговском районе Курской области на 2021-2023 год"</t>
  </si>
  <si>
    <t>Подпрограмма "Искусство" муниципальной программы "Развитие культуры в Льговском районе Курской области на 2021-2023 год"</t>
  </si>
  <si>
    <t>Подпрограмма "Наследие" муниципальной программы  "Развитие культуры в Льговском районе Курской области на 2021-2023 год"</t>
  </si>
  <si>
    <t>Муниципальная программа "Развитие культуры в Льговском районе Курской области на 2021-2023год"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</si>
  <si>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</si>
  <si>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2021-2023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</si>
  <si>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</si>
  <si>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2021-2023 годы"</t>
  </si>
  <si>
    <t>Муниципальная программа  "Профилактика правонарушений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</si>
  <si>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2021-2023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</si>
  <si>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</si>
  <si>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</si>
  <si>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2021-2023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</si>
  <si>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2021-2023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</si>
  <si>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2021-2023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</si>
  <si>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</si>
  <si>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2021-2023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</si>
  <si>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2021-2023 годы"</t>
  </si>
  <si>
    <t>Муниципальная программа "Развитие культуры в Льговском районе Курской области на 2021-2023 годы"</t>
  </si>
  <si>
    <t>Подпрограмма "Искусство" муниципальной программы "Развитие культуры в Льговском районе Курской области на 2021-2023 годы"</t>
  </si>
  <si>
    <t>Подпрограмма "Наследие" муниципальной программы  "Развитие культуры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</si>
  <si>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годы"</t>
  </si>
  <si>
    <t>Муниципальная пр3грамма  "Развитие культуры в Льговском районе Курской области на 2021-2023 годы"</t>
  </si>
  <si>
    <t>Подпрограмма "Наследие" муниципальной программы "Развитие культуры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</si>
  <si>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</si>
  <si>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на2021-2023 годы"</t>
  </si>
  <si>
    <t>Муниципальная программа  "Развитие образования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</si>
  <si>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2021-2023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</si>
  <si>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</si>
  <si>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2021-2023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</si>
  <si>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</si>
  <si>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2021-2023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</si>
  <si>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2021-2023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</si>
  <si>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2021-2023 годы"</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</si>
</sst>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00000"/>
    <numFmt numFmtId="181" formatCode="0.0000000"/>
    <numFmt numFmtId="182" formatCode="0.0000"/>
    <numFmt numFmtId="183" formatCode="0.00000000"/>
    <numFmt numFmtId="184" formatCode="0.000000000"/>
    <numFmt numFmtId="185" formatCode="[$-FC19]d\ mmmm\ yyyy\ &quot;г.&quot;"/>
  </numFmts>
  <fonts count="81">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9"/>
      <name val="Arial Cyr"/>
      <family val="0"/>
    </font>
    <font>
      <sz val="10"/>
      <color indexed="9"/>
      <name val="Times New Roman"/>
      <family val="1"/>
    </font>
    <font>
      <i/>
      <sz val="10"/>
      <name val="Times New Roman"/>
      <family val="1"/>
    </font>
    <font>
      <i/>
      <sz val="8"/>
      <name val="Arial Cyr"/>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
      <left style="thin">
        <color rgb="FF000000"/>
      </left>
      <right style="thin">
        <color rgb="FF000000"/>
      </right>
      <top style="thin">
        <color rgb="FF000000"/>
      </top>
      <bottom style="thin">
        <color rgb="FF00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1" borderId="0" applyNumberFormat="0" applyBorder="0" applyAlignment="0" applyProtection="0"/>
  </cellStyleXfs>
  <cellXfs count="421">
    <xf numFmtId="0" fontId="0" fillId="0" borderId="0" xfId="0" applyAlignment="1">
      <alignment/>
    </xf>
    <xf numFmtId="179" fontId="1" fillId="0" borderId="0" xfId="0" applyNumberFormat="1" applyFont="1" applyFill="1" applyAlignment="1">
      <alignment vertical="top" wrapText="1"/>
    </xf>
    <xf numFmtId="179" fontId="0" fillId="0" borderId="0" xfId="0" applyNumberFormat="1" applyFill="1" applyAlignment="1">
      <alignment vertical="top"/>
    </xf>
    <xf numFmtId="179" fontId="17" fillId="0" borderId="0" xfId="0" applyNumberFormat="1" applyFont="1" applyFill="1" applyAlignment="1">
      <alignment vertical="top" wrapText="1"/>
    </xf>
    <xf numFmtId="179" fontId="0" fillId="0" borderId="0" xfId="0" applyNumberFormat="1" applyFill="1" applyAlignment="1">
      <alignment vertical="top" wrapText="1"/>
    </xf>
    <xf numFmtId="179" fontId="1" fillId="0" borderId="0" xfId="0" applyNumberFormat="1" applyFont="1" applyFill="1" applyAlignment="1">
      <alignment vertical="top"/>
    </xf>
    <xf numFmtId="179" fontId="2" fillId="0" borderId="0" xfId="0" applyNumberFormat="1" applyFont="1" applyFill="1" applyAlignment="1">
      <alignment vertical="top"/>
    </xf>
    <xf numFmtId="179" fontId="0" fillId="0" borderId="0" xfId="0" applyNumberFormat="1" applyFont="1" applyFill="1" applyAlignment="1">
      <alignment vertical="top"/>
    </xf>
    <xf numFmtId="179" fontId="0" fillId="0" borderId="0" xfId="0" applyNumberFormat="1" applyFont="1" applyFill="1" applyAlignment="1">
      <alignment vertical="top"/>
    </xf>
    <xf numFmtId="179" fontId="12" fillId="0" borderId="0" xfId="0" applyNumberFormat="1" applyFont="1" applyFill="1" applyAlignment="1">
      <alignment vertical="top"/>
    </xf>
    <xf numFmtId="179" fontId="23" fillId="0" borderId="0" xfId="0" applyNumberFormat="1" applyFont="1" applyFill="1" applyAlignment="1">
      <alignment vertical="top" wrapText="1"/>
    </xf>
    <xf numFmtId="179" fontId="19" fillId="0" borderId="0" xfId="0" applyNumberFormat="1" applyFont="1" applyFill="1" applyAlignment="1">
      <alignment vertical="top"/>
    </xf>
    <xf numFmtId="179" fontId="26" fillId="0" borderId="0" xfId="0" applyNumberFormat="1" applyFont="1" applyFill="1" applyAlignment="1">
      <alignment vertical="top" wrapText="1"/>
    </xf>
    <xf numFmtId="179" fontId="24" fillId="0" borderId="0" xfId="0" applyNumberFormat="1" applyFont="1" applyFill="1" applyAlignment="1">
      <alignment vertical="top" wrapText="1"/>
    </xf>
    <xf numFmtId="179" fontId="13" fillId="0" borderId="0" xfId="0" applyNumberFormat="1" applyFont="1" applyFill="1" applyAlignment="1">
      <alignment vertical="top"/>
    </xf>
    <xf numFmtId="179" fontId="23" fillId="0" borderId="0" xfId="0" applyNumberFormat="1" applyFont="1" applyFill="1" applyAlignment="1">
      <alignment vertical="top"/>
    </xf>
    <xf numFmtId="179" fontId="25" fillId="0" borderId="0" xfId="0" applyNumberFormat="1" applyFont="1" applyFill="1" applyAlignment="1">
      <alignment vertical="top" wrapText="1"/>
    </xf>
    <xf numFmtId="179" fontId="17" fillId="0" borderId="0" xfId="0" applyNumberFormat="1" applyFont="1" applyFill="1" applyAlignment="1">
      <alignment vertical="top"/>
    </xf>
    <xf numFmtId="179" fontId="2" fillId="0" borderId="0" xfId="0" applyNumberFormat="1" applyFont="1" applyFill="1" applyAlignment="1">
      <alignment vertical="top" wrapText="1"/>
    </xf>
    <xf numFmtId="179" fontId="9" fillId="0" borderId="0" xfId="0" applyNumberFormat="1" applyFont="1" applyFill="1" applyAlignment="1">
      <alignment vertical="top" wrapText="1"/>
    </xf>
    <xf numFmtId="179" fontId="16" fillId="0" borderId="0" xfId="0" applyNumberFormat="1" applyFont="1" applyFill="1" applyAlignment="1">
      <alignment vertical="top"/>
    </xf>
    <xf numFmtId="179" fontId="21" fillId="0" borderId="0" xfId="0" applyNumberFormat="1" applyFont="1" applyFill="1" applyAlignment="1">
      <alignment vertical="top"/>
    </xf>
    <xf numFmtId="179" fontId="4" fillId="0" borderId="0" xfId="0" applyNumberFormat="1" applyFont="1" applyFill="1" applyAlignment="1">
      <alignment vertical="top"/>
    </xf>
    <xf numFmtId="179" fontId="8" fillId="0" borderId="0" xfId="0" applyNumberFormat="1" applyFont="1" applyFill="1" applyAlignment="1">
      <alignment vertical="top"/>
    </xf>
    <xf numFmtId="179" fontId="26" fillId="0" borderId="0" xfId="0" applyNumberFormat="1" applyFont="1" applyFill="1" applyAlignment="1">
      <alignment vertical="top"/>
    </xf>
    <xf numFmtId="179" fontId="22" fillId="0" borderId="0" xfId="0" applyNumberFormat="1" applyFont="1" applyFill="1" applyAlignment="1">
      <alignment vertical="top"/>
    </xf>
    <xf numFmtId="179" fontId="29" fillId="0" borderId="0" xfId="0" applyNumberFormat="1" applyFont="1" applyFill="1" applyAlignment="1">
      <alignment vertical="top"/>
    </xf>
    <xf numFmtId="179" fontId="18" fillId="0" borderId="0" xfId="0" applyNumberFormat="1" applyFont="1" applyFill="1" applyAlignment="1">
      <alignment vertical="top"/>
    </xf>
    <xf numFmtId="179" fontId="16" fillId="0" borderId="0" xfId="0" applyNumberFormat="1" applyFont="1" applyFill="1" applyAlignment="1">
      <alignment vertical="top" wrapText="1"/>
    </xf>
    <xf numFmtId="179" fontId="7" fillId="0" borderId="0" xfId="0" applyNumberFormat="1" applyFont="1" applyFill="1" applyAlignment="1">
      <alignment vertical="top"/>
    </xf>
    <xf numFmtId="179" fontId="7" fillId="0" borderId="0" xfId="0" applyNumberFormat="1" applyFont="1" applyFill="1" applyAlignment="1">
      <alignment vertical="top" wrapText="1"/>
    </xf>
    <xf numFmtId="179" fontId="28" fillId="0" borderId="0" xfId="0" applyNumberFormat="1" applyFont="1" applyFill="1" applyAlignment="1">
      <alignment vertical="top"/>
    </xf>
    <xf numFmtId="179" fontId="4" fillId="0" borderId="0" xfId="0" applyNumberFormat="1" applyFont="1" applyFill="1" applyAlignment="1">
      <alignment vertical="top" wrapText="1"/>
    </xf>
    <xf numFmtId="179"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9" fontId="0" fillId="0" borderId="0" xfId="0" applyNumberFormat="1" applyFill="1" applyAlignment="1">
      <alignment horizontal="center" vertical="top" wrapText="1"/>
    </xf>
    <xf numFmtId="179" fontId="10" fillId="0" borderId="0" xfId="0" applyNumberFormat="1" applyFont="1" applyFill="1" applyAlignment="1">
      <alignment vertical="top"/>
    </xf>
    <xf numFmtId="179" fontId="15" fillId="0" borderId="0" xfId="0" applyNumberFormat="1" applyFont="1" applyFill="1" applyAlignment="1">
      <alignment vertical="top"/>
    </xf>
    <xf numFmtId="179" fontId="20" fillId="0" borderId="0" xfId="0" applyNumberFormat="1" applyFont="1" applyFill="1" applyAlignment="1">
      <alignment vertical="top"/>
    </xf>
    <xf numFmtId="179" fontId="14" fillId="0" borderId="0" xfId="0" applyNumberFormat="1" applyFont="1" applyFill="1" applyAlignment="1">
      <alignment vertical="top"/>
    </xf>
    <xf numFmtId="179" fontId="27" fillId="0" borderId="0" xfId="0" applyNumberFormat="1" applyFont="1" applyFill="1" applyAlignment="1">
      <alignment vertical="top"/>
    </xf>
    <xf numFmtId="2" fontId="0" fillId="0" borderId="0" xfId="0" applyNumberFormat="1" applyAlignment="1">
      <alignment/>
    </xf>
    <xf numFmtId="1" fontId="23" fillId="0" borderId="0" xfId="0" applyNumberFormat="1" applyFont="1" applyFill="1" applyAlignment="1">
      <alignment vertical="top" wrapText="1"/>
    </xf>
    <xf numFmtId="1" fontId="17" fillId="0" borderId="0" xfId="0" applyNumberFormat="1" applyFont="1" applyFill="1" applyAlignment="1">
      <alignment vertical="top" wrapText="1"/>
    </xf>
    <xf numFmtId="1" fontId="12" fillId="0" borderId="0" xfId="0" applyNumberFormat="1" applyFont="1" applyFill="1" applyAlignment="1">
      <alignment vertical="top"/>
    </xf>
    <xf numFmtId="1" fontId="3" fillId="0" borderId="0" xfId="0" applyNumberFormat="1" applyFont="1" applyFill="1" applyAlignment="1">
      <alignment vertical="top"/>
    </xf>
    <xf numFmtId="1" fontId="4" fillId="0" borderId="0" xfId="0" applyNumberFormat="1" applyFont="1" applyFill="1" applyAlignment="1">
      <alignment vertical="top"/>
    </xf>
    <xf numFmtId="1" fontId="19" fillId="0" borderId="0" xfId="0" applyNumberFormat="1" applyFont="1" applyFill="1" applyAlignment="1">
      <alignment vertical="top"/>
    </xf>
    <xf numFmtId="1" fontId="2" fillId="0" borderId="0" xfId="0" applyNumberFormat="1" applyFont="1" applyFill="1" applyAlignment="1">
      <alignment vertical="top"/>
    </xf>
    <xf numFmtId="1" fontId="26" fillId="0" borderId="0" xfId="0" applyNumberFormat="1" applyFont="1" applyFill="1" applyAlignment="1">
      <alignment vertical="top" wrapText="1"/>
    </xf>
    <xf numFmtId="1" fontId="1" fillId="0" borderId="0" xfId="0" applyNumberFormat="1" applyFont="1" applyFill="1" applyAlignment="1">
      <alignment vertical="top"/>
    </xf>
    <xf numFmtId="1" fontId="24" fillId="0" borderId="0" xfId="0" applyNumberFormat="1" applyFont="1" applyFill="1" applyAlignment="1">
      <alignment vertical="top" wrapText="1"/>
    </xf>
    <xf numFmtId="1" fontId="23" fillId="0" borderId="0" xfId="0" applyNumberFormat="1" applyFont="1" applyFill="1" applyAlignment="1">
      <alignment vertical="top"/>
    </xf>
    <xf numFmtId="1" fontId="25" fillId="0" borderId="0" xfId="0" applyNumberFormat="1" applyFont="1" applyFill="1" applyAlignment="1">
      <alignment vertical="top" wrapText="1"/>
    </xf>
    <xf numFmtId="1" fontId="2" fillId="0" borderId="0" xfId="0" applyNumberFormat="1" applyFont="1" applyFill="1" applyAlignment="1">
      <alignment vertical="top" wrapText="1"/>
    </xf>
    <xf numFmtId="1" fontId="16" fillId="0" borderId="0" xfId="0" applyNumberFormat="1" applyFont="1" applyFill="1" applyAlignment="1">
      <alignment vertical="top"/>
    </xf>
    <xf numFmtId="1" fontId="21" fillId="0" borderId="0" xfId="0" applyNumberFormat="1" applyFont="1" applyFill="1" applyAlignment="1">
      <alignment vertical="top"/>
    </xf>
    <xf numFmtId="1" fontId="8" fillId="0" borderId="0" xfId="0" applyNumberFormat="1" applyFont="1" applyFill="1" applyAlignment="1">
      <alignment vertical="top"/>
    </xf>
    <xf numFmtId="1" fontId="13" fillId="0" borderId="0" xfId="0" applyNumberFormat="1" applyFont="1" applyFill="1" applyAlignment="1">
      <alignment vertical="top"/>
    </xf>
    <xf numFmtId="1" fontId="22" fillId="0" borderId="0" xfId="0" applyNumberFormat="1" applyFont="1" applyFill="1" applyAlignment="1">
      <alignment vertical="top"/>
    </xf>
    <xf numFmtId="1" fontId="18" fillId="0" borderId="0" xfId="0" applyNumberFormat="1" applyFont="1" applyFill="1" applyAlignment="1">
      <alignment vertical="top"/>
    </xf>
    <xf numFmtId="1" fontId="3" fillId="0" borderId="0" xfId="0" applyNumberFormat="1" applyFont="1" applyFill="1" applyBorder="1" applyAlignment="1">
      <alignment horizontal="right" vertical="center" wrapText="1"/>
    </xf>
    <xf numFmtId="1" fontId="7" fillId="0" borderId="0" xfId="0" applyNumberFormat="1" applyFont="1" applyFill="1" applyAlignment="1">
      <alignment vertical="top"/>
    </xf>
    <xf numFmtId="1" fontId="1" fillId="0" borderId="0" xfId="0" applyNumberFormat="1" applyFont="1" applyFill="1" applyAlignment="1">
      <alignment vertical="top" wrapText="1"/>
    </xf>
    <xf numFmtId="1" fontId="7" fillId="0" borderId="0" xfId="0" applyNumberFormat="1" applyFont="1" applyFill="1" applyAlignment="1">
      <alignment vertical="top" wrapText="1"/>
    </xf>
    <xf numFmtId="1" fontId="28" fillId="0" borderId="0" xfId="0" applyNumberFormat="1" applyFont="1" applyFill="1" applyAlignment="1">
      <alignment vertical="top"/>
    </xf>
    <xf numFmtId="1" fontId="4" fillId="0" borderId="0" xfId="0" applyNumberFormat="1" applyFont="1" applyFill="1" applyAlignment="1">
      <alignment vertical="top" wrapText="1"/>
    </xf>
    <xf numFmtId="1" fontId="25" fillId="0" borderId="0" xfId="0" applyNumberFormat="1" applyFont="1" applyFill="1" applyAlignment="1">
      <alignment vertical="top"/>
    </xf>
    <xf numFmtId="179" fontId="1" fillId="32" borderId="0" xfId="0" applyNumberFormat="1" applyFont="1" applyFill="1" applyAlignment="1">
      <alignment horizontal="right" vertical="top"/>
    </xf>
    <xf numFmtId="179" fontId="1" fillId="32" borderId="0" xfId="0" applyNumberFormat="1" applyFont="1" applyFill="1" applyAlignment="1">
      <alignment vertical="top" wrapText="1"/>
    </xf>
    <xf numFmtId="179" fontId="33" fillId="32" borderId="10" xfId="0" applyNumberFormat="1" applyFont="1" applyFill="1" applyBorder="1" applyAlignment="1">
      <alignment horizontal="center" vertical="center" wrapText="1"/>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179"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171" fontId="4" fillId="0" borderId="10" xfId="67" applyFont="1" applyBorder="1" applyAlignment="1">
      <alignment horizontal="center" vertical="center" wrapText="1"/>
    </xf>
    <xf numFmtId="171"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171"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9" fontId="17" fillId="32" borderId="0" xfId="0" applyNumberFormat="1" applyFont="1" applyFill="1" applyAlignment="1">
      <alignment horizontal="justify" vertical="top" wrapText="1"/>
    </xf>
    <xf numFmtId="0" fontId="17" fillId="32" borderId="0" xfId="0" applyFont="1" applyFill="1" applyAlignment="1" applyProtection="1">
      <alignment horizontal="center" vertical="top"/>
      <protection/>
    </xf>
    <xf numFmtId="179" fontId="0" fillId="32" borderId="0" xfId="0" applyNumberFormat="1" applyFill="1" applyAlignment="1">
      <alignment vertical="top" wrapText="1"/>
    </xf>
    <xf numFmtId="179" fontId="0" fillId="32" borderId="0" xfId="0" applyNumberFormat="1" applyFill="1" applyAlignment="1">
      <alignment horizontal="justify" vertical="top" wrapText="1"/>
    </xf>
    <xf numFmtId="179" fontId="12" fillId="32" borderId="0" xfId="0" applyNumberFormat="1" applyFont="1" applyFill="1" applyAlignment="1">
      <alignment horizontal="justify" vertical="top" wrapText="1"/>
    </xf>
    <xf numFmtId="179" fontId="1" fillId="32" borderId="0" xfId="0" applyNumberFormat="1" applyFont="1" applyFill="1" applyAlignment="1">
      <alignment vertical="top"/>
    </xf>
    <xf numFmtId="179" fontId="11" fillId="32" borderId="0" xfId="0" applyNumberFormat="1" applyFont="1" applyFill="1" applyBorder="1" applyAlignment="1">
      <alignment horizontal="center" vertical="top" wrapText="1"/>
    </xf>
    <xf numFmtId="179" fontId="11" fillId="32" borderId="0" xfId="0" applyNumberFormat="1" applyFont="1" applyFill="1" applyBorder="1" applyAlignment="1">
      <alignment horizontal="left" vertical="top" wrapText="1"/>
    </xf>
    <xf numFmtId="179" fontId="11" fillId="32" borderId="0" xfId="0" applyNumberFormat="1" applyFont="1" applyFill="1" applyBorder="1" applyAlignment="1">
      <alignment vertical="top" wrapText="1"/>
    </xf>
    <xf numFmtId="179" fontId="0" fillId="32" borderId="0" xfId="0" applyNumberFormat="1" applyFont="1" applyFill="1" applyAlignment="1">
      <alignment horizontal="justify" vertical="top" wrapText="1"/>
    </xf>
    <xf numFmtId="179" fontId="28" fillId="32" borderId="10" xfId="0" applyNumberFormat="1" applyFont="1" applyFill="1" applyBorder="1" applyAlignment="1">
      <alignment horizontal="center" vertical="center"/>
    </xf>
    <xf numFmtId="179" fontId="28" fillId="32" borderId="10" xfId="0" applyNumberFormat="1" applyFont="1" applyFill="1" applyBorder="1" applyAlignment="1">
      <alignment horizontal="left" vertical="center"/>
    </xf>
    <xf numFmtId="179" fontId="2" fillId="32" borderId="10" xfId="0" applyNumberFormat="1" applyFont="1" applyFill="1" applyBorder="1" applyAlignment="1" quotePrefix="1">
      <alignment horizontal="center" vertical="center" wrapText="1"/>
    </xf>
    <xf numFmtId="179" fontId="1" fillId="32" borderId="10" xfId="0" applyNumberFormat="1" applyFont="1" applyFill="1" applyBorder="1" applyAlignment="1">
      <alignment horizontal="center" vertical="center" wrapText="1"/>
    </xf>
    <xf numFmtId="179" fontId="1" fillId="32" borderId="10" xfId="0" applyNumberFormat="1" applyFont="1" applyFill="1" applyBorder="1" applyAlignment="1">
      <alignment horizontal="left" vertical="center" wrapText="1"/>
    </xf>
    <xf numFmtId="179" fontId="2" fillId="32" borderId="10" xfId="0" applyNumberFormat="1" applyFont="1" applyFill="1" applyBorder="1" applyAlignment="1" applyProtection="1">
      <alignment vertical="top" wrapText="1"/>
      <protection/>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left" vertical="center" wrapText="1"/>
    </xf>
    <xf numFmtId="179"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9"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9"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1" fontId="2" fillId="32" borderId="10" xfId="0" applyNumberFormat="1" applyFont="1" applyFill="1" applyBorder="1" applyAlignment="1">
      <alignment horizontal="center" vertical="center"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9"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1" fontId="1" fillId="32" borderId="10" xfId="0" applyNumberFormat="1" applyFont="1" applyFill="1" applyBorder="1" applyAlignment="1">
      <alignment horizontal="center" vertical="center"/>
    </xf>
    <xf numFmtId="179" fontId="2" fillId="32" borderId="10" xfId="58" applyNumberFormat="1" applyFont="1" applyFill="1" applyBorder="1" applyAlignment="1">
      <alignment horizontal="center" vertical="center" wrapText="1"/>
      <protection/>
    </xf>
    <xf numFmtId="2" fontId="3" fillId="32" borderId="0" xfId="0" applyNumberFormat="1" applyFont="1" applyFill="1" applyBorder="1" applyAlignment="1">
      <alignment horizontal="right" vertical="center" wrapText="1"/>
    </xf>
    <xf numFmtId="0" fontId="2" fillId="0" borderId="0" xfId="0" applyFont="1" applyAlignment="1">
      <alignment horizontal="center"/>
    </xf>
    <xf numFmtId="0" fontId="35" fillId="0" borderId="10" xfId="59" applyFont="1" applyFill="1" applyBorder="1" applyAlignment="1">
      <alignment vertical="center" wrapText="1"/>
      <protection/>
    </xf>
    <xf numFmtId="0" fontId="17" fillId="32" borderId="0" xfId="0" applyFont="1" applyFill="1" applyAlignment="1" applyProtection="1">
      <alignment vertical="top"/>
      <protection/>
    </xf>
    <xf numFmtId="179" fontId="17" fillId="32" borderId="0" xfId="0" applyNumberFormat="1" applyFont="1" applyFill="1" applyAlignment="1" applyProtection="1">
      <alignment horizontal="right" vertical="top"/>
      <protection/>
    </xf>
    <xf numFmtId="0" fontId="31" fillId="32" borderId="14" xfId="0" applyFont="1" applyFill="1" applyBorder="1" applyAlignment="1" applyProtection="1">
      <alignment horizontal="center" vertical="top"/>
      <protection/>
    </xf>
    <xf numFmtId="0" fontId="31" fillId="32" borderId="15" xfId="0" applyFont="1" applyFill="1" applyBorder="1" applyAlignment="1" applyProtection="1">
      <alignment horizontal="center" vertical="top"/>
      <protection/>
    </xf>
    <xf numFmtId="0" fontId="31" fillId="32" borderId="16" xfId="0" applyFont="1" applyFill="1" applyBorder="1" applyAlignment="1" applyProtection="1">
      <alignment horizontal="center" vertical="top"/>
      <protection/>
    </xf>
    <xf numFmtId="1" fontId="31" fillId="32" borderId="16" xfId="0" applyNumberFormat="1" applyFont="1" applyFill="1" applyBorder="1" applyAlignment="1" applyProtection="1">
      <alignment horizontal="center" vertical="top"/>
      <protection/>
    </xf>
    <xf numFmtId="179" fontId="2" fillId="32" borderId="10" xfId="0" applyNumberFormat="1" applyFont="1" applyFill="1" applyBorder="1" applyAlignment="1">
      <alignment horizontal="justify" vertical="top" wrapText="1"/>
    </xf>
    <xf numFmtId="49" fontId="14" fillId="32" borderId="10" xfId="0" applyNumberFormat="1" applyFont="1" applyFill="1" applyBorder="1" applyAlignment="1">
      <alignment horizontal="center" vertical="center"/>
    </xf>
    <xf numFmtId="179" fontId="1" fillId="32" borderId="13" xfId="0" applyNumberFormat="1" applyFont="1" applyFill="1" applyBorder="1" applyAlignment="1" applyProtection="1">
      <alignment vertical="top" wrapText="1"/>
      <protection/>
    </xf>
    <xf numFmtId="179" fontId="37" fillId="32" borderId="10" xfId="0" applyNumberFormat="1" applyFont="1" applyFill="1" applyBorder="1" applyAlignment="1">
      <alignment horizontal="left" vertical="center" wrapText="1"/>
    </xf>
    <xf numFmtId="49" fontId="27"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32" fillId="32" borderId="10" xfId="0" applyFont="1" applyFill="1" applyBorder="1" applyAlignment="1">
      <alignment horizontal="left" vertical="top" wrapText="1"/>
    </xf>
    <xf numFmtId="179" fontId="32" fillId="32" borderId="10" xfId="0" applyNumberFormat="1"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32" fillId="32" borderId="10" xfId="0" applyFont="1" applyFill="1" applyBorder="1" applyAlignment="1">
      <alignment horizontal="left" wrapText="1"/>
    </xf>
    <xf numFmtId="179" fontId="32" fillId="32" borderId="10" xfId="0" applyNumberFormat="1" applyFont="1" applyFill="1" applyBorder="1" applyAlignment="1">
      <alignment horizontal="center" vertical="center" wrapText="1"/>
    </xf>
    <xf numFmtId="179" fontId="39" fillId="32" borderId="10" xfId="0" applyNumberFormat="1" applyFont="1" applyFill="1" applyBorder="1" applyAlignment="1">
      <alignment horizontal="center" vertical="center" wrapText="1"/>
    </xf>
    <xf numFmtId="49" fontId="14" fillId="32" borderId="10" xfId="0" applyNumberFormat="1" applyFont="1" applyFill="1" applyBorder="1" applyAlignment="1">
      <alignment horizontal="center" vertical="center" wrapText="1"/>
    </xf>
    <xf numFmtId="0" fontId="0" fillId="0" borderId="0" xfId="0" applyFont="1" applyFill="1" applyAlignment="1">
      <alignment vertical="top" wrapText="1"/>
    </xf>
    <xf numFmtId="0" fontId="32" fillId="32" borderId="0" xfId="0" applyFont="1" applyFill="1" applyAlignment="1">
      <alignment horizontal="center" vertical="center" wrapText="1"/>
    </xf>
    <xf numFmtId="0" fontId="0" fillId="0" borderId="0" xfId="0" applyFont="1" applyFill="1" applyBorder="1" applyAlignment="1">
      <alignment vertical="top" wrapText="1"/>
    </xf>
    <xf numFmtId="0" fontId="32" fillId="32" borderId="10" xfId="0" applyFont="1" applyFill="1" applyBorder="1" applyAlignment="1">
      <alignment horizontal="center" vertical="center" wrapText="1"/>
    </xf>
    <xf numFmtId="2" fontId="0" fillId="0" borderId="0" xfId="0" applyNumberFormat="1" applyFont="1" applyFill="1" applyAlignment="1">
      <alignment vertical="top" wrapText="1"/>
    </xf>
    <xf numFmtId="0" fontId="2" fillId="32" borderId="10" xfId="0" applyFont="1" applyFill="1" applyBorder="1" applyAlignment="1">
      <alignment horizontal="center" vertical="top" wrapText="1"/>
    </xf>
    <xf numFmtId="2" fontId="1" fillId="0" borderId="0" xfId="0" applyNumberFormat="1" applyFont="1" applyFill="1" applyBorder="1" applyAlignment="1">
      <alignment vertical="top" wrapText="1"/>
    </xf>
    <xf numFmtId="0" fontId="0" fillId="0" borderId="0" xfId="0" applyFill="1" applyAlignment="1">
      <alignment vertical="top" wrapText="1"/>
    </xf>
    <xf numFmtId="0" fontId="37" fillId="32" borderId="10" xfId="0" applyFont="1" applyFill="1" applyBorder="1" applyAlignment="1">
      <alignment vertical="top" wrapText="1"/>
    </xf>
    <xf numFmtId="2" fontId="1" fillId="0" borderId="0" xfId="0" applyNumberFormat="1" applyFont="1" applyFill="1" applyBorder="1" applyAlignment="1">
      <alignment horizontal="right" vertical="center" wrapText="1"/>
    </xf>
    <xf numFmtId="0" fontId="32" fillId="32" borderId="10" xfId="0" applyFont="1" applyFill="1" applyBorder="1" applyAlignment="1">
      <alignment vertical="top" wrapText="1"/>
    </xf>
    <xf numFmtId="1" fontId="37" fillId="32" borderId="10" xfId="0" applyNumberFormat="1" applyFont="1" applyFill="1" applyBorder="1" applyAlignment="1">
      <alignment horizontal="center" vertical="center"/>
    </xf>
    <xf numFmtId="0" fontId="0" fillId="34" borderId="0" xfId="0" applyFont="1" applyFill="1" applyAlignment="1">
      <alignment vertical="top" wrapText="1"/>
    </xf>
    <xf numFmtId="0" fontId="37" fillId="32" borderId="10" xfId="0" applyFont="1" applyFill="1" applyBorder="1" applyAlignment="1">
      <alignment horizontal="left" vertical="top" wrapText="1"/>
    </xf>
    <xf numFmtId="0" fontId="37" fillId="32" borderId="10" xfId="0" applyFont="1" applyFill="1" applyBorder="1" applyAlignment="1">
      <alignment wrapText="1"/>
    </xf>
    <xf numFmtId="0" fontId="0" fillId="0" borderId="0" xfId="0" applyFill="1" applyBorder="1" applyAlignment="1">
      <alignment vertical="top" wrapText="1"/>
    </xf>
    <xf numFmtId="0" fontId="32" fillId="32" borderId="10" xfId="0" applyFont="1" applyFill="1" applyBorder="1" applyAlignment="1">
      <alignment wrapText="1"/>
    </xf>
    <xf numFmtId="179" fontId="0" fillId="32" borderId="10" xfId="0" applyNumberFormat="1" applyFill="1" applyBorder="1" applyAlignment="1">
      <alignment vertical="top"/>
    </xf>
    <xf numFmtId="179" fontId="0" fillId="32" borderId="10" xfId="0" applyNumberFormat="1" applyFont="1" applyFill="1" applyBorder="1" applyAlignment="1">
      <alignment vertical="top"/>
    </xf>
    <xf numFmtId="179" fontId="17" fillId="32" borderId="10" xfId="0" applyNumberFormat="1" applyFont="1" applyFill="1" applyBorder="1" applyAlignment="1">
      <alignment vertical="top" wrapText="1"/>
    </xf>
    <xf numFmtId="0" fontId="0" fillId="32" borderId="0" xfId="0" applyFill="1" applyAlignment="1">
      <alignment/>
    </xf>
    <xf numFmtId="0" fontId="37" fillId="32" borderId="10" xfId="0" applyFont="1" applyFill="1" applyBorder="1" applyAlignment="1">
      <alignment vertical="center" wrapText="1"/>
    </xf>
    <xf numFmtId="0" fontId="32" fillId="32" borderId="10" xfId="0" applyFont="1" applyFill="1" applyBorder="1" applyAlignment="1">
      <alignment vertical="center" wrapText="1"/>
    </xf>
    <xf numFmtId="0" fontId="2" fillId="33" borderId="10" xfId="0" applyNumberFormat="1" applyFont="1" applyFill="1" applyBorder="1" applyAlignment="1">
      <alignment vertical="top" wrapText="1"/>
    </xf>
    <xf numFmtId="179" fontId="0" fillId="0" borderId="0" xfId="0" applyNumberFormat="1" applyFont="1" applyFill="1" applyAlignment="1">
      <alignment vertical="top"/>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49" fontId="2" fillId="32" borderId="10" xfId="0" applyNumberFormat="1" applyFont="1" applyFill="1" applyBorder="1" applyAlignment="1">
      <alignment horizontal="left" vertical="center"/>
    </xf>
    <xf numFmtId="179" fontId="0" fillId="0" borderId="0" xfId="0" applyNumberFormat="1" applyFont="1" applyFill="1" applyAlignment="1">
      <alignment vertical="top" wrapText="1"/>
    </xf>
    <xf numFmtId="179" fontId="0" fillId="0" borderId="0" xfId="0" applyNumberFormat="1" applyFont="1" applyFill="1" applyAlignment="1">
      <alignment horizontal="center" vertical="top" wrapText="1"/>
    </xf>
    <xf numFmtId="179" fontId="40" fillId="0" borderId="0" xfId="0" applyNumberFormat="1" applyFont="1" applyFill="1" applyAlignment="1">
      <alignment vertical="top"/>
    </xf>
    <xf numFmtId="179" fontId="41" fillId="0" borderId="0" xfId="0" applyNumberFormat="1" applyFont="1" applyFill="1" applyAlignment="1">
      <alignment vertical="top"/>
    </xf>
    <xf numFmtId="179" fontId="42" fillId="0" borderId="0" xfId="0" applyNumberFormat="1" applyFont="1" applyFill="1" applyAlignment="1">
      <alignment vertical="top" wrapText="1"/>
    </xf>
    <xf numFmtId="179" fontId="42" fillId="0" borderId="0" xfId="0" applyNumberFormat="1" applyFont="1" applyFill="1" applyAlignment="1">
      <alignment vertical="top"/>
    </xf>
    <xf numFmtId="1" fontId="0" fillId="0" borderId="0" xfId="0" applyNumberFormat="1" applyFont="1" applyFill="1" applyAlignment="1">
      <alignment vertical="top"/>
    </xf>
    <xf numFmtId="1" fontId="0" fillId="0" borderId="0" xfId="0" applyNumberFormat="1" applyFont="1" applyFill="1" applyAlignment="1">
      <alignment horizontal="center" vertical="top" wrapText="1"/>
    </xf>
    <xf numFmtId="0" fontId="3" fillId="0" borderId="10" xfId="0" applyFont="1" applyBorder="1" applyAlignment="1">
      <alignment horizontal="center" vertical="center" wrapText="1"/>
    </xf>
    <xf numFmtId="0" fontId="33" fillId="0" borderId="10" xfId="55"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179" fontId="28" fillId="32" borderId="10" xfId="0" applyNumberFormat="1" applyFont="1" applyFill="1" applyBorder="1" applyAlignment="1">
      <alignment horizontal="justify" vertical="center" wrapText="1"/>
    </xf>
    <xf numFmtId="179" fontId="2" fillId="32" borderId="10" xfId="0" applyNumberFormat="1" applyFont="1" applyFill="1" applyBorder="1" applyAlignment="1">
      <alignment vertical="center" wrapText="1"/>
    </xf>
    <xf numFmtId="179" fontId="2" fillId="32" borderId="10" xfId="0" applyNumberFormat="1" applyFont="1" applyFill="1" applyBorder="1" applyAlignment="1" applyProtection="1">
      <alignment vertical="center" wrapText="1"/>
      <protection/>
    </xf>
    <xf numFmtId="179" fontId="1" fillId="32" borderId="10" xfId="0" applyNumberFormat="1" applyFont="1" applyFill="1" applyBorder="1" applyAlignment="1" applyProtection="1">
      <alignment vertical="center" wrapText="1"/>
      <protection/>
    </xf>
    <xf numFmtId="0" fontId="1" fillId="32" borderId="10" xfId="0" applyFont="1" applyFill="1" applyBorder="1" applyAlignment="1">
      <alignment vertical="center" wrapText="1"/>
    </xf>
    <xf numFmtId="0" fontId="2" fillId="32" borderId="10" xfId="0" applyFont="1" applyFill="1" applyBorder="1" applyAlignment="1">
      <alignment vertical="center" wrapText="1"/>
    </xf>
    <xf numFmtId="179" fontId="1" fillId="32" borderId="13" xfId="0" applyNumberFormat="1" applyFont="1" applyFill="1" applyBorder="1" applyAlignment="1" applyProtection="1">
      <alignment vertical="center" wrapText="1"/>
      <protection/>
    </xf>
    <xf numFmtId="179" fontId="2" fillId="32" borderId="10" xfId="0" applyNumberFormat="1" applyFont="1" applyFill="1" applyBorder="1" applyAlignment="1">
      <alignment vertical="center"/>
    </xf>
    <xf numFmtId="0" fontId="2" fillId="32"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2" fillId="32" borderId="17" xfId="0" applyFont="1" applyFill="1" applyBorder="1" applyAlignment="1" applyProtection="1">
      <alignment horizontal="center" vertical="center"/>
      <protection/>
    </xf>
    <xf numFmtId="0" fontId="31" fillId="32" borderId="18" xfId="0" applyFont="1" applyFill="1" applyBorder="1" applyAlignment="1" applyProtection="1">
      <alignment horizontal="center" vertical="center"/>
      <protection/>
    </xf>
    <xf numFmtId="179" fontId="2" fillId="32" borderId="10" xfId="0" applyNumberFormat="1" applyFont="1" applyFill="1" applyBorder="1" applyAlignment="1">
      <alignment horizontal="justify" vertical="center" wrapText="1"/>
    </xf>
    <xf numFmtId="0" fontId="31" fillId="32" borderId="17" xfId="0" applyFont="1" applyFill="1" applyBorder="1" applyAlignment="1" applyProtection="1">
      <alignment horizontal="center" vertical="center"/>
      <protection/>
    </xf>
    <xf numFmtId="0" fontId="31" fillId="32" borderId="19" xfId="0" applyFont="1" applyFill="1" applyBorder="1" applyAlignment="1" applyProtection="1">
      <alignment horizontal="center" vertical="center"/>
      <protection/>
    </xf>
    <xf numFmtId="179" fontId="31" fillId="32" borderId="17" xfId="0" applyNumberFormat="1" applyFont="1" applyFill="1" applyBorder="1" applyAlignment="1" applyProtection="1">
      <alignment horizontal="center" vertical="center" wrapText="1"/>
      <protection/>
    </xf>
    <xf numFmtId="0" fontId="4" fillId="0" borderId="10" xfId="0" applyFont="1" applyBorder="1" applyAlignment="1">
      <alignment vertical="center" wrapText="1"/>
    </xf>
    <xf numFmtId="0" fontId="38" fillId="0" borderId="10" xfId="0" applyFont="1" applyBorder="1" applyAlignment="1">
      <alignment vertical="center" wrapText="1"/>
    </xf>
    <xf numFmtId="179" fontId="2" fillId="32" borderId="10" xfId="0" applyNumberFormat="1" applyFont="1" applyFill="1" applyBorder="1" applyAlignment="1">
      <alignment horizontal="center" vertical="center" wrapText="1"/>
    </xf>
    <xf numFmtId="179" fontId="1" fillId="32" borderId="0" xfId="0" applyNumberFormat="1" applyFont="1" applyFill="1" applyAlignment="1">
      <alignment horizontal="right" vertical="top"/>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4" fontId="33" fillId="32" borderId="10" xfId="59" applyNumberFormat="1" applyFont="1" applyFill="1" applyBorder="1" applyAlignment="1">
      <alignment horizontal="right" vertical="center" wrapText="1"/>
      <protection/>
    </xf>
    <xf numFmtId="4" fontId="3" fillId="32" borderId="10" xfId="0" applyNumberFormat="1" applyFont="1" applyFill="1" applyBorder="1" applyAlignment="1">
      <alignment horizontal="right" vertical="center" wrapText="1"/>
    </xf>
    <xf numFmtId="4" fontId="33" fillId="32" borderId="10" xfId="0" applyNumberFormat="1" applyFont="1" applyFill="1" applyBorder="1" applyAlignment="1">
      <alignment horizontal="right" vertical="center" wrapText="1"/>
    </xf>
    <xf numFmtId="4" fontId="35" fillId="32" borderId="10" xfId="59" applyNumberFormat="1" applyFont="1" applyFill="1" applyBorder="1" applyAlignment="1">
      <alignment vertical="center" wrapText="1"/>
      <protection/>
    </xf>
    <xf numFmtId="4" fontId="0" fillId="0" borderId="0" xfId="0" applyNumberFormat="1" applyAlignment="1">
      <alignment/>
    </xf>
    <xf numFmtId="4" fontId="2" fillId="32" borderId="10" xfId="0" applyNumberFormat="1" applyFont="1" applyFill="1" applyBorder="1" applyAlignment="1">
      <alignment horizontal="right" vertical="center"/>
    </xf>
    <xf numFmtId="4" fontId="2" fillId="32" borderId="10" xfId="0" applyNumberFormat="1" applyFont="1" applyFill="1" applyBorder="1" applyAlignment="1">
      <alignment horizontal="right" vertical="center" wrapText="1"/>
    </xf>
    <xf numFmtId="4" fontId="2"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lignment horizontal="right" vertical="center" wrapText="1"/>
    </xf>
    <xf numFmtId="4" fontId="2" fillId="32" borderId="10" xfId="0" applyNumberFormat="1" applyFont="1" applyFill="1" applyBorder="1" applyAlignment="1">
      <alignment vertical="center" wrapText="1"/>
    </xf>
    <xf numFmtId="4" fontId="0" fillId="0" borderId="0" xfId="0" applyNumberFormat="1" applyFont="1" applyFill="1" applyAlignment="1">
      <alignment vertical="top"/>
    </xf>
    <xf numFmtId="4" fontId="4" fillId="32" borderId="10" xfId="0" applyNumberFormat="1" applyFont="1" applyFill="1" applyBorder="1" applyAlignment="1">
      <alignment horizontal="right" vertical="center" wrapText="1"/>
    </xf>
    <xf numFmtId="4" fontId="1" fillId="32" borderId="10" xfId="0" applyNumberFormat="1" applyFont="1" applyFill="1" applyBorder="1" applyAlignment="1">
      <alignment vertical="center" wrapText="1"/>
    </xf>
    <xf numFmtId="4" fontId="0" fillId="0" borderId="0" xfId="0" applyNumberFormat="1" applyFont="1" applyFill="1" applyBorder="1" applyAlignment="1">
      <alignment vertical="top" wrapText="1"/>
    </xf>
    <xf numFmtId="4" fontId="0" fillId="0" borderId="0" xfId="0" applyNumberFormat="1" applyFont="1" applyFill="1" applyAlignment="1">
      <alignment vertical="top" wrapText="1"/>
    </xf>
    <xf numFmtId="0" fontId="0" fillId="0" borderId="0" xfId="0" applyAlignment="1">
      <alignment horizontal="left"/>
    </xf>
    <xf numFmtId="4" fontId="25" fillId="0" borderId="0" xfId="0" applyNumberFormat="1" applyFont="1" applyFill="1" applyAlignment="1">
      <alignment vertical="top" wrapText="1"/>
    </xf>
    <xf numFmtId="179" fontId="2" fillId="32" borderId="10" xfId="0" applyNumberFormat="1" applyFont="1" applyFill="1" applyBorder="1" applyAlignment="1">
      <alignment horizontal="center" vertical="center" wrapText="1"/>
    </xf>
    <xf numFmtId="179" fontId="2" fillId="32" borderId="13" xfId="0" applyNumberFormat="1" applyFont="1" applyFill="1" applyBorder="1" applyAlignment="1" applyProtection="1">
      <alignment vertical="center" wrapText="1"/>
      <protection/>
    </xf>
    <xf numFmtId="179" fontId="2" fillId="32" borderId="10" xfId="0" applyNumberFormat="1" applyFont="1" applyFill="1" applyBorder="1" applyAlignment="1">
      <alignment horizontal="center" vertical="center" wrapText="1"/>
    </xf>
    <xf numFmtId="1" fontId="8" fillId="0" borderId="0" xfId="0" applyNumberFormat="1" applyFont="1" applyFill="1" applyAlignment="1">
      <alignment vertical="top" wrapText="1"/>
    </xf>
    <xf numFmtId="179" fontId="2"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top" wrapText="1"/>
    </xf>
    <xf numFmtId="179" fontId="2" fillId="32" borderId="10" xfId="0" applyNumberFormat="1" applyFont="1" applyFill="1" applyBorder="1" applyAlignment="1">
      <alignment horizontal="center" vertical="center" wrapText="1"/>
    </xf>
    <xf numFmtId="0" fontId="33" fillId="0" borderId="10" xfId="59" applyFont="1" applyFill="1" applyBorder="1" applyAlignment="1">
      <alignment vertical="center" wrapText="1"/>
      <protection/>
    </xf>
    <xf numFmtId="0" fontId="3" fillId="0" borderId="10" xfId="0" applyFont="1" applyBorder="1" applyAlignment="1">
      <alignment vertical="center" wrapText="1"/>
    </xf>
    <xf numFmtId="179" fontId="2" fillId="32" borderId="10" xfId="0" applyNumberFormat="1" applyFont="1" applyFill="1" applyBorder="1" applyAlignment="1">
      <alignment horizontal="center" vertical="center" wrapText="1"/>
    </xf>
    <xf numFmtId="179"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28" fillId="0" borderId="10" xfId="0" applyNumberFormat="1" applyFont="1" applyFill="1" applyBorder="1" applyAlignment="1">
      <alignment horizontal="right" vertical="center"/>
    </xf>
    <xf numFmtId="4" fontId="2" fillId="0" borderId="10" xfId="0" applyNumberFormat="1" applyFont="1" applyFill="1" applyBorder="1" applyAlignment="1">
      <alignment horizontal="right" vertical="center" wrapText="1"/>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1" fillId="0" borderId="10" xfId="0" applyNumberFormat="1" applyFont="1" applyFill="1" applyBorder="1" applyAlignment="1" applyProtection="1">
      <alignment horizontal="right" vertical="center" wrapText="1"/>
      <protection/>
    </xf>
    <xf numFmtId="4" fontId="1" fillId="0" borderId="10" xfId="0" applyNumberFormat="1" applyFont="1" applyFill="1" applyBorder="1" applyAlignment="1">
      <alignment horizontal="right" vertical="center" wrapText="1"/>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9" fontId="37" fillId="32" borderId="10" xfId="0" applyNumberFormat="1" applyFont="1" applyFill="1" applyBorder="1" applyAlignment="1">
      <alignment horizontal="center" vertical="center" wrapText="1"/>
    </xf>
    <xf numFmtId="179" fontId="1" fillId="0" borderId="10" xfId="0" applyNumberFormat="1" applyFont="1" applyFill="1" applyBorder="1" applyAlignment="1" applyProtection="1">
      <alignment vertical="center" wrapText="1"/>
      <protection/>
    </xf>
    <xf numFmtId="2" fontId="3" fillId="32" borderId="10" xfId="0" applyNumberFormat="1" applyFont="1" applyFill="1" applyBorder="1" applyAlignment="1">
      <alignment horizontal="right"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37"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0" fillId="0" borderId="0" xfId="0" applyFill="1" applyAlignment="1">
      <alignment/>
    </xf>
    <xf numFmtId="0" fontId="2" fillId="0" borderId="10" xfId="0" applyFont="1" applyFill="1" applyBorder="1" applyAlignment="1">
      <alignment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xf>
    <xf numFmtId="179" fontId="2" fillId="32" borderId="10" xfId="0" applyNumberFormat="1" applyFont="1" applyFill="1" applyBorder="1" applyAlignment="1">
      <alignment horizontal="center" vertical="center" wrapText="1"/>
    </xf>
    <xf numFmtId="0" fontId="36" fillId="0" borderId="0" xfId="0" applyFont="1" applyAlignment="1">
      <alignment vertical="center" wrapText="1"/>
    </xf>
    <xf numFmtId="0" fontId="36" fillId="0" borderId="10" xfId="0" applyNumberFormat="1" applyFont="1" applyBorder="1" applyAlignment="1">
      <alignment vertical="center" wrapText="1"/>
    </xf>
    <xf numFmtId="0" fontId="34" fillId="0" borderId="0" xfId="0" applyFont="1" applyAlignment="1">
      <alignment vertical="center" wrapText="1"/>
    </xf>
    <xf numFmtId="171" fontId="33" fillId="32" borderId="10" xfId="67" applyFont="1" applyFill="1" applyBorder="1" applyAlignment="1">
      <alignment horizontal="right" vertical="center" wrapText="1"/>
    </xf>
    <xf numFmtId="171" fontId="3" fillId="32" borderId="10" xfId="67" applyFont="1" applyFill="1" applyBorder="1" applyAlignment="1">
      <alignment horizontal="right" vertical="center" wrapText="1"/>
    </xf>
    <xf numFmtId="171" fontId="33" fillId="32" borderId="12" xfId="67" applyFont="1" applyFill="1" applyBorder="1" applyAlignment="1">
      <alignment horizontal="right" vertical="center" wrapText="1"/>
    </xf>
    <xf numFmtId="0" fontId="0" fillId="34" borderId="0" xfId="0" applyFill="1" applyAlignment="1">
      <alignment/>
    </xf>
    <xf numFmtId="2" fontId="0" fillId="34" borderId="0" xfId="0" applyNumberFormat="1" applyFill="1" applyAlignment="1">
      <alignment/>
    </xf>
    <xf numFmtId="4" fontId="3" fillId="0" borderId="10" xfId="0" applyNumberFormat="1" applyFont="1" applyFill="1" applyBorder="1" applyAlignment="1">
      <alignment horizontal="right" vertical="center" wrapText="1"/>
    </xf>
    <xf numFmtId="4" fontId="33" fillId="0" borderId="10" xfId="0" applyNumberFormat="1" applyFont="1" applyFill="1" applyBorder="1" applyAlignment="1">
      <alignment horizontal="right" vertical="center" wrapText="1"/>
    </xf>
    <xf numFmtId="0" fontId="33" fillId="0" borderId="10" xfId="53" applyFont="1" applyFill="1" applyBorder="1" applyAlignment="1">
      <alignment vertical="top" wrapText="1"/>
      <protection/>
    </xf>
    <xf numFmtId="0" fontId="3" fillId="0" borderId="10" xfId="53" applyFont="1" applyFill="1" applyBorder="1" applyAlignment="1">
      <alignment vertical="top" wrapText="1"/>
      <protection/>
    </xf>
    <xf numFmtId="4" fontId="33" fillId="0" borderId="10" xfId="59" applyNumberFormat="1" applyFont="1" applyFill="1" applyBorder="1" applyAlignment="1">
      <alignment horizontal="right" vertical="center" wrapText="1"/>
      <protection/>
    </xf>
    <xf numFmtId="4" fontId="3" fillId="0" borderId="10" xfId="59" applyNumberFormat="1" applyFont="1" applyFill="1" applyBorder="1" applyAlignment="1">
      <alignment horizontal="right" vertical="center" wrapText="1"/>
      <protection/>
    </xf>
    <xf numFmtId="179" fontId="2" fillId="32"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0" xfId="0" applyFont="1" applyBorder="1" applyAlignment="1">
      <alignment horizontal="left" vertical="top" wrapText="1"/>
    </xf>
    <xf numFmtId="0" fontId="1" fillId="0" borderId="10" xfId="0" applyFont="1" applyBorder="1" applyAlignment="1">
      <alignment horizontal="left" vertical="top" wrapText="1"/>
    </xf>
    <xf numFmtId="0" fontId="2" fillId="0" borderId="13" xfId="0" applyFont="1" applyFill="1" applyBorder="1" applyAlignment="1">
      <alignment vertical="top" wrapText="1"/>
    </xf>
    <xf numFmtId="179" fontId="2" fillId="0" borderId="10" xfId="0" applyNumberFormat="1" applyFont="1" applyFill="1" applyBorder="1" applyAlignment="1" quotePrefix="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Alignment="1">
      <alignment wrapText="1"/>
    </xf>
    <xf numFmtId="0" fontId="1" fillId="0" borderId="13" xfId="0" applyFont="1" applyFill="1" applyBorder="1" applyAlignment="1">
      <alignment vertical="top" wrapText="1"/>
    </xf>
    <xf numFmtId="179" fontId="1" fillId="0" borderId="10" xfId="0" applyNumberFormat="1" applyFont="1" applyFill="1" applyBorder="1" applyAlignment="1" quotePrefix="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vertical="top" wrapText="1"/>
    </xf>
    <xf numFmtId="179" fontId="2" fillId="32"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center" wrapText="1"/>
      <protection/>
    </xf>
    <xf numFmtId="179" fontId="1" fillId="0" borderId="10" xfId="0" applyNumberFormat="1" applyFont="1" applyFill="1" applyBorder="1" applyAlignment="1">
      <alignment horizontal="center" vertical="center" wrapText="1"/>
    </xf>
    <xf numFmtId="0" fontId="2" fillId="32" borderId="10" xfId="0" applyFont="1" applyFill="1" applyBorder="1" applyAlignment="1">
      <alignment wrapText="1"/>
    </xf>
    <xf numFmtId="49" fontId="30" fillId="0" borderId="10" xfId="0" applyNumberFormat="1" applyFont="1" applyFill="1" applyBorder="1" applyAlignment="1">
      <alignment horizontal="left" vertical="center" wrapText="1"/>
    </xf>
    <xf numFmtId="0" fontId="2" fillId="0" borderId="0" xfId="0" applyFont="1" applyAlignment="1">
      <alignment wrapText="1"/>
    </xf>
    <xf numFmtId="179" fontId="2" fillId="32" borderId="10" xfId="0" applyNumberFormat="1" applyFont="1" applyFill="1" applyBorder="1" applyAlignment="1">
      <alignment horizontal="center" vertical="center" wrapText="1"/>
    </xf>
    <xf numFmtId="4" fontId="0" fillId="0" borderId="0" xfId="0" applyNumberFormat="1" applyFill="1" applyAlignment="1">
      <alignment/>
    </xf>
    <xf numFmtId="4" fontId="0" fillId="34" borderId="0" xfId="0" applyNumberFormat="1" applyFill="1" applyAlignment="1">
      <alignment/>
    </xf>
    <xf numFmtId="179" fontId="2" fillId="32" borderId="10" xfId="0" applyNumberFormat="1" applyFont="1" applyFill="1" applyBorder="1" applyAlignment="1">
      <alignment horizontal="center" vertical="center" wrapText="1"/>
    </xf>
    <xf numFmtId="0" fontId="36" fillId="0" borderId="10" xfId="0" applyFont="1" applyBorder="1" applyAlignment="1">
      <alignment vertical="center" wrapText="1"/>
    </xf>
    <xf numFmtId="179" fontId="2" fillId="0" borderId="10" xfId="0" applyNumberFormat="1" applyFont="1" applyFill="1" applyBorder="1" applyAlignment="1" applyProtection="1">
      <alignment vertical="top" wrapText="1"/>
      <protection/>
    </xf>
    <xf numFmtId="179" fontId="2" fillId="0" borderId="10" xfId="0" applyNumberFormat="1" applyFont="1" applyFill="1" applyBorder="1" applyAlignment="1">
      <alignment horizontal="left" vertical="center" wrapText="1"/>
    </xf>
    <xf numFmtId="1" fontId="2"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left" vertical="center" wrapText="1"/>
    </xf>
    <xf numFmtId="1" fontId="1" fillId="0" borderId="10" xfId="0" applyNumberFormat="1" applyFont="1" applyFill="1" applyBorder="1" applyAlignment="1">
      <alignment horizontal="center" vertical="center" wrapText="1"/>
    </xf>
    <xf numFmtId="179" fontId="2" fillId="0" borderId="13" xfId="0" applyNumberFormat="1" applyFont="1" applyFill="1" applyBorder="1" applyAlignment="1" applyProtection="1">
      <alignment vertical="top" wrapText="1"/>
      <protection/>
    </xf>
    <xf numFmtId="2" fontId="12" fillId="0" borderId="0" xfId="0" applyNumberFormat="1" applyFont="1" applyFill="1" applyAlignment="1">
      <alignment vertical="top"/>
    </xf>
    <xf numFmtId="0" fontId="2" fillId="0" borderId="10" xfId="0" applyFont="1" applyFill="1" applyBorder="1" applyAlignment="1">
      <alignment horizontal="left" vertical="top" wrapText="1"/>
    </xf>
    <xf numFmtId="179" fontId="2" fillId="0" borderId="13" xfId="0" applyNumberFormat="1" applyFont="1" applyFill="1" applyBorder="1" applyAlignment="1" applyProtection="1">
      <alignment vertical="center" wrapText="1"/>
      <protection/>
    </xf>
    <xf numFmtId="171" fontId="0" fillId="0" borderId="0" xfId="67" applyFont="1" applyAlignment="1">
      <alignment/>
    </xf>
    <xf numFmtId="0" fontId="0" fillId="0" borderId="0" xfId="0" applyBorder="1" applyAlignment="1">
      <alignment/>
    </xf>
    <xf numFmtId="179" fontId="1" fillId="0" borderId="10" xfId="0" applyNumberFormat="1" applyFont="1" applyFill="1" applyBorder="1" applyAlignment="1" applyProtection="1">
      <alignment vertical="top" wrapText="1"/>
      <protection/>
    </xf>
    <xf numFmtId="0" fontId="1" fillId="0" borderId="10" xfId="0" applyFont="1" applyFill="1" applyBorder="1" applyAlignment="1">
      <alignment vertical="top" wrapText="1"/>
    </xf>
    <xf numFmtId="4" fontId="1" fillId="0" borderId="10" xfId="0" applyNumberFormat="1" applyFont="1" applyFill="1" applyBorder="1" applyAlignment="1">
      <alignment vertical="center" wrapText="1"/>
    </xf>
    <xf numFmtId="179" fontId="2" fillId="32" borderId="10" xfId="0" applyNumberFormat="1" applyFont="1" applyFill="1" applyBorder="1" applyAlignment="1">
      <alignment horizontal="center" vertical="center" wrapText="1"/>
    </xf>
    <xf numFmtId="49" fontId="3" fillId="0" borderId="12" xfId="53" applyNumberFormat="1" applyFont="1" applyBorder="1" applyAlignment="1">
      <alignment horizontal="center" vertical="center"/>
      <protection/>
    </xf>
    <xf numFmtId="171" fontId="3" fillId="32" borderId="12" xfId="67" applyFont="1" applyFill="1" applyBorder="1" applyAlignment="1">
      <alignment horizontal="right" vertical="center" wrapText="1"/>
    </xf>
    <xf numFmtId="0" fontId="80" fillId="0" borderId="20" xfId="0" applyNumberFormat="1" applyFont="1" applyFill="1" applyBorder="1" applyAlignment="1">
      <alignment vertical="top" wrapText="1"/>
    </xf>
    <xf numFmtId="0" fontId="1" fillId="0" borderId="10" xfId="0" applyFont="1" applyFill="1" applyBorder="1" applyAlignment="1">
      <alignment horizontal="left" vertical="top" wrapText="1"/>
    </xf>
    <xf numFmtId="0" fontId="2" fillId="0" borderId="10" xfId="0" applyFont="1" applyFill="1" applyBorder="1" applyAlignment="1">
      <alignment wrapText="1"/>
    </xf>
    <xf numFmtId="1" fontId="37" fillId="0" borderId="10" xfId="0" applyNumberFormat="1" applyFont="1" applyFill="1" applyBorder="1" applyAlignment="1">
      <alignment horizontal="center" vertical="center" wrapText="1"/>
    </xf>
    <xf numFmtId="1" fontId="32"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top" wrapText="1"/>
    </xf>
    <xf numFmtId="0" fontId="2"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2" fillId="0" borderId="20" xfId="0" applyNumberFormat="1" applyFont="1" applyFill="1" applyBorder="1" applyAlignment="1">
      <alignment vertical="top" wrapText="1"/>
    </xf>
    <xf numFmtId="49" fontId="1" fillId="0" borderId="10" xfId="58" applyNumberFormat="1" applyFont="1" applyFill="1" applyBorder="1" applyAlignment="1">
      <alignment horizontal="center" vertical="center" wrapText="1"/>
      <protection/>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0" fontId="26" fillId="32" borderId="0" xfId="0" applyFont="1" applyFill="1" applyAlignment="1" applyProtection="1">
      <alignment horizontal="center" vertical="top" wrapText="1"/>
      <protection/>
    </xf>
    <xf numFmtId="0" fontId="1" fillId="0" borderId="0" xfId="0" applyFont="1" applyBorder="1" applyAlignment="1">
      <alignment horizontal="right" vertical="top" wrapText="1"/>
    </xf>
    <xf numFmtId="0" fontId="0" fillId="0" borderId="0" xfId="0" applyBorder="1" applyAlignment="1">
      <alignment/>
    </xf>
    <xf numFmtId="179" fontId="2" fillId="32" borderId="10" xfId="0" applyNumberFormat="1" applyFont="1" applyFill="1" applyBorder="1" applyAlignment="1">
      <alignment horizontal="center" vertical="center" wrapText="1"/>
    </xf>
    <xf numFmtId="0" fontId="1" fillId="32" borderId="0" xfId="0" applyFont="1" applyFill="1" applyAlignment="1" applyProtection="1">
      <alignment horizontal="right" vertical="top"/>
      <protection/>
    </xf>
    <xf numFmtId="0" fontId="1" fillId="0" borderId="0" xfId="0" applyFont="1" applyFill="1" applyAlignment="1" applyProtection="1">
      <alignment horizontal="right" vertical="top"/>
      <protection/>
    </xf>
    <xf numFmtId="0" fontId="1" fillId="32"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32" borderId="0" xfId="0" applyFont="1" applyFill="1" applyAlignment="1" applyProtection="1">
      <alignment horizontal="right" vertical="center" wrapText="1"/>
      <protection/>
    </xf>
    <xf numFmtId="0" fontId="1" fillId="32" borderId="0" xfId="0" applyFont="1" applyFill="1" applyAlignment="1" applyProtection="1">
      <alignment horizontal="right" vertical="center"/>
      <protection/>
    </xf>
    <xf numFmtId="0" fontId="1" fillId="0" borderId="0" xfId="0" applyFont="1" applyFill="1" applyAlignment="1" applyProtection="1">
      <alignment horizontal="right" vertical="center"/>
      <protection/>
    </xf>
    <xf numFmtId="179" fontId="2" fillId="0" borderId="10" xfId="0" applyNumberFormat="1" applyFont="1" applyFill="1" applyBorder="1" applyAlignment="1">
      <alignment horizontal="center" vertical="center" wrapText="1"/>
    </xf>
    <xf numFmtId="179" fontId="11" fillId="32" borderId="0" xfId="0" applyNumberFormat="1" applyFont="1" applyFill="1" applyAlignment="1">
      <alignment horizontal="center" vertical="top" wrapText="1"/>
    </xf>
    <xf numFmtId="179" fontId="11" fillId="0" borderId="0" xfId="0" applyNumberFormat="1" applyFont="1" applyFill="1" applyAlignment="1">
      <alignment horizontal="center" vertical="top" wrapText="1"/>
    </xf>
    <xf numFmtId="179" fontId="11" fillId="32" borderId="0" xfId="0" applyNumberFormat="1" applyFont="1" applyFill="1" applyBorder="1" applyAlignment="1">
      <alignment horizontal="center" vertical="top" wrapText="1"/>
    </xf>
    <xf numFmtId="179" fontId="11" fillId="0" borderId="0" xfId="0" applyNumberFormat="1" applyFont="1" applyFill="1" applyBorder="1" applyAlignment="1">
      <alignment horizontal="center" vertical="top" wrapText="1"/>
    </xf>
    <xf numFmtId="0" fontId="32" fillId="32" borderId="0" xfId="0" applyFont="1" applyFill="1" applyAlignment="1">
      <alignment horizontal="center" vertical="center" wrapText="1"/>
    </xf>
    <xf numFmtId="0" fontId="37" fillId="32" borderId="0" xfId="0" applyFont="1" applyFill="1" applyBorder="1" applyAlignment="1">
      <alignment horizontal="right" vertical="center" wrapText="1"/>
    </xf>
    <xf numFmtId="0" fontId="1" fillId="32" borderId="0" xfId="0" applyFont="1" applyFill="1" applyBorder="1" applyAlignment="1" applyProtection="1">
      <alignment horizontal="right" vertical="top"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7"/>
  <sheetViews>
    <sheetView view="pageBreakPreview" zoomScale="85" zoomScaleNormal="115" zoomScaleSheetLayoutView="85" workbookViewId="0" topLeftCell="A1">
      <selection activeCell="A4" sqref="A4"/>
    </sheetView>
  </sheetViews>
  <sheetFormatPr defaultColWidth="9.00390625" defaultRowHeight="12.75"/>
  <cols>
    <col min="1" max="1" width="30.00390625" style="0" customWidth="1"/>
    <col min="2" max="2" width="69.75390625" style="0" customWidth="1"/>
    <col min="3" max="3" width="23.25390625" style="0" customWidth="1"/>
    <col min="4" max="4" width="4.25390625" style="0" customWidth="1"/>
  </cols>
  <sheetData>
    <row r="1" spans="2:4" ht="117.75" customHeight="1">
      <c r="B1" s="396" t="s">
        <v>677</v>
      </c>
      <c r="C1" s="397"/>
      <c r="D1" s="103"/>
    </row>
    <row r="2" spans="2:4" ht="22.5" customHeight="1">
      <c r="B2" s="110"/>
      <c r="C2" s="111"/>
      <c r="D2" s="103"/>
    </row>
    <row r="3" spans="1:4" ht="36.75" customHeight="1">
      <c r="A3" s="398" t="s">
        <v>678</v>
      </c>
      <c r="B3" s="398"/>
      <c r="C3" s="398"/>
      <c r="D3" s="103" t="s">
        <v>176</v>
      </c>
    </row>
    <row r="4" spans="1:4" ht="11.25" customHeight="1">
      <c r="A4" s="171"/>
      <c r="B4" s="171"/>
      <c r="C4" s="171"/>
      <c r="D4" s="103"/>
    </row>
    <row r="5" ht="15.75">
      <c r="C5" s="94" t="s">
        <v>13</v>
      </c>
    </row>
    <row r="6" spans="1:3" ht="43.5" customHeight="1">
      <c r="A6" s="105" t="s">
        <v>295</v>
      </c>
      <c r="B6" s="105" t="s">
        <v>29</v>
      </c>
      <c r="C6" s="105" t="s">
        <v>65</v>
      </c>
    </row>
    <row r="7" spans="1:3" ht="17.25" customHeight="1">
      <c r="A7" s="104">
        <v>1</v>
      </c>
      <c r="B7" s="104">
        <v>2</v>
      </c>
      <c r="C7" s="104">
        <v>3</v>
      </c>
    </row>
    <row r="8" spans="1:3" ht="45" customHeight="1">
      <c r="A8" s="105" t="s">
        <v>314</v>
      </c>
      <c r="B8" s="269" t="s">
        <v>296</v>
      </c>
      <c r="C8" s="106">
        <f>C9</f>
        <v>-10757474.469999969</v>
      </c>
    </row>
    <row r="9" spans="1:3" ht="38.25" customHeight="1">
      <c r="A9" s="105" t="s">
        <v>297</v>
      </c>
      <c r="B9" s="269" t="s">
        <v>298</v>
      </c>
      <c r="C9" s="109">
        <f>C14+C10</f>
        <v>-10757474.469999969</v>
      </c>
    </row>
    <row r="10" spans="1:3" ht="20.25" customHeight="1">
      <c r="A10" s="105" t="s">
        <v>299</v>
      </c>
      <c r="B10" s="269" t="s">
        <v>300</v>
      </c>
      <c r="C10" s="106">
        <f>C11</f>
        <v>-479850203.07000005</v>
      </c>
    </row>
    <row r="11" spans="1:3" ht="20.25" customHeight="1">
      <c r="A11" s="108" t="s">
        <v>301</v>
      </c>
      <c r="B11" s="270" t="s">
        <v>302</v>
      </c>
      <c r="C11" s="109">
        <f>C12</f>
        <v>-479850203.07000005</v>
      </c>
    </row>
    <row r="12" spans="1:3" ht="20.25" customHeight="1">
      <c r="A12" s="108" t="s">
        <v>303</v>
      </c>
      <c r="B12" s="270" t="s">
        <v>304</v>
      </c>
      <c r="C12" s="107">
        <f>C13</f>
        <v>-479850203.07000005</v>
      </c>
    </row>
    <row r="13" spans="1:3" ht="37.5" customHeight="1">
      <c r="A13" s="108" t="s">
        <v>305</v>
      </c>
      <c r="B13" s="270" t="s">
        <v>306</v>
      </c>
      <c r="C13" s="106">
        <f>-'Приложение 2'!C155</f>
        <v>-479850203.07000005</v>
      </c>
    </row>
    <row r="14" spans="1:3" ht="18.75" customHeight="1">
      <c r="A14" s="105" t="s">
        <v>307</v>
      </c>
      <c r="B14" s="269" t="s">
        <v>308</v>
      </c>
      <c r="C14" s="106">
        <f>C15</f>
        <v>469092728.6000001</v>
      </c>
    </row>
    <row r="15" spans="1:3" ht="18.75" customHeight="1">
      <c r="A15" s="108" t="s">
        <v>309</v>
      </c>
      <c r="B15" s="270" t="s">
        <v>308</v>
      </c>
      <c r="C15" s="109">
        <f>C16</f>
        <v>469092728.6000001</v>
      </c>
    </row>
    <row r="16" spans="1:3" ht="18.75" customHeight="1">
      <c r="A16" s="108" t="s">
        <v>310</v>
      </c>
      <c r="B16" s="270" t="s">
        <v>311</v>
      </c>
      <c r="C16" s="107">
        <f>C17</f>
        <v>469092728.6000001</v>
      </c>
    </row>
    <row r="17" spans="1:3" ht="36.75" customHeight="1">
      <c r="A17" s="108" t="s">
        <v>312</v>
      </c>
      <c r="B17" s="270" t="s">
        <v>313</v>
      </c>
      <c r="C17" s="106">
        <f>'Приложение 4'!G15</f>
        <v>469092728.6000001</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F155"/>
  <sheetViews>
    <sheetView view="pageBreakPreview" zoomScale="90" zoomScaleSheetLayoutView="90" zoomScalePageLayoutView="0" workbookViewId="0" topLeftCell="A1">
      <selection activeCell="C87" sqref="C87"/>
    </sheetView>
  </sheetViews>
  <sheetFormatPr defaultColWidth="9.00390625" defaultRowHeight="12.75"/>
  <cols>
    <col min="1" max="1" width="20.00390625" style="102" customWidth="1"/>
    <col min="2" max="2" width="65.375" style="0" customWidth="1"/>
    <col min="3" max="3" width="13.75390625" style="97" customWidth="1"/>
    <col min="4" max="4" width="21.375" style="0" customWidth="1"/>
    <col min="5" max="5" width="16.25390625" style="0" customWidth="1"/>
    <col min="6" max="6" width="12.375" style="0" customWidth="1"/>
  </cols>
  <sheetData>
    <row r="1" spans="1:3" ht="15.75">
      <c r="A1" s="34"/>
      <c r="B1" s="35"/>
      <c r="C1" s="272" t="s">
        <v>588</v>
      </c>
    </row>
    <row r="2" spans="1:3" ht="15.75">
      <c r="A2" s="34"/>
      <c r="B2" s="400" t="s">
        <v>679</v>
      </c>
      <c r="C2" s="401"/>
    </row>
    <row r="3" spans="1:3" ht="15.75">
      <c r="A3" s="36"/>
      <c r="B3" s="401"/>
      <c r="C3" s="401"/>
    </row>
    <row r="4" spans="1:3" ht="33" customHeight="1">
      <c r="A4" s="36"/>
      <c r="B4" s="401"/>
      <c r="C4" s="401"/>
    </row>
    <row r="5" spans="1:3" ht="21" customHeight="1">
      <c r="A5" s="36"/>
      <c r="B5" s="401"/>
      <c r="C5" s="401"/>
    </row>
    <row r="6" spans="1:3" ht="18" customHeight="1">
      <c r="A6" s="37"/>
      <c r="B6" s="37"/>
      <c r="C6" s="272"/>
    </row>
    <row r="7" spans="1:3" ht="39" customHeight="1">
      <c r="A7" s="399" t="s">
        <v>680</v>
      </c>
      <c r="B7" s="399"/>
      <c r="C7" s="399"/>
    </row>
    <row r="8" spans="1:3" ht="15.75">
      <c r="A8" s="100"/>
      <c r="B8" s="38"/>
      <c r="C8" s="272" t="s">
        <v>13</v>
      </c>
    </row>
    <row r="9" spans="1:3" ht="36" customHeight="1">
      <c r="A9" s="39" t="s">
        <v>63</v>
      </c>
      <c r="B9" s="40" t="s">
        <v>64</v>
      </c>
      <c r="C9" s="96" t="s">
        <v>65</v>
      </c>
    </row>
    <row r="10" spans="1:6" ht="12.75">
      <c r="A10" s="40" t="s">
        <v>66</v>
      </c>
      <c r="B10" s="218" t="s">
        <v>67</v>
      </c>
      <c r="C10" s="277">
        <f>C11+C17+C27+C42+C46+C51+C55+C39+C59+C72</f>
        <v>73334919.79000002</v>
      </c>
      <c r="E10" s="281"/>
      <c r="F10" s="281"/>
    </row>
    <row r="11" spans="1:6" ht="12.75">
      <c r="A11" s="40" t="s">
        <v>68</v>
      </c>
      <c r="B11" s="218" t="s">
        <v>69</v>
      </c>
      <c r="C11" s="277">
        <f>C12</f>
        <v>58237810.370000005</v>
      </c>
      <c r="E11" s="281"/>
      <c r="F11" s="281"/>
    </row>
    <row r="12" spans="1:6" ht="12.75">
      <c r="A12" s="40" t="s">
        <v>70</v>
      </c>
      <c r="B12" s="218" t="s">
        <v>71</v>
      </c>
      <c r="C12" s="277">
        <f>C13+C14+C15+C16</f>
        <v>58237810.370000005</v>
      </c>
      <c r="E12" s="281"/>
      <c r="F12" s="281"/>
    </row>
    <row r="13" spans="1:3" ht="43.5" customHeight="1">
      <c r="A13" s="41" t="s">
        <v>72</v>
      </c>
      <c r="B13" s="217" t="s">
        <v>148</v>
      </c>
      <c r="C13" s="333">
        <v>55641827.42</v>
      </c>
    </row>
    <row r="14" spans="1:3" ht="61.5" customHeight="1">
      <c r="A14" s="41" t="s">
        <v>158</v>
      </c>
      <c r="B14" s="217" t="s">
        <v>149</v>
      </c>
      <c r="C14" s="318">
        <v>260165.52</v>
      </c>
    </row>
    <row r="15" spans="1:3" ht="22.5">
      <c r="A15" s="41" t="s">
        <v>159</v>
      </c>
      <c r="B15" s="217" t="s">
        <v>150</v>
      </c>
      <c r="C15" s="318">
        <v>353018.43</v>
      </c>
    </row>
    <row r="16" spans="1:3" ht="56.25">
      <c r="A16" s="41" t="s">
        <v>687</v>
      </c>
      <c r="B16" s="217" t="s">
        <v>686</v>
      </c>
      <c r="C16" s="333">
        <v>1982799</v>
      </c>
    </row>
    <row r="17" spans="1:3" ht="23.25" customHeight="1">
      <c r="A17" s="42" t="s">
        <v>73</v>
      </c>
      <c r="B17" s="219" t="s">
        <v>74</v>
      </c>
      <c r="C17" s="279">
        <f>C18</f>
        <v>6709810.449999999</v>
      </c>
    </row>
    <row r="18" spans="1:3" ht="23.25" customHeight="1">
      <c r="A18" s="42" t="s">
        <v>75</v>
      </c>
      <c r="B18" s="219" t="s">
        <v>76</v>
      </c>
      <c r="C18" s="279">
        <f>C19+C21+C23+C25</f>
        <v>6709810.449999999</v>
      </c>
    </row>
    <row r="19" spans="1:3" ht="35.25" customHeight="1">
      <c r="A19" s="43" t="s">
        <v>77</v>
      </c>
      <c r="B19" s="220" t="s">
        <v>78</v>
      </c>
      <c r="C19" s="278">
        <f>C20</f>
        <v>3097648.33</v>
      </c>
    </row>
    <row r="20" spans="1:3" ht="57" customHeight="1">
      <c r="A20" s="43" t="s">
        <v>503</v>
      </c>
      <c r="B20" s="220" t="s">
        <v>504</v>
      </c>
      <c r="C20" s="333">
        <v>3097648.33</v>
      </c>
    </row>
    <row r="21" spans="1:3" ht="48" customHeight="1">
      <c r="A21" s="43" t="s">
        <v>79</v>
      </c>
      <c r="B21" s="220" t="s">
        <v>80</v>
      </c>
      <c r="C21" s="278">
        <f>C22</f>
        <v>21784.94</v>
      </c>
    </row>
    <row r="22" spans="1:3" ht="69.75" customHeight="1">
      <c r="A22" s="43" t="s">
        <v>505</v>
      </c>
      <c r="B22" s="220" t="s">
        <v>506</v>
      </c>
      <c r="C22" s="333">
        <v>21784.94</v>
      </c>
    </row>
    <row r="23" spans="1:3" ht="35.25" customHeight="1">
      <c r="A23" s="43" t="s">
        <v>81</v>
      </c>
      <c r="B23" s="220" t="s">
        <v>82</v>
      </c>
      <c r="C23" s="278">
        <f>C24</f>
        <v>4118605.75</v>
      </c>
    </row>
    <row r="24" spans="1:3" ht="54" customHeight="1">
      <c r="A24" s="43" t="s">
        <v>507</v>
      </c>
      <c r="B24" s="220" t="s">
        <v>508</v>
      </c>
      <c r="C24" s="333">
        <v>4118605.75</v>
      </c>
    </row>
    <row r="25" spans="1:3" ht="37.5" customHeight="1">
      <c r="A25" s="43" t="s">
        <v>83</v>
      </c>
      <c r="B25" s="220" t="s">
        <v>84</v>
      </c>
      <c r="C25" s="278">
        <f>C26</f>
        <v>-528228.57</v>
      </c>
    </row>
    <row r="26" spans="1:3" ht="54" customHeight="1">
      <c r="A26" s="43" t="s">
        <v>509</v>
      </c>
      <c r="B26" s="220" t="s">
        <v>510</v>
      </c>
      <c r="C26" s="333">
        <v>-528228.57</v>
      </c>
    </row>
    <row r="27" spans="1:3" ht="12.75">
      <c r="A27" s="40" t="s">
        <v>85</v>
      </c>
      <c r="B27" s="218" t="s">
        <v>86</v>
      </c>
      <c r="C27" s="279">
        <f>C28+C33+C35+C37</f>
        <v>3231425.61</v>
      </c>
    </row>
    <row r="28" spans="1:3" ht="22.5">
      <c r="A28" s="250" t="s">
        <v>87</v>
      </c>
      <c r="B28" s="251" t="s">
        <v>88</v>
      </c>
      <c r="C28" s="279">
        <f>C29+C31</f>
        <v>723757.77</v>
      </c>
    </row>
    <row r="29" spans="1:3" ht="21.75" customHeight="1">
      <c r="A29" s="250" t="s">
        <v>89</v>
      </c>
      <c r="B29" s="251" t="s">
        <v>90</v>
      </c>
      <c r="C29" s="279">
        <f>C30</f>
        <v>607433.02</v>
      </c>
    </row>
    <row r="30" spans="1:3" ht="21.75" customHeight="1">
      <c r="A30" s="44" t="s">
        <v>91</v>
      </c>
      <c r="B30" s="221" t="s">
        <v>90</v>
      </c>
      <c r="C30" s="333">
        <v>607433.02</v>
      </c>
    </row>
    <row r="31" spans="1:3" ht="21.75" customHeight="1">
      <c r="A31" s="250" t="s">
        <v>92</v>
      </c>
      <c r="B31" s="251" t="s">
        <v>93</v>
      </c>
      <c r="C31" s="279">
        <f>C32</f>
        <v>116324.75</v>
      </c>
    </row>
    <row r="32" spans="1:3" ht="33" customHeight="1">
      <c r="A32" s="44" t="s">
        <v>94</v>
      </c>
      <c r="B32" s="221" t="s">
        <v>151</v>
      </c>
      <c r="C32" s="333">
        <v>116324.75</v>
      </c>
    </row>
    <row r="33" spans="1:3" ht="12.75">
      <c r="A33" s="40" t="s">
        <v>95</v>
      </c>
      <c r="B33" s="218" t="s">
        <v>96</v>
      </c>
      <c r="C33" s="279">
        <f>C34</f>
        <v>172580.64</v>
      </c>
    </row>
    <row r="34" spans="1:3" ht="12.75">
      <c r="A34" s="41" t="s">
        <v>97</v>
      </c>
      <c r="B34" s="222" t="s">
        <v>96</v>
      </c>
      <c r="C34" s="333">
        <v>172580.64</v>
      </c>
    </row>
    <row r="35" spans="1:3" ht="12.75">
      <c r="A35" s="40" t="s">
        <v>98</v>
      </c>
      <c r="B35" s="218" t="s">
        <v>99</v>
      </c>
      <c r="C35" s="279">
        <f>C36</f>
        <v>1786718.82</v>
      </c>
    </row>
    <row r="36" spans="1:3" ht="12.75">
      <c r="A36" s="41" t="s">
        <v>100</v>
      </c>
      <c r="B36" s="222" t="s">
        <v>99</v>
      </c>
      <c r="C36" s="333">
        <v>1786718.82</v>
      </c>
    </row>
    <row r="37" spans="1:3" ht="22.5">
      <c r="A37" s="40" t="s">
        <v>636</v>
      </c>
      <c r="B37" s="218" t="s">
        <v>639</v>
      </c>
      <c r="C37" s="332">
        <f>C38</f>
        <v>548368.38</v>
      </c>
    </row>
    <row r="38" spans="1:3" ht="27" customHeight="1">
      <c r="A38" s="41" t="s">
        <v>637</v>
      </c>
      <c r="B38" s="222" t="s">
        <v>638</v>
      </c>
      <c r="C38" s="333">
        <v>548368.38</v>
      </c>
    </row>
    <row r="39" spans="1:3" ht="17.25" customHeight="1">
      <c r="A39" s="40" t="s">
        <v>589</v>
      </c>
      <c r="B39" s="218" t="s">
        <v>590</v>
      </c>
      <c r="C39" s="332">
        <f>C40</f>
        <v>2588</v>
      </c>
    </row>
    <row r="40" spans="1:3" ht="24.75" customHeight="1">
      <c r="A40" s="41" t="s">
        <v>591</v>
      </c>
      <c r="B40" s="222" t="s">
        <v>592</v>
      </c>
      <c r="C40" s="333">
        <f>C41</f>
        <v>2588</v>
      </c>
    </row>
    <row r="41" spans="1:3" ht="29.25" customHeight="1">
      <c r="A41" s="41" t="s">
        <v>593</v>
      </c>
      <c r="B41" s="222" t="s">
        <v>594</v>
      </c>
      <c r="C41" s="333">
        <v>2588</v>
      </c>
    </row>
    <row r="42" spans="1:3" ht="22.5">
      <c r="A42" s="45" t="s">
        <v>101</v>
      </c>
      <c r="B42" s="223" t="s">
        <v>102</v>
      </c>
      <c r="C42" s="277">
        <f>C43</f>
        <v>3446925.51</v>
      </c>
    </row>
    <row r="43" spans="1:3" ht="45.75" customHeight="1">
      <c r="A43" s="47" t="s">
        <v>103</v>
      </c>
      <c r="B43" s="224" t="s">
        <v>104</v>
      </c>
      <c r="C43" s="277">
        <f>C44</f>
        <v>3446925.51</v>
      </c>
    </row>
    <row r="44" spans="1:3" ht="39" customHeight="1">
      <c r="A44" s="45" t="s">
        <v>105</v>
      </c>
      <c r="B44" s="249" t="s">
        <v>106</v>
      </c>
      <c r="C44" s="277">
        <f>C45</f>
        <v>3446925.51</v>
      </c>
    </row>
    <row r="45" spans="1:3" ht="56.25">
      <c r="A45" s="48" t="s">
        <v>319</v>
      </c>
      <c r="B45" s="225" t="s">
        <v>318</v>
      </c>
      <c r="C45" s="333">
        <v>3446925.51</v>
      </c>
    </row>
    <row r="46" spans="1:3" ht="12.75">
      <c r="A46" s="40" t="s">
        <v>107</v>
      </c>
      <c r="B46" s="226" t="s">
        <v>108</v>
      </c>
      <c r="C46" s="277">
        <f>C47</f>
        <v>19440.870000000003</v>
      </c>
    </row>
    <row r="47" spans="1:3" ht="12.75">
      <c r="A47" s="40" t="s">
        <v>109</v>
      </c>
      <c r="B47" s="226" t="s">
        <v>110</v>
      </c>
      <c r="C47" s="279">
        <f>SUM(C48:C49)</f>
        <v>19440.870000000003</v>
      </c>
    </row>
    <row r="48" spans="1:4" ht="22.5">
      <c r="A48" s="49" t="s">
        <v>111</v>
      </c>
      <c r="B48" s="228" t="s">
        <v>112</v>
      </c>
      <c r="C48" s="333">
        <v>18852.97</v>
      </c>
      <c r="D48" s="170"/>
    </row>
    <row r="49" spans="1:3" ht="12.75">
      <c r="A49" s="40" t="s">
        <v>113</v>
      </c>
      <c r="B49" s="226" t="s">
        <v>114</v>
      </c>
      <c r="C49" s="279">
        <f>C50</f>
        <v>587.9</v>
      </c>
    </row>
    <row r="50" spans="1:3" ht="12.75">
      <c r="A50" s="41" t="s">
        <v>459</v>
      </c>
      <c r="B50" s="227" t="s">
        <v>460</v>
      </c>
      <c r="C50" s="333">
        <v>587.9</v>
      </c>
    </row>
    <row r="51" spans="1:3" ht="22.5">
      <c r="A51" s="50" t="s">
        <v>115</v>
      </c>
      <c r="B51" s="229" t="s">
        <v>539</v>
      </c>
      <c r="C51" s="279">
        <f>C52</f>
        <v>13302.22</v>
      </c>
    </row>
    <row r="52" spans="1:3" ht="12.75">
      <c r="A52" s="50" t="s">
        <v>116</v>
      </c>
      <c r="B52" s="231" t="s">
        <v>118</v>
      </c>
      <c r="C52" s="279">
        <f>C53</f>
        <v>13302.22</v>
      </c>
    </row>
    <row r="53" spans="1:3" ht="12.75">
      <c r="A53" s="50" t="s">
        <v>119</v>
      </c>
      <c r="B53" s="231" t="s">
        <v>152</v>
      </c>
      <c r="C53" s="279">
        <f>C54</f>
        <v>13302.22</v>
      </c>
    </row>
    <row r="54" spans="1:4" ht="12.75">
      <c r="A54" s="51" t="s">
        <v>120</v>
      </c>
      <c r="B54" s="230" t="s">
        <v>121</v>
      </c>
      <c r="C54" s="333">
        <v>13302.22</v>
      </c>
      <c r="D54" s="293"/>
    </row>
    <row r="55" spans="1:3" ht="12.75">
      <c r="A55" s="50" t="s">
        <v>328</v>
      </c>
      <c r="B55" s="231" t="s">
        <v>332</v>
      </c>
      <c r="C55" s="279">
        <f>C56</f>
        <v>1609774.03</v>
      </c>
    </row>
    <row r="56" spans="1:3" ht="24" customHeight="1">
      <c r="A56" s="50" t="s">
        <v>329</v>
      </c>
      <c r="B56" s="229" t="s">
        <v>333</v>
      </c>
      <c r="C56" s="279">
        <f>C57</f>
        <v>1609774.03</v>
      </c>
    </row>
    <row r="57" spans="1:3" ht="24" customHeight="1">
      <c r="A57" s="50" t="s">
        <v>330</v>
      </c>
      <c r="B57" s="229" t="s">
        <v>334</v>
      </c>
      <c r="C57" s="279">
        <f>C58</f>
        <v>1609774.03</v>
      </c>
    </row>
    <row r="58" spans="1:3" ht="34.5" customHeight="1">
      <c r="A58" s="51" t="s">
        <v>331</v>
      </c>
      <c r="B58" s="232" t="s">
        <v>335</v>
      </c>
      <c r="C58" s="333">
        <v>1609774.03</v>
      </c>
    </row>
    <row r="59" spans="1:3" ht="21" customHeight="1">
      <c r="A59" s="40" t="s">
        <v>597</v>
      </c>
      <c r="B59" s="226" t="s">
        <v>598</v>
      </c>
      <c r="C59" s="332">
        <f>C60+C69</f>
        <v>17644.14</v>
      </c>
    </row>
    <row r="60" spans="1:3" ht="30" customHeight="1">
      <c r="A60" s="45" t="s">
        <v>599</v>
      </c>
      <c r="B60" s="331" t="s">
        <v>600</v>
      </c>
      <c r="C60" s="334">
        <f>C63+C61+C65+C67</f>
        <v>14143.759999999998</v>
      </c>
    </row>
    <row r="61" spans="1:3" ht="21" customHeight="1">
      <c r="A61" s="45" t="s">
        <v>617</v>
      </c>
      <c r="B61" s="224" t="s">
        <v>619</v>
      </c>
      <c r="C61" s="332">
        <f>C62</f>
        <v>6890.48</v>
      </c>
    </row>
    <row r="62" spans="1:3" ht="21" customHeight="1">
      <c r="A62" s="45" t="s">
        <v>618</v>
      </c>
      <c r="B62" s="330" t="s">
        <v>620</v>
      </c>
      <c r="C62" s="333">
        <v>6890.48</v>
      </c>
    </row>
    <row r="63" spans="1:3" ht="21" customHeight="1">
      <c r="A63" s="45" t="s">
        <v>601</v>
      </c>
      <c r="B63" s="229" t="s">
        <v>602</v>
      </c>
      <c r="C63" s="332">
        <f>C64</f>
        <v>1003.28</v>
      </c>
    </row>
    <row r="64" spans="1:3" ht="21" customHeight="1">
      <c r="A64" s="384" t="s">
        <v>603</v>
      </c>
      <c r="B64" s="329" t="s">
        <v>604</v>
      </c>
      <c r="C64" s="385">
        <v>1003.28</v>
      </c>
    </row>
    <row r="65" spans="1:3" ht="40.5" customHeight="1">
      <c r="A65" s="45" t="s">
        <v>695</v>
      </c>
      <c r="B65" s="224" t="s">
        <v>688</v>
      </c>
      <c r="C65" s="332">
        <f>C66</f>
        <v>5000</v>
      </c>
    </row>
    <row r="66" spans="1:3" ht="40.5" customHeight="1">
      <c r="A66" s="48" t="s">
        <v>694</v>
      </c>
      <c r="B66" s="368" t="s">
        <v>689</v>
      </c>
      <c r="C66" s="333">
        <v>5000</v>
      </c>
    </row>
    <row r="67" spans="1:3" ht="40.5" customHeight="1">
      <c r="A67" s="45" t="s">
        <v>693</v>
      </c>
      <c r="B67" s="224" t="s">
        <v>690</v>
      </c>
      <c r="C67" s="332">
        <f>C68</f>
        <v>1250</v>
      </c>
    </row>
    <row r="68" spans="1:3" ht="40.5" customHeight="1">
      <c r="A68" s="48" t="s">
        <v>692</v>
      </c>
      <c r="B68" s="368" t="s">
        <v>691</v>
      </c>
      <c r="C68" s="333">
        <v>1250</v>
      </c>
    </row>
    <row r="69" spans="1:3" ht="21" customHeight="1">
      <c r="A69" s="45" t="s">
        <v>605</v>
      </c>
      <c r="B69" s="229" t="s">
        <v>606</v>
      </c>
      <c r="C69" s="332">
        <f>C70</f>
        <v>3500.38</v>
      </c>
    </row>
    <row r="70" spans="1:3" ht="21" customHeight="1">
      <c r="A70" s="48" t="s">
        <v>607</v>
      </c>
      <c r="B70" s="232" t="s">
        <v>608</v>
      </c>
      <c r="C70" s="333">
        <f>C71</f>
        <v>3500.38</v>
      </c>
    </row>
    <row r="71" spans="1:3" ht="21" customHeight="1">
      <c r="A71" s="48" t="s">
        <v>609</v>
      </c>
      <c r="B71" s="232" t="s">
        <v>610</v>
      </c>
      <c r="C71" s="333">
        <v>3500.38</v>
      </c>
    </row>
    <row r="72" spans="1:3" ht="21" customHeight="1">
      <c r="A72" s="45" t="s">
        <v>611</v>
      </c>
      <c r="B72" s="223" t="s">
        <v>612</v>
      </c>
      <c r="C72" s="332">
        <f>C73+C75</f>
        <v>46198.59</v>
      </c>
    </row>
    <row r="73" spans="1:3" ht="21" customHeight="1">
      <c r="A73" s="45" t="s">
        <v>613</v>
      </c>
      <c r="B73" s="223" t="s">
        <v>614</v>
      </c>
      <c r="C73" s="332">
        <f>C74</f>
        <v>10352.59</v>
      </c>
    </row>
    <row r="74" spans="1:3" ht="21" customHeight="1">
      <c r="A74" s="48" t="s">
        <v>615</v>
      </c>
      <c r="B74" s="233" t="s">
        <v>616</v>
      </c>
      <c r="C74" s="333">
        <v>10352.59</v>
      </c>
    </row>
    <row r="75" spans="1:3" ht="21" customHeight="1">
      <c r="A75" s="45" t="s">
        <v>698</v>
      </c>
      <c r="B75" s="223" t="s">
        <v>697</v>
      </c>
      <c r="C75" s="332">
        <f>C76</f>
        <v>35846</v>
      </c>
    </row>
    <row r="76" spans="1:3" ht="21" customHeight="1">
      <c r="A76" s="48" t="s">
        <v>699</v>
      </c>
      <c r="B76" s="233" t="s">
        <v>696</v>
      </c>
      <c r="C76" s="333">
        <v>35846</v>
      </c>
    </row>
    <row r="77" spans="1:3" ht="12.75">
      <c r="A77" s="52" t="s">
        <v>122</v>
      </c>
      <c r="B77" s="234" t="s">
        <v>153</v>
      </c>
      <c r="C77" s="277">
        <f>C78++C143+C146+C150</f>
        <v>406515283.28000003</v>
      </c>
    </row>
    <row r="78" spans="1:3" ht="26.25" customHeight="1">
      <c r="A78" s="40" t="s">
        <v>123</v>
      </c>
      <c r="B78" s="235" t="s">
        <v>154</v>
      </c>
      <c r="C78" s="277">
        <f>C85+C79+C106</f>
        <v>408466791.94</v>
      </c>
    </row>
    <row r="79" spans="1:3" ht="15" customHeight="1">
      <c r="A79" s="40" t="s">
        <v>621</v>
      </c>
      <c r="B79" s="235" t="s">
        <v>155</v>
      </c>
      <c r="C79" s="279">
        <f>C80+C82</f>
        <v>77252913</v>
      </c>
    </row>
    <row r="80" spans="1:3" ht="15" customHeight="1">
      <c r="A80" s="40" t="s">
        <v>479</v>
      </c>
      <c r="B80" s="235" t="s">
        <v>124</v>
      </c>
      <c r="C80" s="279">
        <f>C81</f>
        <v>75252913</v>
      </c>
    </row>
    <row r="81" spans="1:5" ht="15" customHeight="1">
      <c r="A81" s="41" t="s">
        <v>480</v>
      </c>
      <c r="B81" s="227" t="s">
        <v>156</v>
      </c>
      <c r="C81" s="278">
        <v>75252913</v>
      </c>
      <c r="E81" s="281"/>
    </row>
    <row r="82" spans="1:5" ht="15" customHeight="1">
      <c r="A82" s="40" t="s">
        <v>703</v>
      </c>
      <c r="B82" s="226" t="s">
        <v>700</v>
      </c>
      <c r="C82" s="279">
        <f>C83</f>
        <v>2000000</v>
      </c>
      <c r="E82" s="281"/>
    </row>
    <row r="83" spans="1:5" ht="15" customHeight="1">
      <c r="A83" s="41" t="s">
        <v>702</v>
      </c>
      <c r="B83" s="227" t="s">
        <v>701</v>
      </c>
      <c r="C83" s="278">
        <v>2000000</v>
      </c>
      <c r="E83" s="281"/>
    </row>
    <row r="84" spans="1:3" ht="7.5" customHeight="1">
      <c r="A84" s="41"/>
      <c r="B84" s="53"/>
      <c r="C84" s="279"/>
    </row>
    <row r="85" spans="1:5" ht="22.5" customHeight="1">
      <c r="A85" s="101" t="s">
        <v>519</v>
      </c>
      <c r="B85" s="46" t="s">
        <v>518</v>
      </c>
      <c r="C85" s="279">
        <f>C92+C94+C88+C90+C86</f>
        <v>36898443.01</v>
      </c>
      <c r="E85" s="281"/>
    </row>
    <row r="86" spans="1:5" ht="45" customHeight="1">
      <c r="A86" s="101" t="s">
        <v>706</v>
      </c>
      <c r="B86" s="46" t="s">
        <v>704</v>
      </c>
      <c r="C86" s="279">
        <f>C87</f>
        <v>1325174.6</v>
      </c>
      <c r="E86" s="281"/>
    </row>
    <row r="87" spans="1:5" ht="45" customHeight="1">
      <c r="A87" s="101" t="s">
        <v>707</v>
      </c>
      <c r="B87" s="53" t="s">
        <v>705</v>
      </c>
      <c r="C87" s="278">
        <v>1325174.6</v>
      </c>
      <c r="E87" s="281"/>
    </row>
    <row r="88" spans="1:5" ht="30.75" customHeight="1">
      <c r="A88" s="101" t="s">
        <v>641</v>
      </c>
      <c r="B88" s="46" t="s">
        <v>708</v>
      </c>
      <c r="C88" s="279">
        <f>C89</f>
        <v>1832312.86</v>
      </c>
      <c r="E88" s="281"/>
    </row>
    <row r="89" spans="1:5" ht="32.25" customHeight="1">
      <c r="A89" s="54" t="s">
        <v>640</v>
      </c>
      <c r="B89" s="53" t="s">
        <v>709</v>
      </c>
      <c r="C89" s="278">
        <v>1832312.86</v>
      </c>
      <c r="E89" s="281"/>
    </row>
    <row r="90" spans="1:5" ht="32.25" customHeight="1">
      <c r="A90" s="101" t="s">
        <v>662</v>
      </c>
      <c r="B90" s="46" t="s">
        <v>664</v>
      </c>
      <c r="C90" s="279">
        <f>C91</f>
        <v>2614500.08</v>
      </c>
      <c r="E90" s="281"/>
    </row>
    <row r="91" spans="1:5" ht="32.25" customHeight="1">
      <c r="A91" s="54" t="s">
        <v>663</v>
      </c>
      <c r="B91" s="53" t="s">
        <v>665</v>
      </c>
      <c r="C91" s="278">
        <v>2614500.08</v>
      </c>
      <c r="E91" s="281"/>
    </row>
    <row r="92" spans="1:5" ht="34.5" customHeight="1">
      <c r="A92" s="101" t="s">
        <v>712</v>
      </c>
      <c r="B92" s="46" t="s">
        <v>710</v>
      </c>
      <c r="C92" s="279">
        <f>C93</f>
        <v>1008510.47</v>
      </c>
      <c r="E92" s="281"/>
    </row>
    <row r="93" spans="1:5" ht="34.5" customHeight="1">
      <c r="A93" s="54" t="s">
        <v>713</v>
      </c>
      <c r="B93" s="53" t="s">
        <v>711</v>
      </c>
      <c r="C93" s="278">
        <v>1008510.47</v>
      </c>
      <c r="E93" s="281"/>
    </row>
    <row r="94" spans="1:3" s="335" customFormat="1" ht="12.75">
      <c r="A94" s="55" t="s">
        <v>513</v>
      </c>
      <c r="B94" s="339" t="s">
        <v>511</v>
      </c>
      <c r="C94" s="338">
        <f>C95</f>
        <v>30117945</v>
      </c>
    </row>
    <row r="95" spans="1:3" s="335" customFormat="1" ht="12.75">
      <c r="A95" s="55" t="s">
        <v>514</v>
      </c>
      <c r="B95" s="339" t="s">
        <v>512</v>
      </c>
      <c r="C95" s="338">
        <f>SUM(C96:C104)</f>
        <v>30117945</v>
      </c>
    </row>
    <row r="96" spans="1:3" s="335" customFormat="1" ht="33.75">
      <c r="A96" s="56" t="s">
        <v>514</v>
      </c>
      <c r="B96" s="53" t="s">
        <v>666</v>
      </c>
      <c r="C96" s="337">
        <v>1465974</v>
      </c>
    </row>
    <row r="97" spans="1:3" s="335" customFormat="1" ht="34.5" customHeight="1">
      <c r="A97" s="56" t="s">
        <v>514</v>
      </c>
      <c r="B97" s="340" t="s">
        <v>515</v>
      </c>
      <c r="C97" s="337">
        <v>220408</v>
      </c>
    </row>
    <row r="98" spans="1:3" s="335" customFormat="1" ht="34.5" customHeight="1">
      <c r="A98" s="56" t="s">
        <v>514</v>
      </c>
      <c r="B98" s="340" t="s">
        <v>516</v>
      </c>
      <c r="C98" s="337">
        <v>204428</v>
      </c>
    </row>
    <row r="99" spans="1:3" s="335" customFormat="1" ht="34.5" customHeight="1">
      <c r="A99" s="56" t="s">
        <v>514</v>
      </c>
      <c r="B99" s="340" t="s">
        <v>517</v>
      </c>
      <c r="C99" s="337">
        <v>431122</v>
      </c>
    </row>
    <row r="100" spans="1:3" s="335" customFormat="1" ht="34.5" customHeight="1">
      <c r="A100" s="56" t="s">
        <v>514</v>
      </c>
      <c r="B100" s="225" t="s">
        <v>520</v>
      </c>
      <c r="C100" s="337">
        <v>539710</v>
      </c>
    </row>
    <row r="101" spans="1:3" s="335" customFormat="1" ht="27" customHeight="1">
      <c r="A101" s="56" t="s">
        <v>514</v>
      </c>
      <c r="B101" s="233" t="s">
        <v>667</v>
      </c>
      <c r="C101" s="337">
        <v>430165</v>
      </c>
    </row>
    <row r="102" spans="1:3" s="335" customFormat="1" ht="27" customHeight="1">
      <c r="A102" s="56" t="s">
        <v>514</v>
      </c>
      <c r="B102" s="233" t="s">
        <v>715</v>
      </c>
      <c r="C102" s="337">
        <v>5054968</v>
      </c>
    </row>
    <row r="103" spans="1:3" s="335" customFormat="1" ht="28.5" customHeight="1">
      <c r="A103" s="56" t="s">
        <v>514</v>
      </c>
      <c r="B103" s="233" t="s">
        <v>714</v>
      </c>
      <c r="C103" s="337">
        <v>13422837</v>
      </c>
    </row>
    <row r="104" spans="1:3" s="335" customFormat="1" ht="34.5" customHeight="1">
      <c r="A104" s="56" t="s">
        <v>514</v>
      </c>
      <c r="B104" s="225" t="s">
        <v>622</v>
      </c>
      <c r="C104" s="337">
        <v>8348333</v>
      </c>
    </row>
    <row r="105" spans="1:3" s="324" customFormat="1" ht="8.25" customHeight="1">
      <c r="A105" s="56"/>
      <c r="B105" s="340"/>
      <c r="C105" s="338"/>
    </row>
    <row r="106" spans="1:5" s="324" customFormat="1" ht="12.75">
      <c r="A106" s="101" t="s">
        <v>481</v>
      </c>
      <c r="B106" s="236" t="s">
        <v>157</v>
      </c>
      <c r="C106" s="338">
        <f>C107+C109+C117+C119+C111+C113+C115</f>
        <v>294315435.93</v>
      </c>
      <c r="E106" s="365"/>
    </row>
    <row r="107" spans="1:3" s="335" customFormat="1" ht="36.75" customHeight="1">
      <c r="A107" s="101" t="s">
        <v>482</v>
      </c>
      <c r="B107" s="236" t="s">
        <v>125</v>
      </c>
      <c r="C107" s="338">
        <f>C108</f>
        <v>88069</v>
      </c>
    </row>
    <row r="108" spans="1:3" s="335" customFormat="1" ht="32.25" customHeight="1">
      <c r="A108" s="54" t="s">
        <v>483</v>
      </c>
      <c r="B108" s="225" t="s">
        <v>126</v>
      </c>
      <c r="C108" s="337">
        <v>88069</v>
      </c>
    </row>
    <row r="109" spans="1:3" s="335" customFormat="1" ht="24" customHeight="1">
      <c r="A109" s="55" t="s">
        <v>484</v>
      </c>
      <c r="B109" s="236" t="s">
        <v>127</v>
      </c>
      <c r="C109" s="338">
        <f>C110</f>
        <v>4773464</v>
      </c>
    </row>
    <row r="110" spans="1:3" s="335" customFormat="1" ht="24" customHeight="1">
      <c r="A110" s="56" t="s">
        <v>485</v>
      </c>
      <c r="B110" s="217" t="s">
        <v>128</v>
      </c>
      <c r="C110" s="337">
        <v>4773464</v>
      </c>
    </row>
    <row r="111" spans="1:3" s="335" customFormat="1" ht="24" customHeight="1">
      <c r="A111" s="55" t="s">
        <v>642</v>
      </c>
      <c r="B111" s="302" t="s">
        <v>646</v>
      </c>
      <c r="C111" s="338">
        <f>C112</f>
        <v>37585399.05</v>
      </c>
    </row>
    <row r="112" spans="1:3" s="335" customFormat="1" ht="24" customHeight="1">
      <c r="A112" s="56" t="s">
        <v>643</v>
      </c>
      <c r="B112" s="217" t="s">
        <v>647</v>
      </c>
      <c r="C112" s="337">
        <v>37585399.05</v>
      </c>
    </row>
    <row r="113" spans="1:3" s="335" customFormat="1" ht="36.75" customHeight="1">
      <c r="A113" s="55" t="s">
        <v>644</v>
      </c>
      <c r="B113" s="302" t="s">
        <v>648</v>
      </c>
      <c r="C113" s="338">
        <f>C114</f>
        <v>13378055.88</v>
      </c>
    </row>
    <row r="114" spans="1:3" s="335" customFormat="1" ht="36.75" customHeight="1">
      <c r="A114" s="56" t="s">
        <v>645</v>
      </c>
      <c r="B114" s="217" t="s">
        <v>649</v>
      </c>
      <c r="C114" s="337">
        <v>13378055.88</v>
      </c>
    </row>
    <row r="115" spans="1:3" s="335" customFormat="1" ht="25.5" customHeight="1">
      <c r="A115" s="55" t="s">
        <v>719</v>
      </c>
      <c r="B115" s="302" t="s">
        <v>716</v>
      </c>
      <c r="C115" s="338">
        <f>C116</f>
        <v>103417</v>
      </c>
    </row>
    <row r="116" spans="1:3" s="335" customFormat="1" ht="25.5" customHeight="1">
      <c r="A116" s="56" t="s">
        <v>718</v>
      </c>
      <c r="B116" s="217" t="s">
        <v>717</v>
      </c>
      <c r="C116" s="337">
        <v>103417</v>
      </c>
    </row>
    <row r="117" spans="1:3" s="335" customFormat="1" ht="12.75">
      <c r="A117" s="101" t="s">
        <v>487</v>
      </c>
      <c r="B117" s="236" t="s">
        <v>453</v>
      </c>
      <c r="C117" s="338">
        <f>C118</f>
        <v>1378800</v>
      </c>
    </row>
    <row r="118" spans="1:3" s="335" customFormat="1" ht="12.75">
      <c r="A118" s="54" t="s">
        <v>486</v>
      </c>
      <c r="B118" s="217" t="s">
        <v>452</v>
      </c>
      <c r="C118" s="337">
        <v>1378800</v>
      </c>
    </row>
    <row r="119" spans="1:3" s="335" customFormat="1" ht="12.75">
      <c r="A119" s="55" t="s">
        <v>488</v>
      </c>
      <c r="B119" s="237" t="s">
        <v>129</v>
      </c>
      <c r="C119" s="338">
        <f>C120</f>
        <v>237008231</v>
      </c>
    </row>
    <row r="120" spans="1:5" s="335" customFormat="1" ht="12.75">
      <c r="A120" s="55" t="s">
        <v>489</v>
      </c>
      <c r="B120" s="237" t="s">
        <v>130</v>
      </c>
      <c r="C120" s="341">
        <f>SUM(C121:C142)</f>
        <v>237008231</v>
      </c>
      <c r="E120" s="366"/>
    </row>
    <row r="121" spans="1:3" s="335" customFormat="1" ht="88.5" customHeight="1">
      <c r="A121" s="56" t="s">
        <v>489</v>
      </c>
      <c r="B121" s="217" t="s">
        <v>462</v>
      </c>
      <c r="C121" s="337">
        <v>344531</v>
      </c>
    </row>
    <row r="122" spans="1:5" s="335" customFormat="1" ht="102" customHeight="1">
      <c r="A122" s="56" t="s">
        <v>489</v>
      </c>
      <c r="B122" s="217" t="s">
        <v>461</v>
      </c>
      <c r="C122" s="337">
        <v>29979</v>
      </c>
      <c r="E122" s="336"/>
    </row>
    <row r="123" spans="1:3" s="335" customFormat="1" ht="64.5" customHeight="1">
      <c r="A123" s="56" t="s">
        <v>489</v>
      </c>
      <c r="B123" s="217" t="s">
        <v>463</v>
      </c>
      <c r="C123" s="337">
        <v>6791391</v>
      </c>
    </row>
    <row r="124" spans="1:3" s="335" customFormat="1" ht="62.25" customHeight="1">
      <c r="A124" s="56" t="s">
        <v>489</v>
      </c>
      <c r="B124" s="217" t="s">
        <v>464</v>
      </c>
      <c r="C124" s="337">
        <v>311000</v>
      </c>
    </row>
    <row r="125" spans="1:3" s="335" customFormat="1" ht="60" customHeight="1">
      <c r="A125" s="56" t="s">
        <v>489</v>
      </c>
      <c r="B125" s="217" t="s">
        <v>465</v>
      </c>
      <c r="C125" s="337">
        <v>289271</v>
      </c>
    </row>
    <row r="126" spans="1:3" s="335" customFormat="1" ht="68.25" customHeight="1">
      <c r="A126" s="56" t="s">
        <v>489</v>
      </c>
      <c r="B126" s="59" t="s">
        <v>466</v>
      </c>
      <c r="C126" s="337">
        <v>6040401</v>
      </c>
    </row>
    <row r="127" spans="1:3" s="335" customFormat="1" ht="67.5" customHeight="1">
      <c r="A127" s="56" t="s">
        <v>489</v>
      </c>
      <c r="B127" s="238" t="s">
        <v>467</v>
      </c>
      <c r="C127" s="337">
        <v>311000</v>
      </c>
    </row>
    <row r="128" spans="1:3" s="335" customFormat="1" ht="60" customHeight="1">
      <c r="A128" s="56" t="s">
        <v>489</v>
      </c>
      <c r="B128" s="217" t="s">
        <v>468</v>
      </c>
      <c r="C128" s="337">
        <v>311000</v>
      </c>
    </row>
    <row r="129" spans="1:3" s="335" customFormat="1" ht="79.5" customHeight="1">
      <c r="A129" s="56" t="s">
        <v>489</v>
      </c>
      <c r="B129" s="58" t="s">
        <v>469</v>
      </c>
      <c r="C129" s="337">
        <v>964100</v>
      </c>
    </row>
    <row r="130" spans="1:3" s="335" customFormat="1" ht="81.75" customHeight="1">
      <c r="A130" s="56" t="s">
        <v>489</v>
      </c>
      <c r="B130" s="238" t="s">
        <v>470</v>
      </c>
      <c r="C130" s="337">
        <v>9510206</v>
      </c>
    </row>
    <row r="131" spans="1:3" s="335" customFormat="1" ht="101.25" customHeight="1">
      <c r="A131" s="56" t="s">
        <v>489</v>
      </c>
      <c r="B131" s="58" t="s">
        <v>471</v>
      </c>
      <c r="C131" s="337">
        <v>1569145</v>
      </c>
    </row>
    <row r="132" spans="1:3" s="335" customFormat="1" ht="103.5" customHeight="1">
      <c r="A132" s="56" t="s">
        <v>489</v>
      </c>
      <c r="B132" s="57" t="s">
        <v>472</v>
      </c>
      <c r="C132" s="337">
        <v>59958</v>
      </c>
    </row>
    <row r="133" spans="1:3" s="335" customFormat="1" ht="68.25" customHeight="1">
      <c r="A133" s="56" t="s">
        <v>489</v>
      </c>
      <c r="B133" s="238" t="s">
        <v>473</v>
      </c>
      <c r="C133" s="337">
        <v>199603330</v>
      </c>
    </row>
    <row r="134" spans="1:3" s="335" customFormat="1" ht="69" customHeight="1">
      <c r="A134" s="56" t="s">
        <v>489</v>
      </c>
      <c r="B134" s="217" t="s">
        <v>540</v>
      </c>
      <c r="C134" s="342">
        <v>82864</v>
      </c>
    </row>
    <row r="135" spans="1:3" s="335" customFormat="1" ht="91.5" customHeight="1">
      <c r="A135" s="56" t="s">
        <v>489</v>
      </c>
      <c r="B135" s="238" t="s">
        <v>474</v>
      </c>
      <c r="C135" s="337">
        <v>137682</v>
      </c>
    </row>
    <row r="136" spans="1:3" s="335" customFormat="1" ht="68.25" customHeight="1">
      <c r="A136" s="56" t="s">
        <v>489</v>
      </c>
      <c r="B136" s="225" t="s">
        <v>475</v>
      </c>
      <c r="C136" s="337">
        <v>5063889</v>
      </c>
    </row>
    <row r="137" spans="1:3" s="335" customFormat="1" ht="60" customHeight="1">
      <c r="A137" s="56" t="s">
        <v>489</v>
      </c>
      <c r="B137" s="225" t="s">
        <v>476</v>
      </c>
      <c r="C137" s="337">
        <v>2433144</v>
      </c>
    </row>
    <row r="138" spans="1:3" s="335" customFormat="1" ht="71.25" customHeight="1">
      <c r="A138" s="56" t="s">
        <v>489</v>
      </c>
      <c r="B138" s="238" t="s">
        <v>477</v>
      </c>
      <c r="C138" s="337">
        <v>1555000</v>
      </c>
    </row>
    <row r="139" spans="1:3" s="335" customFormat="1" ht="77.25" customHeight="1">
      <c r="A139" s="56" t="s">
        <v>489</v>
      </c>
      <c r="B139" s="238" t="s">
        <v>623</v>
      </c>
      <c r="C139" s="337">
        <v>529945</v>
      </c>
    </row>
    <row r="140" spans="1:3" s="335" customFormat="1" ht="87.75" customHeight="1">
      <c r="A140" s="56" t="s">
        <v>489</v>
      </c>
      <c r="B140" s="238" t="s">
        <v>668</v>
      </c>
      <c r="C140" s="337">
        <v>712700</v>
      </c>
    </row>
    <row r="141" spans="1:3" s="335" customFormat="1" ht="77.25" customHeight="1">
      <c r="A141" s="56" t="s">
        <v>489</v>
      </c>
      <c r="B141" s="217" t="s">
        <v>669</v>
      </c>
      <c r="C141" s="337">
        <v>326595</v>
      </c>
    </row>
    <row r="142" spans="1:3" s="335" customFormat="1" ht="81" customHeight="1">
      <c r="A142" s="56" t="s">
        <v>489</v>
      </c>
      <c r="B142" s="217" t="s">
        <v>478</v>
      </c>
      <c r="C142" s="337">
        <v>31100</v>
      </c>
    </row>
    <row r="143" spans="1:3" ht="15" customHeight="1">
      <c r="A143" s="55" t="s">
        <v>567</v>
      </c>
      <c r="B143" s="302" t="s">
        <v>568</v>
      </c>
      <c r="C143" s="338">
        <f>C144</f>
        <v>450000</v>
      </c>
    </row>
    <row r="144" spans="1:3" ht="15" customHeight="1">
      <c r="A144" s="55" t="s">
        <v>569</v>
      </c>
      <c r="B144" s="302" t="s">
        <v>570</v>
      </c>
      <c r="C144" s="279">
        <f>C145</f>
        <v>450000</v>
      </c>
    </row>
    <row r="145" spans="1:3" ht="23.25" customHeight="1">
      <c r="A145" s="248" t="s">
        <v>571</v>
      </c>
      <c r="B145" s="303" t="s">
        <v>572</v>
      </c>
      <c r="C145" s="278">
        <v>450000</v>
      </c>
    </row>
    <row r="146" spans="1:3" ht="43.5" customHeight="1">
      <c r="A146" s="55" t="s">
        <v>552</v>
      </c>
      <c r="B146" s="302" t="s">
        <v>563</v>
      </c>
      <c r="C146" s="279">
        <f>C147</f>
        <v>19786.3</v>
      </c>
    </row>
    <row r="147" spans="1:3" ht="47.25" customHeight="1">
      <c r="A147" s="55" t="s">
        <v>553</v>
      </c>
      <c r="B147" s="302" t="s">
        <v>564</v>
      </c>
      <c r="C147" s="279">
        <f>C148</f>
        <v>19786.3</v>
      </c>
    </row>
    <row r="148" spans="1:3" ht="43.5" customHeight="1">
      <c r="A148" s="55" t="s">
        <v>554</v>
      </c>
      <c r="B148" s="302" t="s">
        <v>565</v>
      </c>
      <c r="C148" s="279">
        <f>C149</f>
        <v>19786.3</v>
      </c>
    </row>
    <row r="149" spans="1:3" ht="32.25" customHeight="1">
      <c r="A149" s="56" t="s">
        <v>555</v>
      </c>
      <c r="B149" s="217" t="s">
        <v>556</v>
      </c>
      <c r="C149" s="278">
        <v>19786.3</v>
      </c>
    </row>
    <row r="150" spans="1:3" ht="26.25" customHeight="1">
      <c r="A150" s="55" t="s">
        <v>557</v>
      </c>
      <c r="B150" s="302" t="s">
        <v>558</v>
      </c>
      <c r="C150" s="279">
        <f>C151</f>
        <v>-2421294.9600000004</v>
      </c>
    </row>
    <row r="151" spans="1:3" ht="27.75" customHeight="1">
      <c r="A151" s="55" t="s">
        <v>559</v>
      </c>
      <c r="B151" s="302" t="s">
        <v>560</v>
      </c>
      <c r="C151" s="279">
        <f>C154+C152+C153</f>
        <v>-2421294.9600000004</v>
      </c>
    </row>
    <row r="152" spans="1:3" ht="27.75" customHeight="1">
      <c r="A152" s="55" t="s">
        <v>722</v>
      </c>
      <c r="B152" s="302" t="s">
        <v>721</v>
      </c>
      <c r="C152" s="279">
        <v>-5233.2</v>
      </c>
    </row>
    <row r="153" spans="1:3" ht="27.75" customHeight="1">
      <c r="A153" s="55" t="s">
        <v>723</v>
      </c>
      <c r="B153" s="302" t="s">
        <v>720</v>
      </c>
      <c r="C153" s="279">
        <v>-3912.39</v>
      </c>
    </row>
    <row r="154" spans="1:3" ht="27" customHeight="1">
      <c r="A154" s="56" t="s">
        <v>561</v>
      </c>
      <c r="B154" s="217" t="s">
        <v>562</v>
      </c>
      <c r="C154" s="278">
        <v>-2412149.37</v>
      </c>
    </row>
    <row r="155" spans="1:6" ht="24" customHeight="1">
      <c r="A155" s="60" t="s">
        <v>139</v>
      </c>
      <c r="B155" s="172" t="s">
        <v>140</v>
      </c>
      <c r="C155" s="280">
        <f>C10+C77</f>
        <v>479850203.07000005</v>
      </c>
      <c r="E155" s="67"/>
      <c r="F155" s="67"/>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89" r:id="rId1"/>
  <rowBreaks count="2" manualBreakCount="2">
    <brk id="31" max="2" man="1"/>
    <brk id="97" max="2" man="1"/>
  </rowBreaks>
</worksheet>
</file>

<file path=xl/worksheets/sheet3.xml><?xml version="1.0" encoding="utf-8"?>
<worksheet xmlns="http://schemas.openxmlformats.org/spreadsheetml/2006/main" xmlns:r="http://schemas.openxmlformats.org/officeDocument/2006/relationships">
  <dimension ref="A1:I457"/>
  <sheetViews>
    <sheetView view="pageBreakPreview" zoomScale="85" zoomScaleSheetLayoutView="85" zoomScalePageLayoutView="0" workbookViewId="0" topLeftCell="A448">
      <selection activeCell="A455" sqref="A455"/>
    </sheetView>
  </sheetViews>
  <sheetFormatPr defaultColWidth="9.00390625" defaultRowHeight="12.75"/>
  <cols>
    <col min="1" max="1" width="63.875" style="0" customWidth="1"/>
    <col min="2" max="2" width="8.625" style="0" customWidth="1"/>
    <col min="3" max="3" width="7.875" style="0" customWidth="1"/>
    <col min="4" max="4" width="18.00390625" style="0" customWidth="1"/>
    <col min="5" max="5" width="8.625" style="0" customWidth="1"/>
    <col min="6" max="6" width="22.125" style="97" customWidth="1"/>
    <col min="8" max="8" width="16.25390625" style="0" customWidth="1"/>
    <col min="9" max="9" width="16.125" style="0" customWidth="1"/>
  </cols>
  <sheetData>
    <row r="1" spans="1:6" ht="112.5" customHeight="1">
      <c r="A1" s="379"/>
      <c r="B1" s="403" t="s">
        <v>681</v>
      </c>
      <c r="C1" s="404"/>
      <c r="D1" s="404"/>
      <c r="E1" s="404"/>
      <c r="F1" s="404"/>
    </row>
    <row r="2" spans="1:6" ht="44.25" customHeight="1">
      <c r="A2" s="402" t="s">
        <v>682</v>
      </c>
      <c r="B2" s="402"/>
      <c r="C2" s="402"/>
      <c r="D2" s="402"/>
      <c r="E2" s="402"/>
      <c r="F2" s="402"/>
    </row>
    <row r="3" spans="1:6" ht="12.75">
      <c r="A3" s="173"/>
      <c r="B3" s="173"/>
      <c r="C3" s="113"/>
      <c r="D3" s="113"/>
      <c r="E3" s="113"/>
      <c r="F3" s="174" t="s">
        <v>13</v>
      </c>
    </row>
    <row r="4" spans="1:6" ht="13.5" thickBot="1">
      <c r="A4" s="173"/>
      <c r="B4" s="173"/>
      <c r="C4" s="113"/>
      <c r="D4" s="113"/>
      <c r="E4" s="113"/>
      <c r="F4" s="174"/>
    </row>
    <row r="5" spans="1:6" ht="16.5" thickBot="1">
      <c r="A5" s="263" t="s">
        <v>29</v>
      </c>
      <c r="B5" s="266" t="s">
        <v>321</v>
      </c>
      <c r="C5" s="267" t="s">
        <v>284</v>
      </c>
      <c r="D5" s="266" t="s">
        <v>285</v>
      </c>
      <c r="E5" s="266" t="s">
        <v>286</v>
      </c>
      <c r="F5" s="268" t="s">
        <v>320</v>
      </c>
    </row>
    <row r="6" spans="1:6" ht="12.75">
      <c r="A6" s="264">
        <v>1</v>
      </c>
      <c r="B6" s="175">
        <v>2</v>
      </c>
      <c r="C6" s="176">
        <v>3</v>
      </c>
      <c r="D6" s="177">
        <v>4</v>
      </c>
      <c r="E6" s="177">
        <v>5</v>
      </c>
      <c r="F6" s="178">
        <v>6</v>
      </c>
    </row>
    <row r="7" spans="1:9" ht="15.75">
      <c r="A7" s="265" t="s">
        <v>166</v>
      </c>
      <c r="B7" s="180"/>
      <c r="C7" s="180"/>
      <c r="D7" s="180"/>
      <c r="E7" s="180"/>
      <c r="F7" s="282">
        <f>F8+F117+F139+F188+F239+F337+F365+F372+F441+F451</f>
        <v>469092728.6</v>
      </c>
      <c r="H7" s="281">
        <f>'Приложение 4'!G15</f>
        <v>469092728.6000001</v>
      </c>
      <c r="I7" s="378">
        <f>F7-H7</f>
        <v>0</v>
      </c>
    </row>
    <row r="8" spans="1:6" ht="15.75">
      <c r="A8" s="254" t="s">
        <v>15</v>
      </c>
      <c r="B8" s="155" t="s">
        <v>43</v>
      </c>
      <c r="C8" s="180" t="s">
        <v>322</v>
      </c>
      <c r="D8" s="180" t="s">
        <v>322</v>
      </c>
      <c r="E8" s="180"/>
      <c r="F8" s="283">
        <f>F9+F14+F20+F38+F45</f>
        <v>38751006.81</v>
      </c>
    </row>
    <row r="9" spans="1:6" ht="31.5">
      <c r="A9" s="254" t="s">
        <v>17</v>
      </c>
      <c r="B9" s="128" t="s">
        <v>43</v>
      </c>
      <c r="C9" s="167" t="s">
        <v>44</v>
      </c>
      <c r="D9" s="180"/>
      <c r="E9" s="180"/>
      <c r="F9" s="284">
        <f>F10</f>
        <v>1465634.61</v>
      </c>
    </row>
    <row r="10" spans="1:6" ht="31.5">
      <c r="A10" s="145" t="s">
        <v>184</v>
      </c>
      <c r="B10" s="128" t="s">
        <v>43</v>
      </c>
      <c r="C10" s="167" t="s">
        <v>44</v>
      </c>
      <c r="D10" s="145" t="s">
        <v>354</v>
      </c>
      <c r="E10" s="180"/>
      <c r="F10" s="284">
        <f>F13</f>
        <v>1465634.61</v>
      </c>
    </row>
    <row r="11" spans="1:6" ht="15.75">
      <c r="A11" s="145" t="s">
        <v>185</v>
      </c>
      <c r="B11" s="128" t="s">
        <v>43</v>
      </c>
      <c r="C11" s="167" t="s">
        <v>44</v>
      </c>
      <c r="D11" s="145" t="s">
        <v>355</v>
      </c>
      <c r="E11" s="180"/>
      <c r="F11" s="284">
        <f>F12</f>
        <v>1465634.61</v>
      </c>
    </row>
    <row r="12" spans="1:6" ht="31.5">
      <c r="A12" s="255" t="s">
        <v>180</v>
      </c>
      <c r="B12" s="125" t="s">
        <v>43</v>
      </c>
      <c r="C12" s="166" t="s">
        <v>44</v>
      </c>
      <c r="D12" s="182" t="s">
        <v>181</v>
      </c>
      <c r="E12" s="183"/>
      <c r="F12" s="285">
        <f>F13</f>
        <v>1465634.61</v>
      </c>
    </row>
    <row r="13" spans="1:6" ht="63">
      <c r="A13" s="255" t="s">
        <v>54</v>
      </c>
      <c r="B13" s="125" t="s">
        <v>43</v>
      </c>
      <c r="C13" s="166" t="s">
        <v>44</v>
      </c>
      <c r="D13" s="182" t="s">
        <v>181</v>
      </c>
      <c r="E13" s="166">
        <v>100</v>
      </c>
      <c r="F13" s="285">
        <f>'Приложение 4'!G22</f>
        <v>1465634.61</v>
      </c>
    </row>
    <row r="14" spans="1:6" ht="47.25">
      <c r="A14" s="254" t="s">
        <v>276</v>
      </c>
      <c r="B14" s="128" t="s">
        <v>43</v>
      </c>
      <c r="C14" s="167" t="s">
        <v>45</v>
      </c>
      <c r="D14" s="180" t="s">
        <v>322</v>
      </c>
      <c r="E14" s="180"/>
      <c r="F14" s="283">
        <f>F15</f>
        <v>1440525.66</v>
      </c>
    </row>
    <row r="15" spans="1:6" ht="31.5">
      <c r="A15" s="145" t="s">
        <v>178</v>
      </c>
      <c r="B15" s="128" t="s">
        <v>43</v>
      </c>
      <c r="C15" s="167" t="s">
        <v>45</v>
      </c>
      <c r="D15" s="159" t="s">
        <v>356</v>
      </c>
      <c r="E15" s="180"/>
      <c r="F15" s="283">
        <f>F17</f>
        <v>1440525.66</v>
      </c>
    </row>
    <row r="16" spans="1:6" ht="31.5">
      <c r="A16" s="145" t="s">
        <v>179</v>
      </c>
      <c r="B16" s="128" t="s">
        <v>43</v>
      </c>
      <c r="C16" s="167" t="s">
        <v>45</v>
      </c>
      <c r="D16" s="145" t="s">
        <v>357</v>
      </c>
      <c r="E16" s="180"/>
      <c r="F16" s="283">
        <f>F17</f>
        <v>1440525.66</v>
      </c>
    </row>
    <row r="17" spans="1:6" ht="31.5">
      <c r="A17" s="213" t="s">
        <v>180</v>
      </c>
      <c r="B17" s="125" t="s">
        <v>43</v>
      </c>
      <c r="C17" s="166" t="s">
        <v>45</v>
      </c>
      <c r="D17" s="182" t="s">
        <v>228</v>
      </c>
      <c r="E17" s="183"/>
      <c r="F17" s="286">
        <f>F18+F19</f>
        <v>1440525.66</v>
      </c>
    </row>
    <row r="18" spans="1:6" ht="63">
      <c r="A18" s="255" t="s">
        <v>54</v>
      </c>
      <c r="B18" s="125" t="s">
        <v>43</v>
      </c>
      <c r="C18" s="166" t="s">
        <v>45</v>
      </c>
      <c r="D18" s="182" t="s">
        <v>228</v>
      </c>
      <c r="E18" s="166">
        <v>100</v>
      </c>
      <c r="F18" s="286">
        <f>'Приложение 4'!G492</f>
        <v>1395401.89</v>
      </c>
    </row>
    <row r="19" spans="1:6" ht="31.5">
      <c r="A19" s="255" t="s">
        <v>161</v>
      </c>
      <c r="B19" s="125" t="s">
        <v>43</v>
      </c>
      <c r="C19" s="166" t="s">
        <v>45</v>
      </c>
      <c r="D19" s="182" t="s">
        <v>228</v>
      </c>
      <c r="E19" s="184" t="s">
        <v>172</v>
      </c>
      <c r="F19" s="286">
        <f>'Приложение 4'!G493</f>
        <v>45123.77</v>
      </c>
    </row>
    <row r="20" spans="1:6" ht="51.75" customHeight="1">
      <c r="A20" s="254" t="s">
        <v>288</v>
      </c>
      <c r="B20" s="128" t="s">
        <v>43</v>
      </c>
      <c r="C20" s="167" t="s">
        <v>46</v>
      </c>
      <c r="D20" s="180" t="s">
        <v>322</v>
      </c>
      <c r="E20" s="180"/>
      <c r="F20" s="283">
        <f>F21+F26+F32</f>
        <v>14704049.639999999</v>
      </c>
    </row>
    <row r="21" spans="1:6" ht="15.75">
      <c r="A21" s="145" t="s">
        <v>37</v>
      </c>
      <c r="B21" s="128" t="s">
        <v>43</v>
      </c>
      <c r="C21" s="167" t="s">
        <v>46</v>
      </c>
      <c r="D21" s="145" t="s">
        <v>358</v>
      </c>
      <c r="E21" s="180"/>
      <c r="F21" s="283">
        <f>F22</f>
        <v>14344935.239999998</v>
      </c>
    </row>
    <row r="22" spans="1:6" ht="31.5">
      <c r="A22" s="145" t="s">
        <v>39</v>
      </c>
      <c r="B22" s="128" t="s">
        <v>43</v>
      </c>
      <c r="C22" s="167" t="s">
        <v>46</v>
      </c>
      <c r="D22" s="145" t="s">
        <v>359</v>
      </c>
      <c r="E22" s="180"/>
      <c r="F22" s="283">
        <f>F23</f>
        <v>14344935.239999998</v>
      </c>
    </row>
    <row r="23" spans="1:6" ht="31.5">
      <c r="A23" s="213" t="s">
        <v>180</v>
      </c>
      <c r="B23" s="125" t="s">
        <v>43</v>
      </c>
      <c r="C23" s="166" t="s">
        <v>46</v>
      </c>
      <c r="D23" s="147" t="s">
        <v>10</v>
      </c>
      <c r="E23" s="183"/>
      <c r="F23" s="286">
        <f>F24+F25</f>
        <v>14344935.239999998</v>
      </c>
    </row>
    <row r="24" spans="1:6" ht="63">
      <c r="A24" s="255" t="s">
        <v>54</v>
      </c>
      <c r="B24" s="125" t="s">
        <v>43</v>
      </c>
      <c r="C24" s="166" t="s">
        <v>46</v>
      </c>
      <c r="D24" s="147" t="s">
        <v>10</v>
      </c>
      <c r="E24" s="166">
        <v>100</v>
      </c>
      <c r="F24" s="286">
        <f>'Приложение 4'!G27</f>
        <v>13530579.54</v>
      </c>
    </row>
    <row r="25" spans="1:6" ht="31.5">
      <c r="A25" s="255" t="s">
        <v>161</v>
      </c>
      <c r="B25" s="125" t="s">
        <v>43</v>
      </c>
      <c r="C25" s="166" t="s">
        <v>46</v>
      </c>
      <c r="D25" s="147" t="s">
        <v>10</v>
      </c>
      <c r="E25" s="166">
        <v>200</v>
      </c>
      <c r="F25" s="286">
        <f>'Приложение 4'!G28</f>
        <v>814355.7</v>
      </c>
    </row>
    <row r="26" spans="1:6" ht="63">
      <c r="A26" s="254" t="s">
        <v>777</v>
      </c>
      <c r="B26" s="128" t="s">
        <v>43</v>
      </c>
      <c r="C26" s="128" t="s">
        <v>46</v>
      </c>
      <c r="D26" s="132" t="s">
        <v>360</v>
      </c>
      <c r="E26" s="180"/>
      <c r="F26" s="283">
        <f>F27</f>
        <v>30770.73</v>
      </c>
    </row>
    <row r="27" spans="1:6" ht="110.25">
      <c r="A27" s="254" t="s">
        <v>778</v>
      </c>
      <c r="B27" s="128" t="s">
        <v>43</v>
      </c>
      <c r="C27" s="128" t="s">
        <v>46</v>
      </c>
      <c r="D27" s="132" t="s">
        <v>361</v>
      </c>
      <c r="E27" s="180"/>
      <c r="F27" s="283">
        <f>F30</f>
        <v>30770.73</v>
      </c>
    </row>
    <row r="28" spans="1:6" ht="63">
      <c r="A28" s="254" t="s">
        <v>536</v>
      </c>
      <c r="B28" s="128" t="s">
        <v>43</v>
      </c>
      <c r="C28" s="128" t="s">
        <v>46</v>
      </c>
      <c r="D28" s="132" t="s">
        <v>440</v>
      </c>
      <c r="E28" s="180"/>
      <c r="F28" s="283">
        <f>F29</f>
        <v>30770.73</v>
      </c>
    </row>
    <row r="29" spans="1:6" ht="63">
      <c r="A29" s="127" t="s">
        <v>538</v>
      </c>
      <c r="B29" s="128" t="s">
        <v>43</v>
      </c>
      <c r="C29" s="128" t="s">
        <v>46</v>
      </c>
      <c r="D29" s="132" t="s">
        <v>224</v>
      </c>
      <c r="E29" s="128"/>
      <c r="F29" s="283">
        <f>F30</f>
        <v>30770.73</v>
      </c>
    </row>
    <row r="30" spans="1:6" ht="63">
      <c r="A30" s="255" t="s">
        <v>54</v>
      </c>
      <c r="B30" s="125" t="s">
        <v>43</v>
      </c>
      <c r="C30" s="125" t="s">
        <v>46</v>
      </c>
      <c r="D30" s="134" t="s">
        <v>224</v>
      </c>
      <c r="E30" s="136">
        <v>100</v>
      </c>
      <c r="F30" s="286">
        <f>'Приложение 4'!G33</f>
        <v>30770.73</v>
      </c>
    </row>
    <row r="31" spans="1:6" ht="31.5">
      <c r="A31" s="254" t="s">
        <v>38</v>
      </c>
      <c r="B31" s="128" t="s">
        <v>43</v>
      </c>
      <c r="C31" s="167" t="s">
        <v>46</v>
      </c>
      <c r="D31" s="145" t="s">
        <v>362</v>
      </c>
      <c r="E31" s="136"/>
      <c r="F31" s="283">
        <f>F32</f>
        <v>328343.67</v>
      </c>
    </row>
    <row r="32" spans="1:6" ht="31.5">
      <c r="A32" s="145" t="s">
        <v>5</v>
      </c>
      <c r="B32" s="128" t="s">
        <v>43</v>
      </c>
      <c r="C32" s="167" t="s">
        <v>46</v>
      </c>
      <c r="D32" s="145" t="s">
        <v>363</v>
      </c>
      <c r="E32" s="136"/>
      <c r="F32" s="283">
        <f>F33+F36</f>
        <v>328343.67</v>
      </c>
    </row>
    <row r="33" spans="1:6" ht="47.25">
      <c r="A33" s="254" t="s">
        <v>293</v>
      </c>
      <c r="B33" s="128" t="s">
        <v>43</v>
      </c>
      <c r="C33" s="167" t="s">
        <v>46</v>
      </c>
      <c r="D33" s="145" t="s">
        <v>182</v>
      </c>
      <c r="E33" s="180"/>
      <c r="F33" s="283">
        <f>F34+F35</f>
        <v>311000</v>
      </c>
    </row>
    <row r="34" spans="1:6" ht="63">
      <c r="A34" s="255" t="s">
        <v>54</v>
      </c>
      <c r="B34" s="125" t="s">
        <v>43</v>
      </c>
      <c r="C34" s="166" t="s">
        <v>46</v>
      </c>
      <c r="D34" s="147" t="s">
        <v>182</v>
      </c>
      <c r="E34" s="166">
        <v>100</v>
      </c>
      <c r="F34" s="286">
        <f>'Приложение 4'!G37</f>
        <v>305800</v>
      </c>
    </row>
    <row r="35" spans="1:6" ht="31.5">
      <c r="A35" s="255" t="s">
        <v>161</v>
      </c>
      <c r="B35" s="125" t="s">
        <v>43</v>
      </c>
      <c r="C35" s="166" t="s">
        <v>46</v>
      </c>
      <c r="D35" s="147" t="s">
        <v>182</v>
      </c>
      <c r="E35" s="166">
        <v>200</v>
      </c>
      <c r="F35" s="286">
        <f>'Приложение 4'!G38</f>
        <v>5200</v>
      </c>
    </row>
    <row r="36" spans="1:6" ht="31.5">
      <c r="A36" s="388" t="s">
        <v>180</v>
      </c>
      <c r="B36" s="360" t="s">
        <v>43</v>
      </c>
      <c r="C36" s="327" t="s">
        <v>46</v>
      </c>
      <c r="D36" s="320" t="s">
        <v>759</v>
      </c>
      <c r="E36" s="327"/>
      <c r="F36" s="283">
        <f>F37</f>
        <v>17343.67</v>
      </c>
    </row>
    <row r="37" spans="1:6" ht="63">
      <c r="A37" s="380" t="s">
        <v>54</v>
      </c>
      <c r="B37" s="360" t="s">
        <v>43</v>
      </c>
      <c r="C37" s="327" t="s">
        <v>46</v>
      </c>
      <c r="D37" s="320" t="s">
        <v>759</v>
      </c>
      <c r="E37" s="327" t="s">
        <v>171</v>
      </c>
      <c r="F37" s="286">
        <f>'Приложение 4'!G40</f>
        <v>17343.67</v>
      </c>
    </row>
    <row r="38" spans="1:6" ht="47.25">
      <c r="A38" s="254" t="s">
        <v>278</v>
      </c>
      <c r="B38" s="128" t="s">
        <v>43</v>
      </c>
      <c r="C38" s="167" t="s">
        <v>49</v>
      </c>
      <c r="D38" s="180"/>
      <c r="E38" s="180"/>
      <c r="F38" s="283">
        <f>F39</f>
        <v>2686769.2399999998</v>
      </c>
    </row>
    <row r="39" spans="1:6" ht="47.25">
      <c r="A39" s="145" t="s">
        <v>779</v>
      </c>
      <c r="B39" s="128" t="s">
        <v>43</v>
      </c>
      <c r="C39" s="167" t="s">
        <v>49</v>
      </c>
      <c r="D39" s="159" t="s">
        <v>364</v>
      </c>
      <c r="E39" s="180"/>
      <c r="F39" s="283">
        <f>F42</f>
        <v>2686769.2399999998</v>
      </c>
    </row>
    <row r="40" spans="1:6" ht="78.75">
      <c r="A40" s="145" t="s">
        <v>780</v>
      </c>
      <c r="B40" s="128" t="s">
        <v>43</v>
      </c>
      <c r="C40" s="167" t="s">
        <v>49</v>
      </c>
      <c r="D40" s="145" t="s">
        <v>365</v>
      </c>
      <c r="E40" s="180"/>
      <c r="F40" s="283">
        <f>F41</f>
        <v>2686769.2399999998</v>
      </c>
    </row>
    <row r="41" spans="1:6" ht="47.25">
      <c r="A41" s="257" t="s">
        <v>581</v>
      </c>
      <c r="B41" s="128" t="s">
        <v>43</v>
      </c>
      <c r="C41" s="167" t="s">
        <v>49</v>
      </c>
      <c r="D41" s="145" t="s">
        <v>366</v>
      </c>
      <c r="E41" s="180"/>
      <c r="F41" s="283">
        <f>F42</f>
        <v>2686769.2399999998</v>
      </c>
    </row>
    <row r="42" spans="1:6" ht="31.5">
      <c r="A42" s="213" t="s">
        <v>180</v>
      </c>
      <c r="B42" s="125" t="s">
        <v>43</v>
      </c>
      <c r="C42" s="166" t="s">
        <v>49</v>
      </c>
      <c r="D42" s="147" t="s">
        <v>229</v>
      </c>
      <c r="E42" s="183"/>
      <c r="F42" s="286">
        <f>F43+F44</f>
        <v>2686769.2399999998</v>
      </c>
    </row>
    <row r="43" spans="1:6" ht="63">
      <c r="A43" s="255" t="s">
        <v>54</v>
      </c>
      <c r="B43" s="125" t="s">
        <v>43</v>
      </c>
      <c r="C43" s="166" t="s">
        <v>49</v>
      </c>
      <c r="D43" s="147" t="s">
        <v>229</v>
      </c>
      <c r="E43" s="166">
        <v>100</v>
      </c>
      <c r="F43" s="286">
        <f>'Приложение 4'!G309</f>
        <v>2371968.59</v>
      </c>
    </row>
    <row r="44" spans="1:6" ht="31.5">
      <c r="A44" s="255" t="s">
        <v>161</v>
      </c>
      <c r="B44" s="125" t="s">
        <v>43</v>
      </c>
      <c r="C44" s="166" t="s">
        <v>49</v>
      </c>
      <c r="D44" s="147" t="s">
        <v>229</v>
      </c>
      <c r="E44" s="166">
        <v>200</v>
      </c>
      <c r="F44" s="286">
        <f>'Приложение 4'!G310</f>
        <v>314800.65</v>
      </c>
    </row>
    <row r="45" spans="1:6" ht="15.75">
      <c r="A45" s="254" t="s">
        <v>18</v>
      </c>
      <c r="B45" s="128" t="s">
        <v>43</v>
      </c>
      <c r="C45" s="167" t="s">
        <v>167</v>
      </c>
      <c r="D45" s="180" t="s">
        <v>322</v>
      </c>
      <c r="E45" s="180"/>
      <c r="F45" s="283">
        <f>F46+F77+F85+F90+F72+F95+F65+F112</f>
        <v>18454027.66</v>
      </c>
    </row>
    <row r="46" spans="1:6" ht="37.5" customHeight="1">
      <c r="A46" s="145" t="s">
        <v>781</v>
      </c>
      <c r="B46" s="128" t="s">
        <v>43</v>
      </c>
      <c r="C46" s="128" t="s">
        <v>167</v>
      </c>
      <c r="D46" s="159" t="s">
        <v>369</v>
      </c>
      <c r="E46" s="180"/>
      <c r="F46" s="283">
        <f>F47+F51+F55</f>
        <v>1449827.84</v>
      </c>
    </row>
    <row r="47" spans="1:6" ht="63">
      <c r="A47" s="145" t="s">
        <v>782</v>
      </c>
      <c r="B47" s="128" t="s">
        <v>43</v>
      </c>
      <c r="C47" s="128" t="s">
        <v>167</v>
      </c>
      <c r="D47" s="159" t="s">
        <v>385</v>
      </c>
      <c r="E47" s="180"/>
      <c r="F47" s="283">
        <f>F48</f>
        <v>81928</v>
      </c>
    </row>
    <row r="48" spans="1:6" ht="51.75" customHeight="1">
      <c r="A48" s="132" t="s">
        <v>186</v>
      </c>
      <c r="B48" s="128" t="s">
        <v>43</v>
      </c>
      <c r="C48" s="128" t="s">
        <v>167</v>
      </c>
      <c r="D48" s="132" t="s">
        <v>408</v>
      </c>
      <c r="E48" s="180"/>
      <c r="F48" s="283">
        <f>F49</f>
        <v>81928</v>
      </c>
    </row>
    <row r="49" spans="1:6" ht="47.25">
      <c r="A49" s="213" t="s">
        <v>1</v>
      </c>
      <c r="B49" s="125" t="s">
        <v>43</v>
      </c>
      <c r="C49" s="125" t="s">
        <v>167</v>
      </c>
      <c r="D49" s="134" t="s">
        <v>187</v>
      </c>
      <c r="E49" s="183"/>
      <c r="F49" s="286">
        <f>F50</f>
        <v>81928</v>
      </c>
    </row>
    <row r="50" spans="1:6" ht="31.5">
      <c r="A50" s="255" t="s">
        <v>55</v>
      </c>
      <c r="B50" s="125" t="s">
        <v>43</v>
      </c>
      <c r="C50" s="125" t="s">
        <v>167</v>
      </c>
      <c r="D50" s="134" t="s">
        <v>187</v>
      </c>
      <c r="E50" s="166">
        <v>600</v>
      </c>
      <c r="F50" s="286">
        <f>'Приложение 4'!G46</f>
        <v>81928</v>
      </c>
    </row>
    <row r="51" spans="1:6" ht="63">
      <c r="A51" s="145" t="s">
        <v>783</v>
      </c>
      <c r="B51" s="128" t="s">
        <v>43</v>
      </c>
      <c r="C51" s="128" t="s">
        <v>167</v>
      </c>
      <c r="D51" s="159" t="s">
        <v>387</v>
      </c>
      <c r="E51" s="180"/>
      <c r="F51" s="283">
        <f>F52</f>
        <v>58704.31</v>
      </c>
    </row>
    <row r="52" spans="1:6" ht="47.25">
      <c r="A52" s="254" t="s">
        <v>188</v>
      </c>
      <c r="B52" s="128" t="s">
        <v>43</v>
      </c>
      <c r="C52" s="128" t="s">
        <v>167</v>
      </c>
      <c r="D52" s="186" t="s">
        <v>409</v>
      </c>
      <c r="E52" s="180"/>
      <c r="F52" s="283">
        <f>F53</f>
        <v>58704.31</v>
      </c>
    </row>
    <row r="53" spans="1:6" ht="15.75">
      <c r="A53" s="134" t="s">
        <v>189</v>
      </c>
      <c r="B53" s="125" t="s">
        <v>43</v>
      </c>
      <c r="C53" s="125" t="s">
        <v>167</v>
      </c>
      <c r="D53" s="147" t="s">
        <v>272</v>
      </c>
      <c r="E53" s="166"/>
      <c r="F53" s="286">
        <f>F54</f>
        <v>58704.31</v>
      </c>
    </row>
    <row r="54" spans="1:6" ht="31.5">
      <c r="A54" s="255" t="s">
        <v>161</v>
      </c>
      <c r="B54" s="125" t="s">
        <v>43</v>
      </c>
      <c r="C54" s="125" t="s">
        <v>167</v>
      </c>
      <c r="D54" s="147" t="s">
        <v>272</v>
      </c>
      <c r="E54" s="166" t="s">
        <v>172</v>
      </c>
      <c r="F54" s="286">
        <f>'Приложение 4'!G50</f>
        <v>58704.31</v>
      </c>
    </row>
    <row r="55" spans="1:6" ht="78.75">
      <c r="A55" s="145" t="s">
        <v>784</v>
      </c>
      <c r="B55" s="128" t="s">
        <v>43</v>
      </c>
      <c r="C55" s="167" t="s">
        <v>167</v>
      </c>
      <c r="D55" s="239" t="s">
        <v>386</v>
      </c>
      <c r="E55" s="180"/>
      <c r="F55" s="283">
        <f>F56+F59</f>
        <v>1309195.53</v>
      </c>
    </row>
    <row r="56" spans="1:6" ht="47.25">
      <c r="A56" s="257" t="s">
        <v>191</v>
      </c>
      <c r="B56" s="128" t="s">
        <v>43</v>
      </c>
      <c r="C56" s="128" t="s">
        <v>167</v>
      </c>
      <c r="D56" s="145" t="s">
        <v>410</v>
      </c>
      <c r="E56" s="146"/>
      <c r="F56" s="283">
        <f>F57</f>
        <v>90950</v>
      </c>
    </row>
    <row r="57" spans="1:6" ht="15.75">
      <c r="A57" s="134" t="s">
        <v>189</v>
      </c>
      <c r="B57" s="125" t="s">
        <v>43</v>
      </c>
      <c r="C57" s="125" t="s">
        <v>167</v>
      </c>
      <c r="D57" s="147" t="s">
        <v>192</v>
      </c>
      <c r="E57" s="143"/>
      <c r="F57" s="286">
        <f>F58</f>
        <v>90950</v>
      </c>
    </row>
    <row r="58" spans="1:6" ht="31.5">
      <c r="A58" s="255" t="s">
        <v>161</v>
      </c>
      <c r="B58" s="125" t="s">
        <v>43</v>
      </c>
      <c r="C58" s="125" t="s">
        <v>167</v>
      </c>
      <c r="D58" s="147" t="s">
        <v>192</v>
      </c>
      <c r="E58" s="143">
        <v>200</v>
      </c>
      <c r="F58" s="286">
        <f>'Приложение 4'!G60</f>
        <v>90950</v>
      </c>
    </row>
    <row r="59" spans="1:6" ht="63">
      <c r="A59" s="257" t="s">
        <v>582</v>
      </c>
      <c r="B59" s="128" t="s">
        <v>43</v>
      </c>
      <c r="C59" s="128" t="s">
        <v>167</v>
      </c>
      <c r="D59" s="145" t="s">
        <v>411</v>
      </c>
      <c r="E59" s="180"/>
      <c r="F59" s="283">
        <f>F60+F63</f>
        <v>1218245.53</v>
      </c>
    </row>
    <row r="60" spans="1:6" ht="47.25">
      <c r="A60" s="255" t="s">
        <v>0</v>
      </c>
      <c r="B60" s="125" t="s">
        <v>43</v>
      </c>
      <c r="C60" s="125" t="s">
        <v>167</v>
      </c>
      <c r="D60" s="147" t="s">
        <v>190</v>
      </c>
      <c r="E60" s="183"/>
      <c r="F60" s="286">
        <f>F61+F62</f>
        <v>964100</v>
      </c>
    </row>
    <row r="61" spans="1:6" ht="63">
      <c r="A61" s="255" t="s">
        <v>54</v>
      </c>
      <c r="B61" s="125" t="s">
        <v>43</v>
      </c>
      <c r="C61" s="125" t="s">
        <v>167</v>
      </c>
      <c r="D61" s="147" t="s">
        <v>190</v>
      </c>
      <c r="E61" s="166">
        <v>100</v>
      </c>
      <c r="F61" s="286">
        <f>'Приложение 4'!G54</f>
        <v>917400</v>
      </c>
    </row>
    <row r="62" spans="1:6" ht="31.5">
      <c r="A62" s="255" t="s">
        <v>161</v>
      </c>
      <c r="B62" s="125" t="s">
        <v>43</v>
      </c>
      <c r="C62" s="125" t="s">
        <v>167</v>
      </c>
      <c r="D62" s="147" t="s">
        <v>190</v>
      </c>
      <c r="E62" s="166">
        <v>200</v>
      </c>
      <c r="F62" s="286">
        <f>'Приложение 4'!G55</f>
        <v>46700</v>
      </c>
    </row>
    <row r="63" spans="1:6" ht="31.5">
      <c r="A63" s="257" t="s">
        <v>180</v>
      </c>
      <c r="B63" s="271" t="s">
        <v>43</v>
      </c>
      <c r="C63" s="271" t="s">
        <v>167</v>
      </c>
      <c r="D63" s="132" t="s">
        <v>490</v>
      </c>
      <c r="E63" s="143"/>
      <c r="F63" s="283">
        <f>F64</f>
        <v>254145.53</v>
      </c>
    </row>
    <row r="64" spans="1:6" ht="63">
      <c r="A64" s="135" t="s">
        <v>54</v>
      </c>
      <c r="B64" s="125" t="s">
        <v>43</v>
      </c>
      <c r="C64" s="125" t="s">
        <v>167</v>
      </c>
      <c r="D64" s="134" t="s">
        <v>490</v>
      </c>
      <c r="E64" s="143">
        <v>100</v>
      </c>
      <c r="F64" s="286">
        <f>'Приложение 4'!G57</f>
        <v>254145.53</v>
      </c>
    </row>
    <row r="65" spans="1:6" ht="47.25">
      <c r="A65" s="254" t="s">
        <v>785</v>
      </c>
      <c r="B65" s="128" t="s">
        <v>43</v>
      </c>
      <c r="C65" s="128" t="s">
        <v>167</v>
      </c>
      <c r="D65" s="137" t="s">
        <v>370</v>
      </c>
      <c r="E65" s="144"/>
      <c r="F65" s="283">
        <f>F66</f>
        <v>263584.67000000004</v>
      </c>
    </row>
    <row r="66" spans="1:6" ht="78.75">
      <c r="A66" s="254" t="s">
        <v>786</v>
      </c>
      <c r="B66" s="128" t="s">
        <v>43</v>
      </c>
      <c r="C66" s="128" t="s">
        <v>167</v>
      </c>
      <c r="D66" s="132" t="s">
        <v>407</v>
      </c>
      <c r="E66" s="144"/>
      <c r="F66" s="283">
        <f>F67</f>
        <v>263584.67000000004</v>
      </c>
    </row>
    <row r="67" spans="1:6" ht="53.25" customHeight="1">
      <c r="A67" s="254" t="s">
        <v>133</v>
      </c>
      <c r="B67" s="128" t="s">
        <v>43</v>
      </c>
      <c r="C67" s="128" t="s">
        <v>167</v>
      </c>
      <c r="D67" s="132" t="s">
        <v>412</v>
      </c>
      <c r="E67" s="144"/>
      <c r="F67" s="283">
        <f>F68+F70</f>
        <v>263584.67000000004</v>
      </c>
    </row>
    <row r="68" spans="1:6" ht="15.75">
      <c r="A68" s="254" t="s">
        <v>315</v>
      </c>
      <c r="B68" s="128" t="s">
        <v>43</v>
      </c>
      <c r="C68" s="128" t="s">
        <v>167</v>
      </c>
      <c r="D68" s="132" t="s">
        <v>316</v>
      </c>
      <c r="E68" s="144"/>
      <c r="F68" s="283">
        <f>F69</f>
        <v>8700</v>
      </c>
    </row>
    <row r="69" spans="1:6" ht="31.5">
      <c r="A69" s="255" t="s">
        <v>161</v>
      </c>
      <c r="B69" s="125" t="s">
        <v>43</v>
      </c>
      <c r="C69" s="125" t="s">
        <v>167</v>
      </c>
      <c r="D69" s="134" t="s">
        <v>316</v>
      </c>
      <c r="E69" s="143">
        <v>200</v>
      </c>
      <c r="F69" s="286">
        <f>'Приложение 4'!G65</f>
        <v>8700</v>
      </c>
    </row>
    <row r="70" spans="1:6" ht="15.75">
      <c r="A70" s="254" t="s">
        <v>134</v>
      </c>
      <c r="B70" s="128" t="s">
        <v>43</v>
      </c>
      <c r="C70" s="128" t="s">
        <v>167</v>
      </c>
      <c r="D70" s="132" t="s">
        <v>135</v>
      </c>
      <c r="E70" s="144"/>
      <c r="F70" s="283">
        <f>F71</f>
        <v>254884.67</v>
      </c>
    </row>
    <row r="71" spans="1:6" ht="31.5">
      <c r="A71" s="255" t="s">
        <v>161</v>
      </c>
      <c r="B71" s="125" t="s">
        <v>43</v>
      </c>
      <c r="C71" s="125" t="s">
        <v>167</v>
      </c>
      <c r="D71" s="134" t="s">
        <v>135</v>
      </c>
      <c r="E71" s="143">
        <v>200</v>
      </c>
      <c r="F71" s="286">
        <f>'Приложение 4'!G67</f>
        <v>254884.67</v>
      </c>
    </row>
    <row r="72" spans="1:6" ht="47.25">
      <c r="A72" s="254" t="s">
        <v>787</v>
      </c>
      <c r="B72" s="128" t="s">
        <v>43</v>
      </c>
      <c r="C72" s="167" t="s">
        <v>167</v>
      </c>
      <c r="D72" s="159" t="s">
        <v>371</v>
      </c>
      <c r="E72" s="146"/>
      <c r="F72" s="283">
        <f>F73</f>
        <v>23306</v>
      </c>
    </row>
    <row r="73" spans="1:6" ht="63">
      <c r="A73" s="254" t="s">
        <v>788</v>
      </c>
      <c r="B73" s="128" t="s">
        <v>43</v>
      </c>
      <c r="C73" s="167" t="s">
        <v>167</v>
      </c>
      <c r="D73" s="145" t="s">
        <v>406</v>
      </c>
      <c r="E73" s="146"/>
      <c r="F73" s="283">
        <f>F74</f>
        <v>23306</v>
      </c>
    </row>
    <row r="74" spans="1:6" ht="63">
      <c r="A74" s="132" t="s">
        <v>34</v>
      </c>
      <c r="B74" s="128" t="s">
        <v>43</v>
      </c>
      <c r="C74" s="167" t="s">
        <v>167</v>
      </c>
      <c r="D74" s="145" t="s">
        <v>413</v>
      </c>
      <c r="E74" s="146"/>
      <c r="F74" s="283">
        <f>F75</f>
        <v>23306</v>
      </c>
    </row>
    <row r="75" spans="1:6" ht="35.25" customHeight="1">
      <c r="A75" s="254" t="s">
        <v>583</v>
      </c>
      <c r="B75" s="275" t="s">
        <v>43</v>
      </c>
      <c r="C75" s="167" t="s">
        <v>167</v>
      </c>
      <c r="D75" s="145" t="s">
        <v>193</v>
      </c>
      <c r="E75" s="146"/>
      <c r="F75" s="283">
        <f>F76</f>
        <v>23306</v>
      </c>
    </row>
    <row r="76" spans="1:6" ht="31.5">
      <c r="A76" s="255" t="s">
        <v>161</v>
      </c>
      <c r="B76" s="125" t="s">
        <v>43</v>
      </c>
      <c r="C76" s="166" t="s">
        <v>167</v>
      </c>
      <c r="D76" s="147" t="s">
        <v>193</v>
      </c>
      <c r="E76" s="148">
        <v>200</v>
      </c>
      <c r="F76" s="286">
        <f>'Приложение 4'!G72</f>
        <v>23306</v>
      </c>
    </row>
    <row r="77" spans="1:6" ht="47.25">
      <c r="A77" s="145" t="s">
        <v>789</v>
      </c>
      <c r="B77" s="128" t="s">
        <v>43</v>
      </c>
      <c r="C77" s="167" t="s">
        <v>167</v>
      </c>
      <c r="D77" s="159" t="s">
        <v>372</v>
      </c>
      <c r="E77" s="180"/>
      <c r="F77" s="283">
        <f>F78</f>
        <v>323077.53</v>
      </c>
    </row>
    <row r="78" spans="1:6" ht="78.75">
      <c r="A78" s="145" t="s">
        <v>790</v>
      </c>
      <c r="B78" s="128" t="s">
        <v>43</v>
      </c>
      <c r="C78" s="167" t="s">
        <v>167</v>
      </c>
      <c r="D78" s="159" t="s">
        <v>405</v>
      </c>
      <c r="E78" s="180"/>
      <c r="F78" s="283">
        <f>F79</f>
        <v>323077.53</v>
      </c>
    </row>
    <row r="79" spans="1:6" ht="47.25">
      <c r="A79" s="257" t="s">
        <v>194</v>
      </c>
      <c r="B79" s="128" t="s">
        <v>43</v>
      </c>
      <c r="C79" s="167" t="s">
        <v>167</v>
      </c>
      <c r="D79" s="132" t="s">
        <v>414</v>
      </c>
      <c r="E79" s="180"/>
      <c r="F79" s="283">
        <f>F80+F83</f>
        <v>323077.53</v>
      </c>
    </row>
    <row r="80" spans="1:6" ht="31.5">
      <c r="A80" s="213" t="s">
        <v>2</v>
      </c>
      <c r="B80" s="125" t="s">
        <v>43</v>
      </c>
      <c r="C80" s="166" t="s">
        <v>167</v>
      </c>
      <c r="D80" s="147" t="s">
        <v>195</v>
      </c>
      <c r="E80" s="183"/>
      <c r="F80" s="283">
        <f>F81+F82</f>
        <v>289271</v>
      </c>
    </row>
    <row r="81" spans="1:6" ht="63">
      <c r="A81" s="255" t="s">
        <v>54</v>
      </c>
      <c r="B81" s="125" t="s">
        <v>43</v>
      </c>
      <c r="C81" s="166" t="s">
        <v>167</v>
      </c>
      <c r="D81" s="147" t="s">
        <v>195</v>
      </c>
      <c r="E81" s="166">
        <v>100</v>
      </c>
      <c r="F81" s="286">
        <f>'Приложение 4'!G77</f>
        <v>278027</v>
      </c>
    </row>
    <row r="82" spans="1:6" ht="31.5">
      <c r="A82" s="255" t="s">
        <v>161</v>
      </c>
      <c r="B82" s="125" t="s">
        <v>43</v>
      </c>
      <c r="C82" s="166" t="s">
        <v>167</v>
      </c>
      <c r="D82" s="147" t="s">
        <v>195</v>
      </c>
      <c r="E82" s="166">
        <v>200</v>
      </c>
      <c r="F82" s="286">
        <f>'Приложение 4'!G78</f>
        <v>11244</v>
      </c>
    </row>
    <row r="83" spans="1:6" ht="31.5">
      <c r="A83" s="357" t="s">
        <v>180</v>
      </c>
      <c r="B83" s="360" t="s">
        <v>43</v>
      </c>
      <c r="C83" s="327" t="s">
        <v>167</v>
      </c>
      <c r="D83" s="320" t="s">
        <v>760</v>
      </c>
      <c r="E83" s="350"/>
      <c r="F83" s="283">
        <f>F84</f>
        <v>33806.53</v>
      </c>
    </row>
    <row r="84" spans="1:6" ht="63">
      <c r="A84" s="317" t="s">
        <v>54</v>
      </c>
      <c r="B84" s="360" t="s">
        <v>43</v>
      </c>
      <c r="C84" s="327" t="s">
        <v>167</v>
      </c>
      <c r="D84" s="319" t="s">
        <v>760</v>
      </c>
      <c r="E84" s="327" t="s">
        <v>171</v>
      </c>
      <c r="F84" s="286">
        <f>'Приложение 4'!G80</f>
        <v>33806.53</v>
      </c>
    </row>
    <row r="85" spans="1:6" ht="72.75" customHeight="1">
      <c r="A85" s="254" t="s">
        <v>791</v>
      </c>
      <c r="B85" s="128" t="s">
        <v>43</v>
      </c>
      <c r="C85" s="167" t="s">
        <v>167</v>
      </c>
      <c r="D85" s="145" t="s">
        <v>373</v>
      </c>
      <c r="E85" s="146"/>
      <c r="F85" s="283">
        <f>F86</f>
        <v>30000</v>
      </c>
    </row>
    <row r="86" spans="1:6" ht="101.25" customHeight="1">
      <c r="A86" s="254" t="s">
        <v>792</v>
      </c>
      <c r="B86" s="128" t="s">
        <v>43</v>
      </c>
      <c r="C86" s="167" t="s">
        <v>167</v>
      </c>
      <c r="D86" s="145" t="s">
        <v>404</v>
      </c>
      <c r="E86" s="146"/>
      <c r="F86" s="283">
        <f>F87</f>
        <v>30000</v>
      </c>
    </row>
    <row r="87" spans="1:6" ht="63">
      <c r="A87" s="254" t="s">
        <v>7</v>
      </c>
      <c r="B87" s="128" t="s">
        <v>43</v>
      </c>
      <c r="C87" s="167" t="s">
        <v>167</v>
      </c>
      <c r="D87" s="145" t="s">
        <v>415</v>
      </c>
      <c r="E87" s="146"/>
      <c r="F87" s="283">
        <f>F88</f>
        <v>30000</v>
      </c>
    </row>
    <row r="88" spans="1:6" ht="31.5">
      <c r="A88" s="255" t="s">
        <v>8</v>
      </c>
      <c r="B88" s="125" t="s">
        <v>43</v>
      </c>
      <c r="C88" s="166" t="s">
        <v>167</v>
      </c>
      <c r="D88" s="147" t="s">
        <v>9</v>
      </c>
      <c r="E88" s="148"/>
      <c r="F88" s="286">
        <f>F89</f>
        <v>30000</v>
      </c>
    </row>
    <row r="89" spans="1:6" ht="15.75">
      <c r="A89" s="255" t="s">
        <v>290</v>
      </c>
      <c r="B89" s="125" t="s">
        <v>43</v>
      </c>
      <c r="C89" s="166" t="s">
        <v>167</v>
      </c>
      <c r="D89" s="147" t="s">
        <v>9</v>
      </c>
      <c r="E89" s="148">
        <v>300</v>
      </c>
      <c r="F89" s="286">
        <f>'Приложение 4'!G85</f>
        <v>30000</v>
      </c>
    </row>
    <row r="90" spans="1:6" ht="31.5">
      <c r="A90" s="254" t="s">
        <v>61</v>
      </c>
      <c r="B90" s="128" t="s">
        <v>43</v>
      </c>
      <c r="C90" s="167" t="s">
        <v>167</v>
      </c>
      <c r="D90" s="145" t="s">
        <v>374</v>
      </c>
      <c r="E90" s="187"/>
      <c r="F90" s="283">
        <f>F91</f>
        <v>1001920.11</v>
      </c>
    </row>
    <row r="91" spans="1:6" ht="31.5">
      <c r="A91" s="254" t="s">
        <v>491</v>
      </c>
      <c r="B91" s="128" t="s">
        <v>43</v>
      </c>
      <c r="C91" s="167" t="s">
        <v>167</v>
      </c>
      <c r="D91" s="145" t="s">
        <v>403</v>
      </c>
      <c r="E91" s="187"/>
      <c r="F91" s="283">
        <f>F92</f>
        <v>1001920.11</v>
      </c>
    </row>
    <row r="92" spans="1:6" ht="31.5">
      <c r="A92" s="255" t="s">
        <v>450</v>
      </c>
      <c r="B92" s="125" t="s">
        <v>43</v>
      </c>
      <c r="C92" s="166" t="s">
        <v>167</v>
      </c>
      <c r="D92" s="147" t="s">
        <v>196</v>
      </c>
      <c r="E92" s="184"/>
      <c r="F92" s="286">
        <f>F94+F93</f>
        <v>1001920.11</v>
      </c>
    </row>
    <row r="93" spans="1:6" ht="31.5">
      <c r="A93" s="255" t="s">
        <v>161</v>
      </c>
      <c r="B93" s="125" t="s">
        <v>43</v>
      </c>
      <c r="C93" s="166" t="s">
        <v>167</v>
      </c>
      <c r="D93" s="147" t="s">
        <v>196</v>
      </c>
      <c r="E93" s="184" t="s">
        <v>172</v>
      </c>
      <c r="F93" s="286">
        <f>'Приложение 4'!G89</f>
        <v>48776</v>
      </c>
    </row>
    <row r="94" spans="1:6" ht="15.75">
      <c r="A94" s="255" t="s">
        <v>269</v>
      </c>
      <c r="B94" s="125" t="s">
        <v>43</v>
      </c>
      <c r="C94" s="166" t="s">
        <v>167</v>
      </c>
      <c r="D94" s="147" t="s">
        <v>196</v>
      </c>
      <c r="E94" s="166" t="s">
        <v>165</v>
      </c>
      <c r="F94" s="286">
        <f>'Приложение 4'!G90</f>
        <v>953144.11</v>
      </c>
    </row>
    <row r="95" spans="1:6" ht="31.5">
      <c r="A95" s="254" t="s">
        <v>38</v>
      </c>
      <c r="B95" s="128" t="s">
        <v>43</v>
      </c>
      <c r="C95" s="167" t="s">
        <v>167</v>
      </c>
      <c r="D95" s="159" t="s">
        <v>362</v>
      </c>
      <c r="E95" s="136"/>
      <c r="F95" s="283">
        <f>F96</f>
        <v>15279711.509999998</v>
      </c>
    </row>
    <row r="96" spans="1:6" ht="31.5">
      <c r="A96" s="254" t="s">
        <v>5</v>
      </c>
      <c r="B96" s="128" t="s">
        <v>43</v>
      </c>
      <c r="C96" s="167" t="s">
        <v>167</v>
      </c>
      <c r="D96" s="159" t="s">
        <v>363</v>
      </c>
      <c r="E96" s="136"/>
      <c r="F96" s="283">
        <f>F99+F104+F108+F110+F97+F102</f>
        <v>15279711.509999998</v>
      </c>
    </row>
    <row r="97" spans="1:6" ht="15.75">
      <c r="A97" s="359" t="s">
        <v>761</v>
      </c>
      <c r="B97" s="344" t="s">
        <v>43</v>
      </c>
      <c r="C97" s="344" t="s">
        <v>167</v>
      </c>
      <c r="D97" s="320" t="s">
        <v>762</v>
      </c>
      <c r="E97" s="136"/>
      <c r="F97" s="283">
        <f>F98</f>
        <v>103417</v>
      </c>
    </row>
    <row r="98" spans="1:6" ht="31.5">
      <c r="A98" s="317" t="s">
        <v>161</v>
      </c>
      <c r="B98" s="360" t="s">
        <v>43</v>
      </c>
      <c r="C98" s="360" t="s">
        <v>167</v>
      </c>
      <c r="D98" s="319" t="s">
        <v>762</v>
      </c>
      <c r="E98" s="136">
        <v>200</v>
      </c>
      <c r="F98" s="283">
        <f>'Приложение 4'!G94</f>
        <v>103417</v>
      </c>
    </row>
    <row r="99" spans="1:6" ht="48" customHeight="1">
      <c r="A99" s="214" t="s">
        <v>492</v>
      </c>
      <c r="B99" s="128" t="s">
        <v>43</v>
      </c>
      <c r="C99" s="167" t="s">
        <v>167</v>
      </c>
      <c r="D99" s="145" t="s">
        <v>225</v>
      </c>
      <c r="E99" s="183"/>
      <c r="F99" s="283">
        <f>F100+F101</f>
        <v>1378800</v>
      </c>
    </row>
    <row r="100" spans="1:6" ht="63">
      <c r="A100" s="255" t="s">
        <v>54</v>
      </c>
      <c r="B100" s="125" t="s">
        <v>43</v>
      </c>
      <c r="C100" s="166" t="s">
        <v>167</v>
      </c>
      <c r="D100" s="147" t="s">
        <v>225</v>
      </c>
      <c r="E100" s="166">
        <v>100</v>
      </c>
      <c r="F100" s="286">
        <f>'Приложение 4'!G96</f>
        <v>1061421</v>
      </c>
    </row>
    <row r="101" spans="1:6" ht="31.5">
      <c r="A101" s="255" t="s">
        <v>161</v>
      </c>
      <c r="B101" s="125" t="s">
        <v>43</v>
      </c>
      <c r="C101" s="166" t="s">
        <v>167</v>
      </c>
      <c r="D101" s="147" t="s">
        <v>225</v>
      </c>
      <c r="E101" s="166">
        <v>200</v>
      </c>
      <c r="F101" s="286">
        <f>'Приложение 4'!G97</f>
        <v>317379</v>
      </c>
    </row>
    <row r="102" spans="1:6" ht="31.5">
      <c r="A102" s="357" t="s">
        <v>180</v>
      </c>
      <c r="B102" s="344" t="s">
        <v>43</v>
      </c>
      <c r="C102" s="350" t="s">
        <v>167</v>
      </c>
      <c r="D102" s="320" t="s">
        <v>759</v>
      </c>
      <c r="E102" s="350"/>
      <c r="F102" s="283">
        <f>F103</f>
        <v>82673.87</v>
      </c>
    </row>
    <row r="103" spans="1:6" ht="63">
      <c r="A103" s="317" t="s">
        <v>54</v>
      </c>
      <c r="B103" s="360" t="s">
        <v>43</v>
      </c>
      <c r="C103" s="327" t="s">
        <v>167</v>
      </c>
      <c r="D103" s="319" t="s">
        <v>759</v>
      </c>
      <c r="E103" s="327" t="s">
        <v>171</v>
      </c>
      <c r="F103" s="286">
        <f>'Приложение 4'!G99</f>
        <v>82673.87</v>
      </c>
    </row>
    <row r="104" spans="1:6" ht="31.5">
      <c r="A104" s="254" t="s">
        <v>168</v>
      </c>
      <c r="B104" s="128" t="s">
        <v>43</v>
      </c>
      <c r="C104" s="167" t="s">
        <v>167</v>
      </c>
      <c r="D104" s="145" t="s">
        <v>197</v>
      </c>
      <c r="E104" s="180"/>
      <c r="F104" s="286">
        <f>F105+F106+F107</f>
        <v>13248266.29</v>
      </c>
    </row>
    <row r="105" spans="1:6" ht="63">
      <c r="A105" s="255" t="s">
        <v>54</v>
      </c>
      <c r="B105" s="125" t="s">
        <v>43</v>
      </c>
      <c r="C105" s="166" t="s">
        <v>167</v>
      </c>
      <c r="D105" s="147" t="s">
        <v>197</v>
      </c>
      <c r="E105" s="166" t="s">
        <v>171</v>
      </c>
      <c r="F105" s="286">
        <f>'Приложение 4'!G101</f>
        <v>7151156.67</v>
      </c>
    </row>
    <row r="106" spans="1:6" ht="31.5">
      <c r="A106" s="255" t="s">
        <v>161</v>
      </c>
      <c r="B106" s="125" t="s">
        <v>43</v>
      </c>
      <c r="C106" s="166" t="s">
        <v>167</v>
      </c>
      <c r="D106" s="147" t="s">
        <v>197</v>
      </c>
      <c r="E106" s="166" t="s">
        <v>172</v>
      </c>
      <c r="F106" s="286">
        <f>'Приложение 4'!G102</f>
        <v>6040351.62</v>
      </c>
    </row>
    <row r="107" spans="1:6" ht="15.75">
      <c r="A107" s="255" t="s">
        <v>269</v>
      </c>
      <c r="B107" s="125" t="s">
        <v>43</v>
      </c>
      <c r="C107" s="166" t="s">
        <v>167</v>
      </c>
      <c r="D107" s="147" t="s">
        <v>197</v>
      </c>
      <c r="E107" s="166" t="s">
        <v>165</v>
      </c>
      <c r="F107" s="286">
        <f>'Приложение 4'!G103</f>
        <v>56758</v>
      </c>
    </row>
    <row r="108" spans="1:6" ht="31.5">
      <c r="A108" s="145" t="s">
        <v>60</v>
      </c>
      <c r="B108" s="128" t="s">
        <v>43</v>
      </c>
      <c r="C108" s="167" t="s">
        <v>167</v>
      </c>
      <c r="D108" s="145" t="s">
        <v>198</v>
      </c>
      <c r="E108" s="128"/>
      <c r="F108" s="283">
        <f>F109</f>
        <v>124112</v>
      </c>
    </row>
    <row r="109" spans="1:6" ht="31.5">
      <c r="A109" s="255" t="s">
        <v>161</v>
      </c>
      <c r="B109" s="125" t="s">
        <v>43</v>
      </c>
      <c r="C109" s="166" t="s">
        <v>167</v>
      </c>
      <c r="D109" s="147" t="s">
        <v>198</v>
      </c>
      <c r="E109" s="148">
        <v>200</v>
      </c>
      <c r="F109" s="286">
        <f>'Приложение 4'!G105+'Приложение 4'!G498</f>
        <v>124112</v>
      </c>
    </row>
    <row r="110" spans="1:6" ht="35.25" customHeight="1">
      <c r="A110" s="127" t="s">
        <v>548</v>
      </c>
      <c r="B110" s="299" t="s">
        <v>43</v>
      </c>
      <c r="C110" s="299" t="s">
        <v>167</v>
      </c>
      <c r="D110" s="132" t="s">
        <v>547</v>
      </c>
      <c r="E110" s="139"/>
      <c r="F110" s="283">
        <f>F111</f>
        <v>342442.35</v>
      </c>
    </row>
    <row r="111" spans="1:6" ht="15.75">
      <c r="A111" s="300" t="s">
        <v>289</v>
      </c>
      <c r="B111" s="125" t="s">
        <v>43</v>
      </c>
      <c r="C111" s="125" t="s">
        <v>167</v>
      </c>
      <c r="D111" s="134" t="s">
        <v>547</v>
      </c>
      <c r="E111" s="136">
        <v>500</v>
      </c>
      <c r="F111" s="286">
        <f>'Приложение 4'!G107</f>
        <v>342442.35</v>
      </c>
    </row>
    <row r="112" spans="1:6" ht="15.75">
      <c r="A112" s="138" t="s">
        <v>143</v>
      </c>
      <c r="B112" s="358" t="s">
        <v>43</v>
      </c>
      <c r="C112" s="358" t="s">
        <v>167</v>
      </c>
      <c r="D112" s="132" t="s">
        <v>367</v>
      </c>
      <c r="E112" s="358"/>
      <c r="F112" s="286">
        <f>F113</f>
        <v>82600</v>
      </c>
    </row>
    <row r="113" spans="1:6" ht="31.5">
      <c r="A113" s="361" t="s">
        <v>6</v>
      </c>
      <c r="B113" s="358" t="s">
        <v>43</v>
      </c>
      <c r="C113" s="358" t="s">
        <v>167</v>
      </c>
      <c r="D113" s="132" t="s">
        <v>368</v>
      </c>
      <c r="E113" s="358"/>
      <c r="F113" s="283">
        <f>F114</f>
        <v>82600</v>
      </c>
    </row>
    <row r="114" spans="1:6" ht="31.5">
      <c r="A114" s="257" t="s">
        <v>6</v>
      </c>
      <c r="B114" s="358" t="s">
        <v>43</v>
      </c>
      <c r="C114" s="125" t="s">
        <v>167</v>
      </c>
      <c r="D114" s="132" t="s">
        <v>183</v>
      </c>
      <c r="E114" s="358"/>
      <c r="F114" s="283">
        <f>F116+F115</f>
        <v>82600</v>
      </c>
    </row>
    <row r="115" spans="1:6" ht="31.5">
      <c r="A115" s="256" t="s">
        <v>161</v>
      </c>
      <c r="B115" s="125" t="s">
        <v>43</v>
      </c>
      <c r="C115" s="125" t="s">
        <v>167</v>
      </c>
      <c r="D115" s="134" t="s">
        <v>183</v>
      </c>
      <c r="E115" s="148">
        <v>200</v>
      </c>
      <c r="F115" s="286">
        <f>'Приложение 4'!G111</f>
        <v>16000</v>
      </c>
    </row>
    <row r="116" spans="1:6" ht="15.75">
      <c r="A116" s="255" t="s">
        <v>290</v>
      </c>
      <c r="B116" s="125" t="s">
        <v>43</v>
      </c>
      <c r="C116" s="125" t="s">
        <v>167</v>
      </c>
      <c r="D116" s="134" t="s">
        <v>183</v>
      </c>
      <c r="E116" s="136">
        <v>300</v>
      </c>
      <c r="F116" s="286">
        <f>'Приложение 4'!G112</f>
        <v>66600</v>
      </c>
    </row>
    <row r="117" spans="1:6" ht="31.5">
      <c r="A117" s="254" t="s">
        <v>323</v>
      </c>
      <c r="B117" s="155" t="s">
        <v>45</v>
      </c>
      <c r="C117" s="180" t="s">
        <v>322</v>
      </c>
      <c r="D117" s="180" t="s">
        <v>322</v>
      </c>
      <c r="E117" s="180"/>
      <c r="F117" s="283">
        <f>F118+F131</f>
        <v>388007.47</v>
      </c>
    </row>
    <row r="118" spans="1:6" ht="35.25" customHeight="1">
      <c r="A118" s="254" t="s">
        <v>11</v>
      </c>
      <c r="B118" s="128" t="s">
        <v>45</v>
      </c>
      <c r="C118" s="167" t="s">
        <v>52</v>
      </c>
      <c r="D118" s="180" t="s">
        <v>322</v>
      </c>
      <c r="E118" s="180"/>
      <c r="F118" s="283">
        <f>F119</f>
        <v>363007.47</v>
      </c>
    </row>
    <row r="119" spans="1:6" ht="79.5" customHeight="1">
      <c r="A119" s="145" t="s">
        <v>793</v>
      </c>
      <c r="B119" s="128" t="s">
        <v>45</v>
      </c>
      <c r="C119" s="167" t="s">
        <v>52</v>
      </c>
      <c r="D119" s="159" t="s">
        <v>375</v>
      </c>
      <c r="E119" s="180"/>
      <c r="F119" s="283">
        <f>F120</f>
        <v>363007.47</v>
      </c>
    </row>
    <row r="120" spans="1:6" ht="126">
      <c r="A120" s="254" t="s">
        <v>726</v>
      </c>
      <c r="B120" s="128" t="s">
        <v>45</v>
      </c>
      <c r="C120" s="167" t="s">
        <v>52</v>
      </c>
      <c r="D120" s="159" t="s">
        <v>402</v>
      </c>
      <c r="E120" s="189"/>
      <c r="F120" s="283">
        <f>F121+F124+F127</f>
        <v>363007.47</v>
      </c>
    </row>
    <row r="121" spans="1:6" ht="31.5">
      <c r="A121" s="257" t="s">
        <v>584</v>
      </c>
      <c r="B121" s="128" t="s">
        <v>45</v>
      </c>
      <c r="C121" s="166" t="s">
        <v>52</v>
      </c>
      <c r="D121" s="145" t="s">
        <v>416</v>
      </c>
      <c r="E121" s="148"/>
      <c r="F121" s="283">
        <f>F122</f>
        <v>200209.51</v>
      </c>
    </row>
    <row r="122" spans="1:6" ht="47.25">
      <c r="A122" s="255" t="s">
        <v>59</v>
      </c>
      <c r="B122" s="125" t="s">
        <v>45</v>
      </c>
      <c r="C122" s="166" t="s">
        <v>52</v>
      </c>
      <c r="D122" s="147" t="s">
        <v>273</v>
      </c>
      <c r="E122" s="154"/>
      <c r="F122" s="286">
        <f>F123</f>
        <v>200209.51</v>
      </c>
    </row>
    <row r="123" spans="1:6" ht="31.5">
      <c r="A123" s="255" t="s">
        <v>161</v>
      </c>
      <c r="B123" s="125" t="s">
        <v>45</v>
      </c>
      <c r="C123" s="166" t="s">
        <v>52</v>
      </c>
      <c r="D123" s="147" t="s">
        <v>273</v>
      </c>
      <c r="E123" s="148">
        <v>200</v>
      </c>
      <c r="F123" s="286">
        <f>'Приложение 4'!G119</f>
        <v>200209.51</v>
      </c>
    </row>
    <row r="124" spans="1:6" ht="33.75" customHeight="1">
      <c r="A124" s="257" t="s">
        <v>199</v>
      </c>
      <c r="B124" s="128" t="s">
        <v>45</v>
      </c>
      <c r="C124" s="167" t="s">
        <v>52</v>
      </c>
      <c r="D124" s="145" t="s">
        <v>417</v>
      </c>
      <c r="E124" s="148"/>
      <c r="F124" s="283">
        <f>F125</f>
        <v>9999</v>
      </c>
    </row>
    <row r="125" spans="1:6" ht="47.25">
      <c r="A125" s="255" t="s">
        <v>59</v>
      </c>
      <c r="B125" s="125" t="s">
        <v>45</v>
      </c>
      <c r="C125" s="166" t="s">
        <v>52</v>
      </c>
      <c r="D125" s="147" t="s">
        <v>274</v>
      </c>
      <c r="E125" s="154"/>
      <c r="F125" s="286">
        <f>F126</f>
        <v>9999</v>
      </c>
    </row>
    <row r="126" spans="1:6" ht="31.5">
      <c r="A126" s="255" t="s">
        <v>161</v>
      </c>
      <c r="B126" s="125" t="s">
        <v>45</v>
      </c>
      <c r="C126" s="166" t="s">
        <v>52</v>
      </c>
      <c r="D126" s="147" t="s">
        <v>274</v>
      </c>
      <c r="E126" s="148">
        <v>200</v>
      </c>
      <c r="F126" s="286">
        <f>'Приложение 4'!G122</f>
        <v>9999</v>
      </c>
    </row>
    <row r="127" spans="1:6" ht="47.25">
      <c r="A127" s="345" t="s">
        <v>624</v>
      </c>
      <c r="B127" s="383" t="s">
        <v>45</v>
      </c>
      <c r="C127" s="167" t="s">
        <v>52</v>
      </c>
      <c r="D127" s="132" t="s">
        <v>626</v>
      </c>
      <c r="E127" s="148"/>
      <c r="F127" s="283">
        <f>F128</f>
        <v>152798.96</v>
      </c>
    </row>
    <row r="128" spans="1:6" ht="47.25">
      <c r="A128" s="346" t="s">
        <v>625</v>
      </c>
      <c r="B128" s="125" t="s">
        <v>45</v>
      </c>
      <c r="C128" s="166" t="s">
        <v>52</v>
      </c>
      <c r="D128" s="134" t="s">
        <v>627</v>
      </c>
      <c r="E128" s="148"/>
      <c r="F128" s="286">
        <f>F129</f>
        <v>152798.96</v>
      </c>
    </row>
    <row r="129" spans="1:6" ht="31.5">
      <c r="A129" s="255" t="s">
        <v>161</v>
      </c>
      <c r="B129" s="125" t="s">
        <v>45</v>
      </c>
      <c r="C129" s="166" t="s">
        <v>52</v>
      </c>
      <c r="D129" s="134" t="s">
        <v>627</v>
      </c>
      <c r="E129" s="148">
        <v>200</v>
      </c>
      <c r="F129" s="286">
        <f>'Приложение 4'!G125</f>
        <v>152798.96</v>
      </c>
    </row>
    <row r="130" spans="1:6" ht="31.5">
      <c r="A130" s="254" t="s">
        <v>279</v>
      </c>
      <c r="B130" s="128" t="s">
        <v>45</v>
      </c>
      <c r="C130" s="155" t="s">
        <v>277</v>
      </c>
      <c r="D130" s="139"/>
      <c r="E130" s="148"/>
      <c r="F130" s="283">
        <f>F131</f>
        <v>25000</v>
      </c>
    </row>
    <row r="131" spans="1:6" ht="47.25">
      <c r="A131" s="254" t="s">
        <v>795</v>
      </c>
      <c r="B131" s="155" t="s">
        <v>45</v>
      </c>
      <c r="C131" s="139">
        <v>14</v>
      </c>
      <c r="D131" s="159" t="s">
        <v>376</v>
      </c>
      <c r="E131" s="146"/>
      <c r="F131" s="283">
        <f>F132</f>
        <v>25000</v>
      </c>
    </row>
    <row r="132" spans="1:6" ht="84.75" customHeight="1">
      <c r="A132" s="254" t="s">
        <v>794</v>
      </c>
      <c r="B132" s="155" t="s">
        <v>45</v>
      </c>
      <c r="C132" s="139">
        <v>14</v>
      </c>
      <c r="D132" s="159" t="s">
        <v>401</v>
      </c>
      <c r="E132" s="146"/>
      <c r="F132" s="283">
        <f>F133+F136</f>
        <v>25000</v>
      </c>
    </row>
    <row r="133" spans="1:6" ht="47.25">
      <c r="A133" s="254" t="s">
        <v>147</v>
      </c>
      <c r="B133" s="155" t="s">
        <v>45</v>
      </c>
      <c r="C133" s="139">
        <v>14</v>
      </c>
      <c r="D133" s="145" t="s">
        <v>418</v>
      </c>
      <c r="E133" s="146"/>
      <c r="F133" s="283">
        <f>F134</f>
        <v>10000</v>
      </c>
    </row>
    <row r="134" spans="1:6" ht="31.5">
      <c r="A134" s="255" t="s">
        <v>270</v>
      </c>
      <c r="B134" s="156" t="s">
        <v>45</v>
      </c>
      <c r="C134" s="136">
        <v>14</v>
      </c>
      <c r="D134" s="147" t="s">
        <v>201</v>
      </c>
      <c r="E134" s="148"/>
      <c r="F134" s="286">
        <f>F135</f>
        <v>10000</v>
      </c>
    </row>
    <row r="135" spans="1:6" ht="31.5">
      <c r="A135" s="255" t="s">
        <v>161</v>
      </c>
      <c r="B135" s="156" t="s">
        <v>45</v>
      </c>
      <c r="C135" s="136">
        <v>14</v>
      </c>
      <c r="D135" s="147" t="s">
        <v>201</v>
      </c>
      <c r="E135" s="148">
        <v>200</v>
      </c>
      <c r="F135" s="286">
        <f>'Приложение 4'!G131</f>
        <v>10000</v>
      </c>
    </row>
    <row r="136" spans="1:6" ht="50.25" customHeight="1">
      <c r="A136" s="254" t="s">
        <v>200</v>
      </c>
      <c r="B136" s="155" t="s">
        <v>45</v>
      </c>
      <c r="C136" s="139">
        <v>14</v>
      </c>
      <c r="D136" s="159" t="s">
        <v>419</v>
      </c>
      <c r="E136" s="146"/>
      <c r="F136" s="283">
        <f>F137</f>
        <v>15000</v>
      </c>
    </row>
    <row r="137" spans="1:6" ht="31.5">
      <c r="A137" s="255" t="s">
        <v>270</v>
      </c>
      <c r="B137" s="156" t="s">
        <v>45</v>
      </c>
      <c r="C137" s="136">
        <v>14</v>
      </c>
      <c r="D137" s="134" t="s">
        <v>32</v>
      </c>
      <c r="E137" s="148"/>
      <c r="F137" s="286">
        <f>F138</f>
        <v>15000</v>
      </c>
    </row>
    <row r="138" spans="1:6" ht="31.5">
      <c r="A138" s="255" t="s">
        <v>161</v>
      </c>
      <c r="B138" s="156" t="s">
        <v>45</v>
      </c>
      <c r="C138" s="136">
        <v>14</v>
      </c>
      <c r="D138" s="134" t="s">
        <v>32</v>
      </c>
      <c r="E138" s="148">
        <v>200</v>
      </c>
      <c r="F138" s="286">
        <f>'Приложение 4'!G134</f>
        <v>15000</v>
      </c>
    </row>
    <row r="139" spans="1:6" ht="15.75">
      <c r="A139" s="254" t="s">
        <v>141</v>
      </c>
      <c r="B139" s="155" t="s">
        <v>46</v>
      </c>
      <c r="C139" s="180"/>
      <c r="D139" s="180" t="s">
        <v>322</v>
      </c>
      <c r="E139" s="180"/>
      <c r="F139" s="283">
        <f>F140+F153+F165+F178</f>
        <v>23631113.159999996</v>
      </c>
    </row>
    <row r="140" spans="1:6" ht="15.75">
      <c r="A140" s="254" t="s">
        <v>58</v>
      </c>
      <c r="B140" s="128" t="s">
        <v>46</v>
      </c>
      <c r="C140" s="167" t="s">
        <v>43</v>
      </c>
      <c r="D140" s="180"/>
      <c r="E140" s="180"/>
      <c r="F140" s="283">
        <f>F141</f>
        <v>388812.82999999996</v>
      </c>
    </row>
    <row r="141" spans="1:6" ht="47.25">
      <c r="A141" s="145" t="s">
        <v>796</v>
      </c>
      <c r="B141" s="128" t="s">
        <v>46</v>
      </c>
      <c r="C141" s="167" t="s">
        <v>43</v>
      </c>
      <c r="D141" s="159" t="s">
        <v>377</v>
      </c>
      <c r="E141" s="180"/>
      <c r="F141" s="283">
        <f>F142+F146</f>
        <v>388812.82999999996</v>
      </c>
    </row>
    <row r="142" spans="1:6" ht="63">
      <c r="A142" s="254" t="s">
        <v>797</v>
      </c>
      <c r="B142" s="128" t="s">
        <v>46</v>
      </c>
      <c r="C142" s="167" t="s">
        <v>43</v>
      </c>
      <c r="D142" s="159" t="s">
        <v>400</v>
      </c>
      <c r="E142" s="180"/>
      <c r="F142" s="283">
        <f>F143</f>
        <v>27915.66</v>
      </c>
    </row>
    <row r="143" spans="1:6" ht="47.25">
      <c r="A143" s="257" t="s">
        <v>33</v>
      </c>
      <c r="B143" s="128" t="s">
        <v>46</v>
      </c>
      <c r="C143" s="167" t="s">
        <v>43</v>
      </c>
      <c r="D143" s="145" t="s">
        <v>420</v>
      </c>
      <c r="E143" s="180"/>
      <c r="F143" s="283">
        <f>F144</f>
        <v>27915.66</v>
      </c>
    </row>
    <row r="144" spans="1:6" ht="31.5">
      <c r="A144" s="255" t="s">
        <v>169</v>
      </c>
      <c r="B144" s="125" t="s">
        <v>46</v>
      </c>
      <c r="C144" s="166" t="s">
        <v>43</v>
      </c>
      <c r="D144" s="182" t="s">
        <v>239</v>
      </c>
      <c r="E144" s="183"/>
      <c r="F144" s="286">
        <f>F145</f>
        <v>27915.66</v>
      </c>
    </row>
    <row r="145" spans="1:6" ht="31.5">
      <c r="A145" s="255" t="s">
        <v>55</v>
      </c>
      <c r="B145" s="125" t="s">
        <v>46</v>
      </c>
      <c r="C145" s="166" t="s">
        <v>43</v>
      </c>
      <c r="D145" s="182" t="s">
        <v>239</v>
      </c>
      <c r="E145" s="166">
        <v>600</v>
      </c>
      <c r="F145" s="286">
        <f>'Приложение 4'!G353</f>
        <v>27915.66</v>
      </c>
    </row>
    <row r="146" spans="1:6" ht="63">
      <c r="A146" s="145" t="s">
        <v>798</v>
      </c>
      <c r="B146" s="128" t="s">
        <v>46</v>
      </c>
      <c r="C146" s="167" t="s">
        <v>43</v>
      </c>
      <c r="D146" s="159" t="s">
        <v>399</v>
      </c>
      <c r="E146" s="180"/>
      <c r="F146" s="283">
        <f>F147</f>
        <v>360897.17</v>
      </c>
    </row>
    <row r="147" spans="1:6" ht="63">
      <c r="A147" s="145" t="s">
        <v>202</v>
      </c>
      <c r="B147" s="128" t="s">
        <v>46</v>
      </c>
      <c r="C147" s="167" t="s">
        <v>43</v>
      </c>
      <c r="D147" s="145" t="s">
        <v>421</v>
      </c>
      <c r="E147" s="180"/>
      <c r="F147" s="283">
        <f>F148+F151</f>
        <v>360897.17</v>
      </c>
    </row>
    <row r="148" spans="1:6" ht="31.5">
      <c r="A148" s="214" t="s">
        <v>3</v>
      </c>
      <c r="B148" s="128" t="s">
        <v>46</v>
      </c>
      <c r="C148" s="167" t="s">
        <v>43</v>
      </c>
      <c r="D148" s="145" t="s">
        <v>203</v>
      </c>
      <c r="E148" s="180"/>
      <c r="F148" s="283">
        <f>F149+F150</f>
        <v>311000</v>
      </c>
    </row>
    <row r="149" spans="1:6" ht="63">
      <c r="A149" s="255" t="s">
        <v>54</v>
      </c>
      <c r="B149" s="125" t="s">
        <v>46</v>
      </c>
      <c r="C149" s="166" t="s">
        <v>43</v>
      </c>
      <c r="D149" s="147" t="s">
        <v>203</v>
      </c>
      <c r="E149" s="166">
        <v>100</v>
      </c>
      <c r="F149" s="286">
        <f>'Приложение 4'!G141</f>
        <v>305800</v>
      </c>
    </row>
    <row r="150" spans="1:6" ht="31.5">
      <c r="A150" s="255" t="s">
        <v>161</v>
      </c>
      <c r="B150" s="125" t="s">
        <v>46</v>
      </c>
      <c r="C150" s="166" t="s">
        <v>43</v>
      </c>
      <c r="D150" s="147" t="s">
        <v>203</v>
      </c>
      <c r="E150" s="166">
        <v>200</v>
      </c>
      <c r="F150" s="286">
        <f>'Приложение 4'!G142</f>
        <v>5200</v>
      </c>
    </row>
    <row r="151" spans="1:6" ht="31.5">
      <c r="A151" s="369" t="s">
        <v>670</v>
      </c>
      <c r="B151" s="344" t="s">
        <v>46</v>
      </c>
      <c r="C151" s="344" t="s">
        <v>43</v>
      </c>
      <c r="D151" s="320" t="s">
        <v>671</v>
      </c>
      <c r="E151" s="373"/>
      <c r="F151" s="308">
        <f>F152</f>
        <v>49897.17</v>
      </c>
    </row>
    <row r="152" spans="1:6" ht="63">
      <c r="A152" s="317" t="s">
        <v>54</v>
      </c>
      <c r="B152" s="360" t="s">
        <v>46</v>
      </c>
      <c r="C152" s="360" t="s">
        <v>43</v>
      </c>
      <c r="D152" s="319" t="s">
        <v>671</v>
      </c>
      <c r="E152" s="373">
        <v>100</v>
      </c>
      <c r="F152" s="312">
        <f>'Приложение 4'!G144</f>
        <v>49897.17</v>
      </c>
    </row>
    <row r="153" spans="1:6" ht="15.75">
      <c r="A153" s="259" t="s">
        <v>177</v>
      </c>
      <c r="B153" s="128" t="s">
        <v>46</v>
      </c>
      <c r="C153" s="128" t="s">
        <v>48</v>
      </c>
      <c r="D153" s="190"/>
      <c r="E153" s="167"/>
      <c r="F153" s="283">
        <f>F154</f>
        <v>20239907.83</v>
      </c>
    </row>
    <row r="154" spans="1:6" ht="63">
      <c r="A154" s="254" t="s">
        <v>799</v>
      </c>
      <c r="B154" s="128" t="s">
        <v>46</v>
      </c>
      <c r="C154" s="128" t="s">
        <v>48</v>
      </c>
      <c r="D154" s="159" t="s">
        <v>378</v>
      </c>
      <c r="E154" s="167"/>
      <c r="F154" s="283">
        <f>F155</f>
        <v>20239907.83</v>
      </c>
    </row>
    <row r="155" spans="1:6" ht="82.5" customHeight="1">
      <c r="A155" s="254" t="s">
        <v>542</v>
      </c>
      <c r="B155" s="128" t="s">
        <v>46</v>
      </c>
      <c r="C155" s="128" t="s">
        <v>48</v>
      </c>
      <c r="D155" s="159" t="s">
        <v>398</v>
      </c>
      <c r="E155" s="167"/>
      <c r="F155" s="283">
        <f>F156</f>
        <v>20239907.83</v>
      </c>
    </row>
    <row r="156" spans="1:6" ht="54" customHeight="1">
      <c r="A156" s="257" t="s">
        <v>204</v>
      </c>
      <c r="B156" s="128" t="s">
        <v>46</v>
      </c>
      <c r="C156" s="128" t="s">
        <v>48</v>
      </c>
      <c r="D156" s="132" t="s">
        <v>422</v>
      </c>
      <c r="E156" s="167"/>
      <c r="F156" s="283">
        <f>F159+F161+F163+F158</f>
        <v>20239907.83</v>
      </c>
    </row>
    <row r="157" spans="1:6" ht="54" customHeight="1">
      <c r="A157" s="257" t="s">
        <v>580</v>
      </c>
      <c r="B157" s="367" t="s">
        <v>46</v>
      </c>
      <c r="C157" s="367" t="s">
        <v>48</v>
      </c>
      <c r="D157" s="132" t="s">
        <v>672</v>
      </c>
      <c r="E157" s="144"/>
      <c r="F157" s="283">
        <f>F158</f>
        <v>13422837</v>
      </c>
    </row>
    <row r="158" spans="1:6" ht="35.25" customHeight="1">
      <c r="A158" s="141" t="s">
        <v>161</v>
      </c>
      <c r="B158" s="125" t="s">
        <v>46</v>
      </c>
      <c r="C158" s="125" t="s">
        <v>48</v>
      </c>
      <c r="D158" s="134" t="s">
        <v>672</v>
      </c>
      <c r="E158" s="144">
        <v>200</v>
      </c>
      <c r="F158" s="286">
        <f>'Приложение 4'!G150</f>
        <v>13422837</v>
      </c>
    </row>
    <row r="159" spans="1:6" ht="69" customHeight="1">
      <c r="A159" s="257" t="s">
        <v>580</v>
      </c>
      <c r="B159" s="304" t="s">
        <v>46</v>
      </c>
      <c r="C159" s="304" t="s">
        <v>48</v>
      </c>
      <c r="D159" s="132" t="s">
        <v>579</v>
      </c>
      <c r="E159" s="144"/>
      <c r="F159" s="283">
        <f>F160</f>
        <v>135583.48</v>
      </c>
    </row>
    <row r="160" spans="1:6" ht="32.25" customHeight="1">
      <c r="A160" s="141" t="s">
        <v>161</v>
      </c>
      <c r="B160" s="125" t="s">
        <v>46</v>
      </c>
      <c r="C160" s="125" t="s">
        <v>48</v>
      </c>
      <c r="D160" s="134" t="s">
        <v>579</v>
      </c>
      <c r="E160" s="143">
        <v>200</v>
      </c>
      <c r="F160" s="286">
        <f>'Приложение 4'!G152</f>
        <v>135583.48</v>
      </c>
    </row>
    <row r="161" spans="1:6" ht="37.5" customHeight="1">
      <c r="A161" s="142" t="s">
        <v>493</v>
      </c>
      <c r="B161" s="273" t="s">
        <v>46</v>
      </c>
      <c r="C161" s="273" t="s">
        <v>48</v>
      </c>
      <c r="D161" s="132" t="s">
        <v>494</v>
      </c>
      <c r="E161" s="144"/>
      <c r="F161" s="283">
        <f>F162</f>
        <v>91626.34</v>
      </c>
    </row>
    <row r="162" spans="1:6" ht="37.5" customHeight="1">
      <c r="A162" s="141" t="s">
        <v>495</v>
      </c>
      <c r="B162" s="125" t="s">
        <v>46</v>
      </c>
      <c r="C162" s="125" t="s">
        <v>48</v>
      </c>
      <c r="D162" s="134" t="s">
        <v>494</v>
      </c>
      <c r="E162" s="143">
        <v>400</v>
      </c>
      <c r="F162" s="286">
        <f>'Приложение 4'!G154</f>
        <v>91626.34</v>
      </c>
    </row>
    <row r="163" spans="1:6" ht="35.25" customHeight="1">
      <c r="A163" s="254" t="s">
        <v>14</v>
      </c>
      <c r="B163" s="128" t="s">
        <v>46</v>
      </c>
      <c r="C163" s="128" t="s">
        <v>48</v>
      </c>
      <c r="D163" s="145" t="s">
        <v>205</v>
      </c>
      <c r="E163" s="167"/>
      <c r="F163" s="283">
        <f>F164</f>
        <v>6589861.01</v>
      </c>
    </row>
    <row r="164" spans="1:6" ht="31.5">
      <c r="A164" s="255" t="s">
        <v>161</v>
      </c>
      <c r="B164" s="125" t="s">
        <v>46</v>
      </c>
      <c r="C164" s="125" t="s">
        <v>48</v>
      </c>
      <c r="D164" s="147" t="s">
        <v>205</v>
      </c>
      <c r="E164" s="166" t="s">
        <v>172</v>
      </c>
      <c r="F164" s="286">
        <f>'Приложение 4'!G156</f>
        <v>6589861.01</v>
      </c>
    </row>
    <row r="165" spans="1:6" ht="15.75">
      <c r="A165" s="260" t="s">
        <v>131</v>
      </c>
      <c r="B165" s="160" t="s">
        <v>46</v>
      </c>
      <c r="C165" s="160" t="s">
        <v>52</v>
      </c>
      <c r="D165" s="157"/>
      <c r="E165" s="144"/>
      <c r="F165" s="283">
        <f>F166</f>
        <v>278143.5</v>
      </c>
    </row>
    <row r="166" spans="1:6" ht="47.25">
      <c r="A166" s="127" t="s">
        <v>800</v>
      </c>
      <c r="B166" s="160" t="s">
        <v>46</v>
      </c>
      <c r="C166" s="160" t="s">
        <v>52</v>
      </c>
      <c r="D166" s="132" t="s">
        <v>379</v>
      </c>
      <c r="E166" s="144"/>
      <c r="F166" s="283">
        <f>F171+F167</f>
        <v>278143.5</v>
      </c>
    </row>
    <row r="167" spans="1:6" ht="63">
      <c r="A167" s="127" t="s">
        <v>801</v>
      </c>
      <c r="B167" s="160" t="s">
        <v>46</v>
      </c>
      <c r="C167" s="160" t="s">
        <v>52</v>
      </c>
      <c r="D167" s="132" t="s">
        <v>397</v>
      </c>
      <c r="E167" s="144"/>
      <c r="F167" s="283">
        <f>F168</f>
        <v>196838.42</v>
      </c>
    </row>
    <row r="168" spans="1:6" ht="31.5">
      <c r="A168" s="127" t="s">
        <v>24</v>
      </c>
      <c r="B168" s="160" t="s">
        <v>46</v>
      </c>
      <c r="C168" s="160" t="s">
        <v>52</v>
      </c>
      <c r="D168" s="132" t="s">
        <v>423</v>
      </c>
      <c r="E168" s="144"/>
      <c r="F168" s="283">
        <f>F169</f>
        <v>196838.42</v>
      </c>
    </row>
    <row r="169" spans="1:6" ht="36.75" customHeight="1">
      <c r="A169" s="135" t="s">
        <v>25</v>
      </c>
      <c r="B169" s="160" t="s">
        <v>46</v>
      </c>
      <c r="C169" s="160" t="s">
        <v>52</v>
      </c>
      <c r="D169" s="134" t="s">
        <v>26</v>
      </c>
      <c r="E169" s="144"/>
      <c r="F169" s="283">
        <f>F170</f>
        <v>196838.42</v>
      </c>
    </row>
    <row r="170" spans="1:6" ht="31.5">
      <c r="A170" s="135" t="s">
        <v>161</v>
      </c>
      <c r="B170" s="161" t="s">
        <v>46</v>
      </c>
      <c r="C170" s="161" t="s">
        <v>52</v>
      </c>
      <c r="D170" s="134" t="s">
        <v>26</v>
      </c>
      <c r="E170" s="143">
        <v>200</v>
      </c>
      <c r="F170" s="286">
        <f>'Приложение 4'!G162</f>
        <v>196838.42</v>
      </c>
    </row>
    <row r="171" spans="1:6" ht="63">
      <c r="A171" s="127" t="s">
        <v>802</v>
      </c>
      <c r="B171" s="160" t="s">
        <v>46</v>
      </c>
      <c r="C171" s="160" t="s">
        <v>52</v>
      </c>
      <c r="D171" s="132" t="s">
        <v>396</v>
      </c>
      <c r="E171" s="143"/>
      <c r="F171" s="283">
        <f>F172+F175</f>
        <v>81305.08</v>
      </c>
    </row>
    <row r="172" spans="1:6" ht="31.5">
      <c r="A172" s="254" t="s">
        <v>324</v>
      </c>
      <c r="B172" s="162" t="s">
        <v>46</v>
      </c>
      <c r="C172" s="162" t="s">
        <v>52</v>
      </c>
      <c r="D172" s="132" t="s">
        <v>424</v>
      </c>
      <c r="E172" s="144"/>
      <c r="F172" s="283">
        <f>F173</f>
        <v>49146</v>
      </c>
    </row>
    <row r="173" spans="1:6" ht="39" customHeight="1">
      <c r="A173" s="255" t="s">
        <v>25</v>
      </c>
      <c r="B173" s="163" t="s">
        <v>46</v>
      </c>
      <c r="C173" s="163" t="s">
        <v>52</v>
      </c>
      <c r="D173" s="134" t="s">
        <v>136</v>
      </c>
      <c r="E173" s="143"/>
      <c r="F173" s="286">
        <f>F174</f>
        <v>49146</v>
      </c>
    </row>
    <row r="174" spans="1:6" ht="31.5">
      <c r="A174" s="261" t="s">
        <v>161</v>
      </c>
      <c r="B174" s="163" t="s">
        <v>46</v>
      </c>
      <c r="C174" s="163" t="s">
        <v>52</v>
      </c>
      <c r="D174" s="134" t="s">
        <v>136</v>
      </c>
      <c r="E174" s="143">
        <v>200</v>
      </c>
      <c r="F174" s="286">
        <f>'Приложение 4'!G166</f>
        <v>49146</v>
      </c>
    </row>
    <row r="175" spans="1:6" ht="110.25">
      <c r="A175" s="262" t="s">
        <v>352</v>
      </c>
      <c r="B175" s="162" t="s">
        <v>46</v>
      </c>
      <c r="C175" s="162" t="s">
        <v>52</v>
      </c>
      <c r="D175" s="132" t="s">
        <v>425</v>
      </c>
      <c r="E175" s="144"/>
      <c r="F175" s="283">
        <f>F176</f>
        <v>32159.08</v>
      </c>
    </row>
    <row r="176" spans="1:6" ht="35.25" customHeight="1">
      <c r="A176" s="255" t="s">
        <v>25</v>
      </c>
      <c r="B176" s="163" t="s">
        <v>46</v>
      </c>
      <c r="C176" s="163" t="s">
        <v>52</v>
      </c>
      <c r="D176" s="134" t="s">
        <v>353</v>
      </c>
      <c r="E176" s="143"/>
      <c r="F176" s="286">
        <f>F177</f>
        <v>32159.08</v>
      </c>
    </row>
    <row r="177" spans="1:6" ht="31.5">
      <c r="A177" s="261" t="s">
        <v>161</v>
      </c>
      <c r="B177" s="163" t="s">
        <v>46</v>
      </c>
      <c r="C177" s="163" t="s">
        <v>52</v>
      </c>
      <c r="D177" s="134" t="s">
        <v>353</v>
      </c>
      <c r="E177" s="143">
        <v>200</v>
      </c>
      <c r="F177" s="286">
        <f>'Приложение 4'!G169</f>
        <v>32159.08</v>
      </c>
    </row>
    <row r="178" spans="1:6" ht="15.75">
      <c r="A178" s="215" t="s">
        <v>496</v>
      </c>
      <c r="B178" s="162" t="s">
        <v>46</v>
      </c>
      <c r="C178" s="162">
        <v>12</v>
      </c>
      <c r="D178" s="134"/>
      <c r="E178" s="143"/>
      <c r="F178" s="283">
        <f>F179</f>
        <v>2724249</v>
      </c>
    </row>
    <row r="179" spans="1:6" ht="63">
      <c r="A179" s="165" t="s">
        <v>803</v>
      </c>
      <c r="B179" s="162" t="s">
        <v>46</v>
      </c>
      <c r="C179" s="162">
        <v>12</v>
      </c>
      <c r="D179" s="137" t="s">
        <v>497</v>
      </c>
      <c r="E179" s="143"/>
      <c r="F179" s="283">
        <f>F180</f>
        <v>2724249</v>
      </c>
    </row>
    <row r="180" spans="1:6" ht="94.5">
      <c r="A180" s="165" t="s">
        <v>804</v>
      </c>
      <c r="B180" s="162" t="s">
        <v>46</v>
      </c>
      <c r="C180" s="162">
        <v>12</v>
      </c>
      <c r="D180" s="137" t="s">
        <v>498</v>
      </c>
      <c r="E180" s="143"/>
      <c r="F180" s="283">
        <f>F181</f>
        <v>2724249</v>
      </c>
    </row>
    <row r="181" spans="1:6" ht="63">
      <c r="A181" s="165" t="s">
        <v>522</v>
      </c>
      <c r="B181" s="162" t="s">
        <v>46</v>
      </c>
      <c r="C181" s="162">
        <v>12</v>
      </c>
      <c r="D181" s="137" t="s">
        <v>521</v>
      </c>
      <c r="E181" s="143"/>
      <c r="F181" s="283">
        <f>F182+F184+F186</f>
        <v>2724249</v>
      </c>
    </row>
    <row r="182" spans="1:6" ht="48.75" customHeight="1">
      <c r="A182" s="165" t="s">
        <v>566</v>
      </c>
      <c r="B182" s="162" t="s">
        <v>46</v>
      </c>
      <c r="C182" s="162">
        <v>12</v>
      </c>
      <c r="D182" s="137" t="s">
        <v>524</v>
      </c>
      <c r="E182" s="143"/>
      <c r="F182" s="283">
        <f>F183</f>
        <v>1465974</v>
      </c>
    </row>
    <row r="183" spans="1:6" ht="15.75">
      <c r="A183" s="164" t="s">
        <v>289</v>
      </c>
      <c r="B183" s="163" t="s">
        <v>46</v>
      </c>
      <c r="C183" s="163">
        <v>12</v>
      </c>
      <c r="D183" s="153" t="s">
        <v>524</v>
      </c>
      <c r="E183" s="143">
        <v>500</v>
      </c>
      <c r="F183" s="286">
        <f>'Приложение 4'!G175</f>
        <v>1465974</v>
      </c>
    </row>
    <row r="184" spans="1:6" ht="51" customHeight="1">
      <c r="A184" s="165" t="s">
        <v>523</v>
      </c>
      <c r="B184" s="162" t="s">
        <v>46</v>
      </c>
      <c r="C184" s="162">
        <v>12</v>
      </c>
      <c r="D184" s="137" t="s">
        <v>525</v>
      </c>
      <c r="E184" s="143"/>
      <c r="F184" s="283">
        <f>F185</f>
        <v>628275</v>
      </c>
    </row>
    <row r="185" spans="1:6" ht="15.75">
      <c r="A185" s="164" t="s">
        <v>289</v>
      </c>
      <c r="B185" s="163" t="s">
        <v>46</v>
      </c>
      <c r="C185" s="163">
        <v>12</v>
      </c>
      <c r="D185" s="153" t="s">
        <v>525</v>
      </c>
      <c r="E185" s="143">
        <v>500</v>
      </c>
      <c r="F185" s="286">
        <f>'Приложение 4'!G177</f>
        <v>628275</v>
      </c>
    </row>
    <row r="186" spans="1:6" ht="48" customHeight="1">
      <c r="A186" s="391" t="s">
        <v>763</v>
      </c>
      <c r="B186" s="392" t="s">
        <v>46</v>
      </c>
      <c r="C186" s="392">
        <v>12</v>
      </c>
      <c r="D186" s="351" t="s">
        <v>764</v>
      </c>
      <c r="E186" s="356"/>
      <c r="F186" s="283">
        <f>F187</f>
        <v>630000</v>
      </c>
    </row>
    <row r="187" spans="1:6" ht="15.75">
      <c r="A187" s="387" t="s">
        <v>289</v>
      </c>
      <c r="B187" s="393" t="s">
        <v>46</v>
      </c>
      <c r="C187" s="393">
        <v>12</v>
      </c>
      <c r="D187" s="323" t="s">
        <v>764</v>
      </c>
      <c r="E187" s="356">
        <v>500</v>
      </c>
      <c r="F187" s="286">
        <f>'Приложение 4'!G179</f>
        <v>630000</v>
      </c>
    </row>
    <row r="188" spans="1:6" ht="15.75">
      <c r="A188" s="254" t="s">
        <v>454</v>
      </c>
      <c r="B188" s="155" t="s">
        <v>455</v>
      </c>
      <c r="C188" s="125"/>
      <c r="D188" s="134"/>
      <c r="E188" s="143"/>
      <c r="F188" s="283">
        <f>F189</f>
        <v>9793474.58</v>
      </c>
    </row>
    <row r="189" spans="1:6" ht="15.75">
      <c r="A189" s="254" t="s">
        <v>456</v>
      </c>
      <c r="B189" s="155" t="s">
        <v>455</v>
      </c>
      <c r="C189" s="167" t="s">
        <v>44</v>
      </c>
      <c r="D189" s="134"/>
      <c r="E189" s="143"/>
      <c r="F189" s="283">
        <f>F221+F235+F190</f>
        <v>9793474.58</v>
      </c>
    </row>
    <row r="190" spans="1:6" ht="31.5">
      <c r="A190" s="165" t="s">
        <v>805</v>
      </c>
      <c r="B190" s="155" t="s">
        <v>455</v>
      </c>
      <c r="C190" s="167" t="s">
        <v>44</v>
      </c>
      <c r="D190" s="137" t="s">
        <v>657</v>
      </c>
      <c r="E190" s="143"/>
      <c r="F190" s="283">
        <f>F191</f>
        <v>816941</v>
      </c>
    </row>
    <row r="191" spans="1:6" ht="68.25" customHeight="1">
      <c r="A191" s="165" t="s">
        <v>654</v>
      </c>
      <c r="B191" s="155" t="s">
        <v>455</v>
      </c>
      <c r="C191" s="167" t="s">
        <v>44</v>
      </c>
      <c r="D191" s="137" t="s">
        <v>658</v>
      </c>
      <c r="E191" s="143"/>
      <c r="F191" s="286">
        <f>F192</f>
        <v>816941</v>
      </c>
    </row>
    <row r="192" spans="1:6" ht="31.5">
      <c r="A192" s="165" t="s">
        <v>655</v>
      </c>
      <c r="B192" s="155" t="s">
        <v>455</v>
      </c>
      <c r="C192" s="167" t="s">
        <v>44</v>
      </c>
      <c r="D192" s="137" t="s">
        <v>659</v>
      </c>
      <c r="E192" s="143"/>
      <c r="F192" s="286">
        <f>F193+F195+F208</f>
        <v>816941</v>
      </c>
    </row>
    <row r="193" spans="1:6" ht="31.5">
      <c r="A193" s="296" t="s">
        <v>656</v>
      </c>
      <c r="B193" s="155" t="s">
        <v>455</v>
      </c>
      <c r="C193" s="167" t="s">
        <v>44</v>
      </c>
      <c r="D193" s="137" t="s">
        <v>660</v>
      </c>
      <c r="E193" s="143"/>
      <c r="F193" s="286">
        <f>F194</f>
        <v>100000</v>
      </c>
    </row>
    <row r="194" spans="1:6" ht="31.5">
      <c r="A194" s="164" t="s">
        <v>161</v>
      </c>
      <c r="B194" s="156" t="s">
        <v>455</v>
      </c>
      <c r="C194" s="166" t="s">
        <v>44</v>
      </c>
      <c r="D194" s="153" t="s">
        <v>660</v>
      </c>
      <c r="E194" s="143">
        <v>200</v>
      </c>
      <c r="F194" s="286">
        <f>'Приложение 4'!G186</f>
        <v>100000</v>
      </c>
    </row>
    <row r="195" spans="1:6" ht="31.5">
      <c r="A195" s="377" t="s">
        <v>667</v>
      </c>
      <c r="B195" s="349" t="s">
        <v>455</v>
      </c>
      <c r="C195" s="350" t="s">
        <v>44</v>
      </c>
      <c r="D195" s="351" t="s">
        <v>740</v>
      </c>
      <c r="E195" s="327"/>
      <c r="F195" s="283">
        <f>F196+F198+F200+F202+F204+F206</f>
        <v>430165</v>
      </c>
    </row>
    <row r="196" spans="1:6" ht="31.5">
      <c r="A196" s="377" t="s">
        <v>728</v>
      </c>
      <c r="B196" s="349" t="s">
        <v>455</v>
      </c>
      <c r="C196" s="350" t="s">
        <v>44</v>
      </c>
      <c r="D196" s="351" t="s">
        <v>741</v>
      </c>
      <c r="E196" s="327"/>
      <c r="F196" s="283">
        <f>F197</f>
        <v>72595</v>
      </c>
    </row>
    <row r="197" spans="1:6" ht="31.5">
      <c r="A197" s="317" t="s">
        <v>161</v>
      </c>
      <c r="B197" s="321" t="s">
        <v>455</v>
      </c>
      <c r="C197" s="327" t="s">
        <v>44</v>
      </c>
      <c r="D197" s="323" t="s">
        <v>741</v>
      </c>
      <c r="E197" s="327" t="s">
        <v>172</v>
      </c>
      <c r="F197" s="286">
        <f>'Приложение 4'!G189</f>
        <v>72595</v>
      </c>
    </row>
    <row r="198" spans="1:6" ht="31.5">
      <c r="A198" s="377" t="s">
        <v>729</v>
      </c>
      <c r="B198" s="349" t="s">
        <v>455</v>
      </c>
      <c r="C198" s="350" t="s">
        <v>44</v>
      </c>
      <c r="D198" s="351" t="s">
        <v>742</v>
      </c>
      <c r="E198" s="327"/>
      <c r="F198" s="283">
        <f>F199</f>
        <v>78715</v>
      </c>
    </row>
    <row r="199" spans="1:6" ht="31.5">
      <c r="A199" s="317" t="s">
        <v>161</v>
      </c>
      <c r="B199" s="321" t="s">
        <v>455</v>
      </c>
      <c r="C199" s="327" t="s">
        <v>44</v>
      </c>
      <c r="D199" s="323" t="s">
        <v>742</v>
      </c>
      <c r="E199" s="327" t="s">
        <v>172</v>
      </c>
      <c r="F199" s="286">
        <f>'Приложение 4'!G191</f>
        <v>78715</v>
      </c>
    </row>
    <row r="200" spans="1:6" ht="31.5">
      <c r="A200" s="377" t="s">
        <v>730</v>
      </c>
      <c r="B200" s="349" t="s">
        <v>455</v>
      </c>
      <c r="C200" s="350" t="s">
        <v>44</v>
      </c>
      <c r="D200" s="351" t="s">
        <v>743</v>
      </c>
      <c r="E200" s="327"/>
      <c r="F200" s="283">
        <f>F201</f>
        <v>58991</v>
      </c>
    </row>
    <row r="201" spans="1:6" ht="31.5">
      <c r="A201" s="317" t="s">
        <v>161</v>
      </c>
      <c r="B201" s="321" t="s">
        <v>455</v>
      </c>
      <c r="C201" s="327" t="s">
        <v>44</v>
      </c>
      <c r="D201" s="323" t="s">
        <v>743</v>
      </c>
      <c r="E201" s="327" t="s">
        <v>172</v>
      </c>
      <c r="F201" s="286">
        <f>'Приложение 4'!G193</f>
        <v>58991</v>
      </c>
    </row>
    <row r="202" spans="1:6" ht="31.5">
      <c r="A202" s="377" t="s">
        <v>731</v>
      </c>
      <c r="B202" s="349" t="s">
        <v>455</v>
      </c>
      <c r="C202" s="350" t="s">
        <v>44</v>
      </c>
      <c r="D202" s="351" t="s">
        <v>744</v>
      </c>
      <c r="E202" s="327"/>
      <c r="F202" s="283">
        <f>F203</f>
        <v>56305</v>
      </c>
    </row>
    <row r="203" spans="1:6" ht="31.5">
      <c r="A203" s="317" t="s">
        <v>161</v>
      </c>
      <c r="B203" s="321" t="s">
        <v>455</v>
      </c>
      <c r="C203" s="327" t="s">
        <v>44</v>
      </c>
      <c r="D203" s="323" t="s">
        <v>744</v>
      </c>
      <c r="E203" s="327" t="s">
        <v>172</v>
      </c>
      <c r="F203" s="286">
        <f>'Приложение 4'!G195</f>
        <v>56305</v>
      </c>
    </row>
    <row r="204" spans="1:6" ht="31.5">
      <c r="A204" s="377" t="s">
        <v>732</v>
      </c>
      <c r="B204" s="349" t="s">
        <v>455</v>
      </c>
      <c r="C204" s="350" t="s">
        <v>44</v>
      </c>
      <c r="D204" s="351" t="s">
        <v>745</v>
      </c>
      <c r="E204" s="350"/>
      <c r="F204" s="283">
        <f>F205</f>
        <v>63674</v>
      </c>
    </row>
    <row r="205" spans="1:6" ht="31.5">
      <c r="A205" s="317" t="s">
        <v>161</v>
      </c>
      <c r="B205" s="321" t="s">
        <v>455</v>
      </c>
      <c r="C205" s="327" t="s">
        <v>44</v>
      </c>
      <c r="D205" s="323" t="s">
        <v>745</v>
      </c>
      <c r="E205" s="327" t="s">
        <v>172</v>
      </c>
      <c r="F205" s="286">
        <f>'Приложение 4'!G197</f>
        <v>63674</v>
      </c>
    </row>
    <row r="206" spans="1:6" ht="31.5">
      <c r="A206" s="377" t="s">
        <v>733</v>
      </c>
      <c r="B206" s="349" t="s">
        <v>455</v>
      </c>
      <c r="C206" s="350" t="s">
        <v>44</v>
      </c>
      <c r="D206" s="351" t="s">
        <v>746</v>
      </c>
      <c r="E206" s="350"/>
      <c r="F206" s="283">
        <f>F207</f>
        <v>99885</v>
      </c>
    </row>
    <row r="207" spans="1:6" ht="31.5">
      <c r="A207" s="317" t="s">
        <v>161</v>
      </c>
      <c r="B207" s="321" t="s">
        <v>455</v>
      </c>
      <c r="C207" s="327" t="s">
        <v>44</v>
      </c>
      <c r="D207" s="323" t="s">
        <v>746</v>
      </c>
      <c r="E207" s="327" t="s">
        <v>172</v>
      </c>
      <c r="F207" s="286">
        <f>'Приложение 4'!G199</f>
        <v>99885</v>
      </c>
    </row>
    <row r="208" spans="1:6" ht="31.5">
      <c r="A208" s="374" t="s">
        <v>546</v>
      </c>
      <c r="B208" s="349" t="s">
        <v>455</v>
      </c>
      <c r="C208" s="350" t="s">
        <v>44</v>
      </c>
      <c r="D208" s="351" t="s">
        <v>747</v>
      </c>
      <c r="E208" s="350"/>
      <c r="F208" s="283">
        <f>F209+F211+F213+F215+F217+F219</f>
        <v>286776</v>
      </c>
    </row>
    <row r="209" spans="1:6" ht="31.5">
      <c r="A209" s="374" t="s">
        <v>734</v>
      </c>
      <c r="B209" s="349" t="s">
        <v>455</v>
      </c>
      <c r="C209" s="350" t="s">
        <v>44</v>
      </c>
      <c r="D209" s="351" t="s">
        <v>748</v>
      </c>
      <c r="E209" s="350"/>
      <c r="F209" s="283">
        <f>F210</f>
        <v>48396</v>
      </c>
    </row>
    <row r="210" spans="1:6" ht="31.5">
      <c r="A210" s="317" t="s">
        <v>161</v>
      </c>
      <c r="B210" s="321" t="s">
        <v>455</v>
      </c>
      <c r="C210" s="327" t="s">
        <v>44</v>
      </c>
      <c r="D210" s="323" t="s">
        <v>748</v>
      </c>
      <c r="E210" s="327" t="s">
        <v>172</v>
      </c>
      <c r="F210" s="286">
        <f>'Приложение 4'!G202</f>
        <v>48396</v>
      </c>
    </row>
    <row r="211" spans="1:6" ht="31.5">
      <c r="A211" s="374" t="s">
        <v>735</v>
      </c>
      <c r="B211" s="349" t="s">
        <v>455</v>
      </c>
      <c r="C211" s="350" t="s">
        <v>44</v>
      </c>
      <c r="D211" s="351" t="s">
        <v>749</v>
      </c>
      <c r="E211" s="350"/>
      <c r="F211" s="283">
        <f>F212</f>
        <v>52476</v>
      </c>
    </row>
    <row r="212" spans="1:6" ht="31.5">
      <c r="A212" s="317" t="s">
        <v>161</v>
      </c>
      <c r="B212" s="321" t="s">
        <v>455</v>
      </c>
      <c r="C212" s="327" t="s">
        <v>44</v>
      </c>
      <c r="D212" s="323" t="s">
        <v>749</v>
      </c>
      <c r="E212" s="327" t="s">
        <v>172</v>
      </c>
      <c r="F212" s="286">
        <f>'Приложение 4'!G204</f>
        <v>52476</v>
      </c>
    </row>
    <row r="213" spans="1:6" ht="31.5">
      <c r="A213" s="374" t="s">
        <v>736</v>
      </c>
      <c r="B213" s="349" t="s">
        <v>455</v>
      </c>
      <c r="C213" s="350" t="s">
        <v>44</v>
      </c>
      <c r="D213" s="351" t="s">
        <v>750</v>
      </c>
      <c r="E213" s="350"/>
      <c r="F213" s="283">
        <f>F214</f>
        <v>39327</v>
      </c>
    </row>
    <row r="214" spans="1:6" ht="31.5">
      <c r="A214" s="317" t="s">
        <v>161</v>
      </c>
      <c r="B214" s="321" t="s">
        <v>455</v>
      </c>
      <c r="C214" s="327" t="s">
        <v>44</v>
      </c>
      <c r="D214" s="323" t="s">
        <v>750</v>
      </c>
      <c r="E214" s="327" t="s">
        <v>172</v>
      </c>
      <c r="F214" s="286">
        <f>'Приложение 4'!G206</f>
        <v>39327</v>
      </c>
    </row>
    <row r="215" spans="1:6" ht="31.5">
      <c r="A215" s="374" t="s">
        <v>737</v>
      </c>
      <c r="B215" s="349" t="s">
        <v>455</v>
      </c>
      <c r="C215" s="350" t="s">
        <v>44</v>
      </c>
      <c r="D215" s="351" t="s">
        <v>751</v>
      </c>
      <c r="E215" s="350"/>
      <c r="F215" s="283">
        <f>F216</f>
        <v>37537</v>
      </c>
    </row>
    <row r="216" spans="1:6" ht="31.5">
      <c r="A216" s="317" t="s">
        <v>161</v>
      </c>
      <c r="B216" s="321" t="s">
        <v>455</v>
      </c>
      <c r="C216" s="327" t="s">
        <v>44</v>
      </c>
      <c r="D216" s="323" t="s">
        <v>751</v>
      </c>
      <c r="E216" s="327" t="s">
        <v>172</v>
      </c>
      <c r="F216" s="286">
        <f>'Приложение 4'!G208</f>
        <v>37537</v>
      </c>
    </row>
    <row r="217" spans="1:6" ht="31.5">
      <c r="A217" s="374" t="s">
        <v>738</v>
      </c>
      <c r="B217" s="349" t="s">
        <v>455</v>
      </c>
      <c r="C217" s="350" t="s">
        <v>44</v>
      </c>
      <c r="D217" s="351" t="s">
        <v>752</v>
      </c>
      <c r="E217" s="350"/>
      <c r="F217" s="283">
        <f>F218</f>
        <v>42449</v>
      </c>
    </row>
    <row r="218" spans="1:6" ht="31.5">
      <c r="A218" s="317" t="s">
        <v>161</v>
      </c>
      <c r="B218" s="321" t="s">
        <v>455</v>
      </c>
      <c r="C218" s="327" t="s">
        <v>44</v>
      </c>
      <c r="D218" s="323" t="s">
        <v>752</v>
      </c>
      <c r="E218" s="327" t="s">
        <v>172</v>
      </c>
      <c r="F218" s="286">
        <f>'Приложение 4'!G210</f>
        <v>42449</v>
      </c>
    </row>
    <row r="219" spans="1:6" ht="31.5">
      <c r="A219" s="374" t="s">
        <v>739</v>
      </c>
      <c r="B219" s="349" t="s">
        <v>455</v>
      </c>
      <c r="C219" s="350" t="s">
        <v>44</v>
      </c>
      <c r="D219" s="351" t="s">
        <v>753</v>
      </c>
      <c r="E219" s="350"/>
      <c r="F219" s="283">
        <f>F220</f>
        <v>66591</v>
      </c>
    </row>
    <row r="220" spans="1:6" ht="31.5">
      <c r="A220" s="317" t="s">
        <v>161</v>
      </c>
      <c r="B220" s="321" t="s">
        <v>455</v>
      </c>
      <c r="C220" s="327" t="s">
        <v>44</v>
      </c>
      <c r="D220" s="323" t="s">
        <v>753</v>
      </c>
      <c r="E220" s="327" t="s">
        <v>172</v>
      </c>
      <c r="F220" s="286">
        <f>'Приложение 4'!G212</f>
        <v>66591</v>
      </c>
    </row>
    <row r="221" spans="1:6" ht="63">
      <c r="A221" s="165" t="s">
        <v>803</v>
      </c>
      <c r="B221" s="155" t="s">
        <v>455</v>
      </c>
      <c r="C221" s="167" t="s">
        <v>44</v>
      </c>
      <c r="D221" s="137" t="s">
        <v>497</v>
      </c>
      <c r="E221" s="136"/>
      <c r="F221" s="283">
        <f>F222+F231</f>
        <v>8665094.92</v>
      </c>
    </row>
    <row r="222" spans="1:6" ht="94.5">
      <c r="A222" s="165" t="s">
        <v>804</v>
      </c>
      <c r="B222" s="155" t="s">
        <v>455</v>
      </c>
      <c r="C222" s="167" t="s">
        <v>44</v>
      </c>
      <c r="D222" s="137" t="s">
        <v>498</v>
      </c>
      <c r="E222" s="143"/>
      <c r="F222" s="286">
        <f>F223</f>
        <v>7665094.92</v>
      </c>
    </row>
    <row r="223" spans="1:6" ht="63">
      <c r="A223" s="165" t="s">
        <v>577</v>
      </c>
      <c r="B223" s="155" t="s">
        <v>455</v>
      </c>
      <c r="C223" s="167" t="s">
        <v>44</v>
      </c>
      <c r="D223" s="137" t="s">
        <v>578</v>
      </c>
      <c r="E223" s="143"/>
      <c r="F223" s="283">
        <f>F228+F224+F226</f>
        <v>7665094.92</v>
      </c>
    </row>
    <row r="224" spans="1:6" ht="31.5">
      <c r="A224" s="374" t="s">
        <v>754</v>
      </c>
      <c r="B224" s="349" t="s">
        <v>455</v>
      </c>
      <c r="C224" s="350" t="s">
        <v>44</v>
      </c>
      <c r="D224" s="351" t="s">
        <v>755</v>
      </c>
      <c r="E224" s="356"/>
      <c r="F224" s="283">
        <f>F225</f>
        <v>4944416</v>
      </c>
    </row>
    <row r="225" spans="1:6" ht="31.5">
      <c r="A225" s="381" t="s">
        <v>495</v>
      </c>
      <c r="B225" s="321" t="s">
        <v>455</v>
      </c>
      <c r="C225" s="327" t="s">
        <v>44</v>
      </c>
      <c r="D225" s="323" t="s">
        <v>755</v>
      </c>
      <c r="E225" s="356">
        <v>400</v>
      </c>
      <c r="F225" s="286">
        <f>'Приложение 4'!G217</f>
        <v>4944416</v>
      </c>
    </row>
    <row r="226" spans="1:6" ht="47.25">
      <c r="A226" s="374" t="s">
        <v>756</v>
      </c>
      <c r="B226" s="349" t="s">
        <v>455</v>
      </c>
      <c r="C226" s="350" t="s">
        <v>44</v>
      </c>
      <c r="D226" s="351" t="s">
        <v>757</v>
      </c>
      <c r="E226" s="356"/>
      <c r="F226" s="283">
        <f>F227</f>
        <v>710231.69</v>
      </c>
    </row>
    <row r="227" spans="1:6" ht="31.5">
      <c r="A227" s="381" t="s">
        <v>495</v>
      </c>
      <c r="B227" s="321" t="s">
        <v>455</v>
      </c>
      <c r="C227" s="327" t="s">
        <v>44</v>
      </c>
      <c r="D227" s="323" t="s">
        <v>757</v>
      </c>
      <c r="E227" s="356">
        <v>400</v>
      </c>
      <c r="F227" s="286">
        <f>'Приложение 4'!G219</f>
        <v>710231.69</v>
      </c>
    </row>
    <row r="228" spans="1:6" ht="31.5">
      <c r="A228" s="374" t="s">
        <v>575</v>
      </c>
      <c r="B228" s="349" t="s">
        <v>455</v>
      </c>
      <c r="C228" s="350" t="s">
        <v>44</v>
      </c>
      <c r="D228" s="320" t="s">
        <v>576</v>
      </c>
      <c r="E228" s="356"/>
      <c r="F228" s="283">
        <f>F229+F230</f>
        <v>2010447.23</v>
      </c>
    </row>
    <row r="229" spans="1:6" ht="31.5">
      <c r="A229" s="164" t="s">
        <v>161</v>
      </c>
      <c r="B229" s="156" t="s">
        <v>455</v>
      </c>
      <c r="C229" s="166" t="s">
        <v>44</v>
      </c>
      <c r="D229" s="134" t="s">
        <v>576</v>
      </c>
      <c r="E229" s="143">
        <v>200</v>
      </c>
      <c r="F229" s="286">
        <f>'Приложение 4'!G221</f>
        <v>266212.23</v>
      </c>
    </row>
    <row r="230" spans="1:6" ht="31.5">
      <c r="A230" s="141" t="s">
        <v>495</v>
      </c>
      <c r="B230" s="156" t="s">
        <v>455</v>
      </c>
      <c r="C230" s="166" t="s">
        <v>44</v>
      </c>
      <c r="D230" s="134" t="s">
        <v>576</v>
      </c>
      <c r="E230" s="143">
        <v>400</v>
      </c>
      <c r="F230" s="286">
        <f>'Приложение 4'!G222</f>
        <v>1744235</v>
      </c>
    </row>
    <row r="231" spans="1:6" ht="94.5">
      <c r="A231" s="347" t="s">
        <v>806</v>
      </c>
      <c r="B231" s="156" t="s">
        <v>455</v>
      </c>
      <c r="C231" s="166" t="s">
        <v>44</v>
      </c>
      <c r="D231" s="351" t="s">
        <v>573</v>
      </c>
      <c r="E231" s="143"/>
      <c r="F231" s="283">
        <f>F232</f>
        <v>1000000</v>
      </c>
    </row>
    <row r="232" spans="1:6" ht="189">
      <c r="A232" s="353" t="s">
        <v>628</v>
      </c>
      <c r="B232" s="156" t="s">
        <v>455</v>
      </c>
      <c r="C232" s="166" t="s">
        <v>44</v>
      </c>
      <c r="D232" s="351" t="s">
        <v>629</v>
      </c>
      <c r="E232" s="143"/>
      <c r="F232" s="286">
        <f>F233</f>
        <v>1000000</v>
      </c>
    </row>
    <row r="233" spans="1:6" ht="15.75">
      <c r="A233" s="354" t="s">
        <v>630</v>
      </c>
      <c r="B233" s="156" t="s">
        <v>455</v>
      </c>
      <c r="C233" s="166" t="s">
        <v>44</v>
      </c>
      <c r="D233" s="319" t="s">
        <v>631</v>
      </c>
      <c r="E233" s="143"/>
      <c r="F233" s="286">
        <f>F234</f>
        <v>1000000</v>
      </c>
    </row>
    <row r="234" spans="1:6" ht="15.75">
      <c r="A234" s="317" t="s">
        <v>269</v>
      </c>
      <c r="B234" s="156" t="s">
        <v>455</v>
      </c>
      <c r="C234" s="166" t="s">
        <v>44</v>
      </c>
      <c r="D234" s="319" t="s">
        <v>631</v>
      </c>
      <c r="E234" s="143">
        <v>800</v>
      </c>
      <c r="F234" s="286">
        <f>'Приложение 4'!G226</f>
        <v>1000000</v>
      </c>
    </row>
    <row r="235" spans="1:6" s="324" customFormat="1" ht="33.75" customHeight="1">
      <c r="A235" s="320" t="s">
        <v>143</v>
      </c>
      <c r="B235" s="321" t="s">
        <v>455</v>
      </c>
      <c r="C235" s="321" t="s">
        <v>44</v>
      </c>
      <c r="D235" s="322" t="s">
        <v>183</v>
      </c>
      <c r="E235" s="323"/>
      <c r="F235" s="312">
        <f>F236</f>
        <v>311438.66</v>
      </c>
    </row>
    <row r="236" spans="1:6" s="324" customFormat="1" ht="33.75" customHeight="1">
      <c r="A236" s="325" t="s">
        <v>6</v>
      </c>
      <c r="B236" s="321" t="s">
        <v>455</v>
      </c>
      <c r="C236" s="321" t="s">
        <v>44</v>
      </c>
      <c r="D236" s="322" t="s">
        <v>183</v>
      </c>
      <c r="E236" s="323"/>
      <c r="F236" s="312">
        <f>F237</f>
        <v>311438.66</v>
      </c>
    </row>
    <row r="237" spans="1:6" s="324" customFormat="1" ht="33.75" customHeight="1">
      <c r="A237" s="326" t="s">
        <v>6</v>
      </c>
      <c r="B237" s="321" t="s">
        <v>455</v>
      </c>
      <c r="C237" s="321" t="s">
        <v>44</v>
      </c>
      <c r="D237" s="322" t="s">
        <v>183</v>
      </c>
      <c r="E237" s="319"/>
      <c r="F237" s="312">
        <f>F238</f>
        <v>311438.66</v>
      </c>
    </row>
    <row r="238" spans="1:6" s="324" customFormat="1" ht="33.75" customHeight="1">
      <c r="A238" s="317" t="s">
        <v>161</v>
      </c>
      <c r="B238" s="321" t="s">
        <v>455</v>
      </c>
      <c r="C238" s="327" t="s">
        <v>44</v>
      </c>
      <c r="D238" s="322" t="s">
        <v>183</v>
      </c>
      <c r="E238" s="327" t="s">
        <v>172</v>
      </c>
      <c r="F238" s="312">
        <f>'Приложение 4'!G230</f>
        <v>311438.66</v>
      </c>
    </row>
    <row r="239" spans="1:6" ht="15.75">
      <c r="A239" s="254" t="s">
        <v>142</v>
      </c>
      <c r="B239" s="155" t="s">
        <v>50</v>
      </c>
      <c r="C239" s="167"/>
      <c r="D239" s="159"/>
      <c r="E239" s="180"/>
      <c r="F239" s="283">
        <f>F240+F248+F300+F322+F291</f>
        <v>292465398.37</v>
      </c>
    </row>
    <row r="240" spans="1:6" ht="15.75">
      <c r="A240" s="254" t="s">
        <v>30</v>
      </c>
      <c r="B240" s="128" t="s">
        <v>50</v>
      </c>
      <c r="C240" s="167" t="s">
        <v>43</v>
      </c>
      <c r="D240" s="159"/>
      <c r="E240" s="180"/>
      <c r="F240" s="283">
        <f>F241</f>
        <v>13552903.079999998</v>
      </c>
    </row>
    <row r="241" spans="1:6" ht="31.5">
      <c r="A241" s="145" t="s">
        <v>807</v>
      </c>
      <c r="B241" s="128" t="s">
        <v>50</v>
      </c>
      <c r="C241" s="167" t="s">
        <v>43</v>
      </c>
      <c r="D241" s="159" t="s">
        <v>380</v>
      </c>
      <c r="E241" s="180"/>
      <c r="F241" s="283">
        <f>F242</f>
        <v>13552903.079999998</v>
      </c>
    </row>
    <row r="242" spans="1:6" ht="63">
      <c r="A242" s="145" t="s">
        <v>808</v>
      </c>
      <c r="B242" s="128" t="s">
        <v>50</v>
      </c>
      <c r="C242" s="167" t="s">
        <v>43</v>
      </c>
      <c r="D242" s="159" t="s">
        <v>388</v>
      </c>
      <c r="E242" s="180"/>
      <c r="F242" s="283">
        <f>F243</f>
        <v>13552903.079999998</v>
      </c>
    </row>
    <row r="243" spans="1:6" ht="31.5">
      <c r="A243" s="257" t="s">
        <v>240</v>
      </c>
      <c r="B243" s="128" t="s">
        <v>50</v>
      </c>
      <c r="C243" s="167" t="s">
        <v>43</v>
      </c>
      <c r="D243" s="132" t="s">
        <v>426</v>
      </c>
      <c r="E243" s="180"/>
      <c r="F243" s="283">
        <f>F244+F246</f>
        <v>13552903.079999998</v>
      </c>
    </row>
    <row r="244" spans="1:6" ht="110.25">
      <c r="A244" s="214" t="s">
        <v>220</v>
      </c>
      <c r="B244" s="128" t="s">
        <v>50</v>
      </c>
      <c r="C244" s="167" t="s">
        <v>43</v>
      </c>
      <c r="D244" s="145" t="s">
        <v>241</v>
      </c>
      <c r="E244" s="180"/>
      <c r="F244" s="283">
        <f>F245</f>
        <v>6557185.02</v>
      </c>
    </row>
    <row r="245" spans="1:6" ht="31.5">
      <c r="A245" s="255" t="s">
        <v>55</v>
      </c>
      <c r="B245" s="125" t="s">
        <v>50</v>
      </c>
      <c r="C245" s="166" t="s">
        <v>43</v>
      </c>
      <c r="D245" s="147" t="s">
        <v>241</v>
      </c>
      <c r="E245" s="166">
        <v>600</v>
      </c>
      <c r="F245" s="286">
        <f>'Приложение 4'!G360</f>
        <v>6557185.02</v>
      </c>
    </row>
    <row r="246" spans="1:6" ht="31.5">
      <c r="A246" s="254" t="s">
        <v>168</v>
      </c>
      <c r="B246" s="128" t="s">
        <v>50</v>
      </c>
      <c r="C246" s="167" t="s">
        <v>43</v>
      </c>
      <c r="D246" s="186" t="s">
        <v>242</v>
      </c>
      <c r="E246" s="180"/>
      <c r="F246" s="283">
        <f>F247</f>
        <v>6995718.06</v>
      </c>
    </row>
    <row r="247" spans="1:6" ht="31.5">
      <c r="A247" s="255" t="s">
        <v>55</v>
      </c>
      <c r="B247" s="125" t="s">
        <v>50</v>
      </c>
      <c r="C247" s="166" t="s">
        <v>43</v>
      </c>
      <c r="D247" s="182" t="s">
        <v>242</v>
      </c>
      <c r="E247" s="166">
        <v>600</v>
      </c>
      <c r="F247" s="286">
        <f>'Приложение 4'!G362</f>
        <v>6995718.06</v>
      </c>
    </row>
    <row r="248" spans="1:6" ht="15.75">
      <c r="A248" s="254" t="s">
        <v>268</v>
      </c>
      <c r="B248" s="128" t="s">
        <v>50</v>
      </c>
      <c r="C248" s="167" t="s">
        <v>44</v>
      </c>
      <c r="D248" s="180"/>
      <c r="E248" s="180"/>
      <c r="F248" s="283">
        <f>F249+F287</f>
        <v>264628823.32</v>
      </c>
    </row>
    <row r="249" spans="1:6" ht="31.5">
      <c r="A249" s="145" t="s">
        <v>807</v>
      </c>
      <c r="B249" s="128" t="s">
        <v>50</v>
      </c>
      <c r="C249" s="167" t="s">
        <v>44</v>
      </c>
      <c r="D249" s="159" t="s">
        <v>380</v>
      </c>
      <c r="E249" s="180"/>
      <c r="F249" s="283">
        <f>F250</f>
        <v>264529460.35999998</v>
      </c>
    </row>
    <row r="250" spans="1:6" ht="63">
      <c r="A250" s="145" t="s">
        <v>808</v>
      </c>
      <c r="B250" s="128" t="s">
        <v>50</v>
      </c>
      <c r="C250" s="167" t="s">
        <v>44</v>
      </c>
      <c r="D250" s="159" t="s">
        <v>388</v>
      </c>
      <c r="E250" s="180"/>
      <c r="F250" s="283">
        <f>F251+F260+F269+F274+F282+F279</f>
        <v>264529460.35999998</v>
      </c>
    </row>
    <row r="251" spans="1:6" ht="15.75">
      <c r="A251" s="257" t="s">
        <v>243</v>
      </c>
      <c r="B251" s="128" t="s">
        <v>50</v>
      </c>
      <c r="C251" s="167" t="s">
        <v>44</v>
      </c>
      <c r="D251" s="186" t="s">
        <v>427</v>
      </c>
      <c r="E251" s="180"/>
      <c r="F251" s="283">
        <f>F252+F256+F258+F254</f>
        <v>250553229.42</v>
      </c>
    </row>
    <row r="252" spans="1:6" ht="110.25">
      <c r="A252" s="214" t="s">
        <v>160</v>
      </c>
      <c r="B252" s="128" t="s">
        <v>50</v>
      </c>
      <c r="C252" s="167" t="s">
        <v>44</v>
      </c>
      <c r="D252" s="145" t="s">
        <v>244</v>
      </c>
      <c r="E252" s="180"/>
      <c r="F252" s="283">
        <f>F253</f>
        <v>199188236.63</v>
      </c>
    </row>
    <row r="253" spans="1:6" ht="31.5">
      <c r="A253" s="255" t="s">
        <v>55</v>
      </c>
      <c r="B253" s="125" t="s">
        <v>50</v>
      </c>
      <c r="C253" s="166" t="s">
        <v>44</v>
      </c>
      <c r="D253" s="147" t="s">
        <v>244</v>
      </c>
      <c r="E253" s="166">
        <v>600</v>
      </c>
      <c r="F253" s="286">
        <f>'Приложение 4'!G368</f>
        <v>199188236.63</v>
      </c>
    </row>
    <row r="254" spans="1:6" ht="47.25">
      <c r="A254" s="127" t="s">
        <v>650</v>
      </c>
      <c r="B254" s="364" t="s">
        <v>50</v>
      </c>
      <c r="C254" s="364" t="s">
        <v>44</v>
      </c>
      <c r="D254" s="132" t="s">
        <v>651</v>
      </c>
      <c r="E254" s="139"/>
      <c r="F254" s="283">
        <f>F255</f>
        <v>13378055.88</v>
      </c>
    </row>
    <row r="255" spans="1:6" ht="31.5">
      <c r="A255" s="135" t="s">
        <v>55</v>
      </c>
      <c r="B255" s="125" t="s">
        <v>50</v>
      </c>
      <c r="C255" s="125" t="s">
        <v>44</v>
      </c>
      <c r="D255" s="134" t="s">
        <v>651</v>
      </c>
      <c r="E255" s="136">
        <v>600</v>
      </c>
      <c r="F255" s="286">
        <f>'Приложение 4'!G370</f>
        <v>13378055.88</v>
      </c>
    </row>
    <row r="256" spans="1:6" ht="31.5">
      <c r="A256" s="254" t="s">
        <v>168</v>
      </c>
      <c r="B256" s="128" t="s">
        <v>50</v>
      </c>
      <c r="C256" s="167" t="s">
        <v>44</v>
      </c>
      <c r="D256" s="186" t="s">
        <v>245</v>
      </c>
      <c r="E256" s="180"/>
      <c r="F256" s="283">
        <f>F257</f>
        <v>37865516.91</v>
      </c>
    </row>
    <row r="257" spans="1:6" ht="31.5">
      <c r="A257" s="255" t="s">
        <v>55</v>
      </c>
      <c r="B257" s="125" t="s">
        <v>50</v>
      </c>
      <c r="C257" s="166" t="s">
        <v>44</v>
      </c>
      <c r="D257" s="182" t="s">
        <v>245</v>
      </c>
      <c r="E257" s="166">
        <v>600</v>
      </c>
      <c r="F257" s="286">
        <f>'Приложение 4'!G372</f>
        <v>37865516.91</v>
      </c>
    </row>
    <row r="258" spans="1:6" ht="31.5">
      <c r="A258" s="254" t="s">
        <v>535</v>
      </c>
      <c r="B258" s="276" t="s">
        <v>50</v>
      </c>
      <c r="C258" s="276" t="s">
        <v>44</v>
      </c>
      <c r="D258" s="129" t="s">
        <v>534</v>
      </c>
      <c r="E258" s="144"/>
      <c r="F258" s="283">
        <f>F259</f>
        <v>121420</v>
      </c>
    </row>
    <row r="259" spans="1:6" ht="31.5">
      <c r="A259" s="255" t="s">
        <v>55</v>
      </c>
      <c r="B259" s="125" t="s">
        <v>50</v>
      </c>
      <c r="C259" s="125" t="s">
        <v>44</v>
      </c>
      <c r="D259" s="126" t="s">
        <v>534</v>
      </c>
      <c r="E259" s="136">
        <v>600</v>
      </c>
      <c r="F259" s="286">
        <f>'Приложение 4'!G374</f>
        <v>121420</v>
      </c>
    </row>
    <row r="260" spans="1:6" ht="31.5">
      <c r="A260" s="257" t="s">
        <v>248</v>
      </c>
      <c r="B260" s="128" t="s">
        <v>50</v>
      </c>
      <c r="C260" s="167" t="s">
        <v>44</v>
      </c>
      <c r="D260" s="145" t="s">
        <v>428</v>
      </c>
      <c r="E260" s="166"/>
      <c r="F260" s="283">
        <f>F261+F263+F265+F267</f>
        <v>6183342.41</v>
      </c>
    </row>
    <row r="261" spans="1:6" ht="78.75">
      <c r="A261" s="142" t="s">
        <v>528</v>
      </c>
      <c r="B261" s="275" t="s">
        <v>50</v>
      </c>
      <c r="C261" s="275" t="s">
        <v>44</v>
      </c>
      <c r="D261" s="132" t="s">
        <v>529</v>
      </c>
      <c r="E261" s="139"/>
      <c r="F261" s="283">
        <f>F262</f>
        <v>204302.61</v>
      </c>
    </row>
    <row r="262" spans="1:6" ht="31.5">
      <c r="A262" s="135" t="s">
        <v>55</v>
      </c>
      <c r="B262" s="125" t="s">
        <v>50</v>
      </c>
      <c r="C262" s="125" t="s">
        <v>44</v>
      </c>
      <c r="D262" s="134" t="s">
        <v>529</v>
      </c>
      <c r="E262" s="136">
        <v>600</v>
      </c>
      <c r="F262" s="286">
        <f>'Приложение 4'!G377</f>
        <v>204302.61</v>
      </c>
    </row>
    <row r="263" spans="1:6" ht="63">
      <c r="A263" s="257" t="s">
        <v>451</v>
      </c>
      <c r="B263" s="128" t="s">
        <v>50</v>
      </c>
      <c r="C263" s="167" t="s">
        <v>44</v>
      </c>
      <c r="D263" s="145" t="s">
        <v>12</v>
      </c>
      <c r="E263" s="180"/>
      <c r="F263" s="283">
        <f>F264</f>
        <v>2162134.25</v>
      </c>
    </row>
    <row r="264" spans="1:6" ht="31.5">
      <c r="A264" s="255" t="s">
        <v>55</v>
      </c>
      <c r="B264" s="125" t="s">
        <v>50</v>
      </c>
      <c r="C264" s="166" t="s">
        <v>44</v>
      </c>
      <c r="D264" s="147" t="s">
        <v>12</v>
      </c>
      <c r="E264" s="166">
        <v>600</v>
      </c>
      <c r="F264" s="286">
        <f>'Приложение 4'!G379</f>
        <v>2162134.25</v>
      </c>
    </row>
    <row r="265" spans="1:6" ht="63">
      <c r="A265" s="359" t="s">
        <v>673</v>
      </c>
      <c r="B265" s="344" t="s">
        <v>50</v>
      </c>
      <c r="C265" s="344" t="s">
        <v>44</v>
      </c>
      <c r="D265" s="320" t="s">
        <v>674</v>
      </c>
      <c r="E265" s="373"/>
      <c r="F265" s="308">
        <f>F266</f>
        <v>3005172.48</v>
      </c>
    </row>
    <row r="266" spans="1:6" ht="31.5">
      <c r="A266" s="317" t="s">
        <v>55</v>
      </c>
      <c r="B266" s="360" t="s">
        <v>50</v>
      </c>
      <c r="C266" s="360" t="s">
        <v>44</v>
      </c>
      <c r="D266" s="319" t="s">
        <v>674</v>
      </c>
      <c r="E266" s="373">
        <v>600</v>
      </c>
      <c r="F266" s="312">
        <f>'Приложение 4'!G381</f>
        <v>3005172.48</v>
      </c>
    </row>
    <row r="267" spans="1:6" ht="31.5">
      <c r="A267" s="359" t="s">
        <v>675</v>
      </c>
      <c r="B267" s="344" t="s">
        <v>50</v>
      </c>
      <c r="C267" s="344" t="s">
        <v>44</v>
      </c>
      <c r="D267" s="320" t="s">
        <v>676</v>
      </c>
      <c r="E267" s="371"/>
      <c r="F267" s="308">
        <f>F268</f>
        <v>811733.07</v>
      </c>
    </row>
    <row r="268" spans="1:6" ht="31.5">
      <c r="A268" s="317" t="s">
        <v>55</v>
      </c>
      <c r="B268" s="360" t="s">
        <v>50</v>
      </c>
      <c r="C268" s="360" t="s">
        <v>44</v>
      </c>
      <c r="D268" s="319" t="s">
        <v>676</v>
      </c>
      <c r="E268" s="373">
        <v>600</v>
      </c>
      <c r="F268" s="312">
        <f>'Приложение 4'!G383</f>
        <v>811733.07</v>
      </c>
    </row>
    <row r="269" spans="1:6" ht="31.5">
      <c r="A269" s="257" t="s">
        <v>249</v>
      </c>
      <c r="B269" s="128" t="s">
        <v>50</v>
      </c>
      <c r="C269" s="167" t="s">
        <v>44</v>
      </c>
      <c r="D269" s="145" t="s">
        <v>429</v>
      </c>
      <c r="E269" s="167"/>
      <c r="F269" s="283">
        <f>F270+F272</f>
        <v>2619868.96</v>
      </c>
    </row>
    <row r="270" spans="1:6" ht="31.5">
      <c r="A270" s="142" t="s">
        <v>530</v>
      </c>
      <c r="B270" s="275" t="s">
        <v>50</v>
      </c>
      <c r="C270" s="275" t="s">
        <v>44</v>
      </c>
      <c r="D270" s="132" t="s">
        <v>531</v>
      </c>
      <c r="E270" s="139"/>
      <c r="F270" s="283">
        <f>F271</f>
        <v>219657.96</v>
      </c>
    </row>
    <row r="271" spans="1:6" ht="31.5">
      <c r="A271" s="135" t="s">
        <v>55</v>
      </c>
      <c r="B271" s="125" t="s">
        <v>50</v>
      </c>
      <c r="C271" s="125" t="s">
        <v>44</v>
      </c>
      <c r="D271" s="134" t="s">
        <v>531</v>
      </c>
      <c r="E271" s="143">
        <v>600</v>
      </c>
      <c r="F271" s="286">
        <f>'Приложение 4'!G386</f>
        <v>219657.96</v>
      </c>
    </row>
    <row r="272" spans="1:6" ht="36" customHeight="1">
      <c r="A272" s="257" t="s">
        <v>551</v>
      </c>
      <c r="B272" s="128" t="s">
        <v>50</v>
      </c>
      <c r="C272" s="167" t="s">
        <v>44</v>
      </c>
      <c r="D272" s="132" t="s">
        <v>250</v>
      </c>
      <c r="E272" s="180"/>
      <c r="F272" s="283">
        <f>F273</f>
        <v>2400211</v>
      </c>
    </row>
    <row r="273" spans="1:6" ht="31.5">
      <c r="A273" s="255" t="s">
        <v>55</v>
      </c>
      <c r="B273" s="125" t="s">
        <v>50</v>
      </c>
      <c r="C273" s="166" t="s">
        <v>44</v>
      </c>
      <c r="D273" s="134" t="s">
        <v>250</v>
      </c>
      <c r="E273" s="166">
        <v>600</v>
      </c>
      <c r="F273" s="286">
        <f>'Приложение 4'!G388</f>
        <v>2400211</v>
      </c>
    </row>
    <row r="274" spans="1:6" ht="31.5">
      <c r="A274" s="254" t="s">
        <v>501</v>
      </c>
      <c r="B274" s="274" t="s">
        <v>50</v>
      </c>
      <c r="C274" s="274" t="s">
        <v>44</v>
      </c>
      <c r="D274" s="132" t="s">
        <v>499</v>
      </c>
      <c r="E274" s="139"/>
      <c r="F274" s="283">
        <f>F275+F277</f>
        <v>1209873.5899999999</v>
      </c>
    </row>
    <row r="275" spans="1:6" ht="63">
      <c r="A275" s="254" t="s">
        <v>533</v>
      </c>
      <c r="B275" s="275" t="s">
        <v>50</v>
      </c>
      <c r="C275" s="275" t="s">
        <v>44</v>
      </c>
      <c r="D275" s="132" t="s">
        <v>532</v>
      </c>
      <c r="E275" s="139"/>
      <c r="F275" s="283">
        <f>F276</f>
        <v>444942.63</v>
      </c>
    </row>
    <row r="276" spans="1:6" ht="31.5">
      <c r="A276" s="255" t="s">
        <v>55</v>
      </c>
      <c r="B276" s="125" t="s">
        <v>50</v>
      </c>
      <c r="C276" s="125" t="s">
        <v>44</v>
      </c>
      <c r="D276" s="134" t="s">
        <v>532</v>
      </c>
      <c r="E276" s="143">
        <v>600</v>
      </c>
      <c r="F276" s="283">
        <f>'Приложение 4'!G391</f>
        <v>444942.63</v>
      </c>
    </row>
    <row r="277" spans="1:6" ht="63">
      <c r="A277" s="255" t="s">
        <v>502</v>
      </c>
      <c r="B277" s="274" t="s">
        <v>50</v>
      </c>
      <c r="C277" s="274" t="s">
        <v>44</v>
      </c>
      <c r="D277" s="132" t="s">
        <v>500</v>
      </c>
      <c r="E277" s="144"/>
      <c r="F277" s="283">
        <f>F278</f>
        <v>764930.96</v>
      </c>
    </row>
    <row r="278" spans="1:6" ht="31.5">
      <c r="A278" s="255" t="s">
        <v>55</v>
      </c>
      <c r="B278" s="125" t="s">
        <v>50</v>
      </c>
      <c r="C278" s="125" t="s">
        <v>44</v>
      </c>
      <c r="D278" s="134" t="s">
        <v>500</v>
      </c>
      <c r="E278" s="143">
        <v>600</v>
      </c>
      <c r="F278" s="286">
        <f>'Приложение 4'!G393</f>
        <v>764930.96</v>
      </c>
    </row>
    <row r="279" spans="1:6" ht="15.75">
      <c r="A279" s="394" t="s">
        <v>766</v>
      </c>
      <c r="B279" s="344" t="s">
        <v>50</v>
      </c>
      <c r="C279" s="344" t="s">
        <v>44</v>
      </c>
      <c r="D279" s="320" t="s">
        <v>767</v>
      </c>
      <c r="E279" s="356"/>
      <c r="F279" s="283">
        <f>F280</f>
        <v>1353031</v>
      </c>
    </row>
    <row r="280" spans="1:6" ht="63">
      <c r="A280" s="394" t="s">
        <v>768</v>
      </c>
      <c r="B280" s="344" t="s">
        <v>50</v>
      </c>
      <c r="C280" s="344" t="s">
        <v>44</v>
      </c>
      <c r="D280" s="320" t="s">
        <v>769</v>
      </c>
      <c r="E280" s="352"/>
      <c r="F280" s="283">
        <f>F281</f>
        <v>1353031</v>
      </c>
    </row>
    <row r="281" spans="1:6" ht="31.5">
      <c r="A281" s="317" t="s">
        <v>55</v>
      </c>
      <c r="B281" s="360" t="s">
        <v>50</v>
      </c>
      <c r="C281" s="360" t="s">
        <v>44</v>
      </c>
      <c r="D281" s="319" t="s">
        <v>769</v>
      </c>
      <c r="E281" s="356">
        <v>600</v>
      </c>
      <c r="F281" s="286">
        <f>'Приложение 4'!G396</f>
        <v>1353031</v>
      </c>
    </row>
    <row r="282" spans="1:6" ht="15.75">
      <c r="A282" s="254" t="s">
        <v>545</v>
      </c>
      <c r="B282" s="297" t="s">
        <v>50</v>
      </c>
      <c r="C282" s="297" t="s">
        <v>44</v>
      </c>
      <c r="D282" s="132" t="s">
        <v>544</v>
      </c>
      <c r="E282" s="143"/>
      <c r="F282" s="283">
        <f>F283+F285</f>
        <v>2610114.98</v>
      </c>
    </row>
    <row r="283" spans="1:6" ht="31.5">
      <c r="A283" s="254" t="s">
        <v>587</v>
      </c>
      <c r="B283" s="297" t="s">
        <v>50</v>
      </c>
      <c r="C283" s="297" t="s">
        <v>44</v>
      </c>
      <c r="D283" s="132" t="s">
        <v>543</v>
      </c>
      <c r="E283" s="144"/>
      <c r="F283" s="283">
        <f>F284</f>
        <v>1869794.98</v>
      </c>
    </row>
    <row r="284" spans="1:6" ht="31.5">
      <c r="A284" s="255" t="s">
        <v>55</v>
      </c>
      <c r="B284" s="125" t="s">
        <v>50</v>
      </c>
      <c r="C284" s="125" t="s">
        <v>44</v>
      </c>
      <c r="D284" s="134" t="s">
        <v>543</v>
      </c>
      <c r="E284" s="143">
        <v>600</v>
      </c>
      <c r="F284" s="286">
        <f>'Приложение 4'!G399</f>
        <v>1869794.98</v>
      </c>
    </row>
    <row r="285" spans="1:6" ht="35.25" customHeight="1">
      <c r="A285" s="359" t="s">
        <v>770</v>
      </c>
      <c r="B285" s="344" t="s">
        <v>50</v>
      </c>
      <c r="C285" s="344" t="s">
        <v>44</v>
      </c>
      <c r="D285" s="320" t="s">
        <v>771</v>
      </c>
      <c r="E285" s="352"/>
      <c r="F285" s="283">
        <f>F286</f>
        <v>740320</v>
      </c>
    </row>
    <row r="286" spans="1:6" ht="31.5">
      <c r="A286" s="317" t="s">
        <v>772</v>
      </c>
      <c r="B286" s="360" t="s">
        <v>50</v>
      </c>
      <c r="C286" s="360" t="s">
        <v>44</v>
      </c>
      <c r="D286" s="319" t="s">
        <v>771</v>
      </c>
      <c r="E286" s="356">
        <v>600</v>
      </c>
      <c r="F286" s="286">
        <f>'Приложение 4'!G401</f>
        <v>740320</v>
      </c>
    </row>
    <row r="287" spans="1:6" ht="31.5">
      <c r="A287" s="359" t="s">
        <v>38</v>
      </c>
      <c r="B287" s="344" t="s">
        <v>50</v>
      </c>
      <c r="C287" s="344" t="s">
        <v>44</v>
      </c>
      <c r="D287" s="320" t="s">
        <v>362</v>
      </c>
      <c r="E287" s="352"/>
      <c r="F287" s="283">
        <f>F288</f>
        <v>99362.96</v>
      </c>
    </row>
    <row r="288" spans="1:6" ht="15.75">
      <c r="A288" s="317" t="s">
        <v>349</v>
      </c>
      <c r="B288" s="360" t="s">
        <v>50</v>
      </c>
      <c r="C288" s="360" t="s">
        <v>44</v>
      </c>
      <c r="D288" s="319" t="s">
        <v>363</v>
      </c>
      <c r="E288" s="356"/>
      <c r="F288" s="286">
        <f>F289</f>
        <v>99362.96</v>
      </c>
    </row>
    <row r="289" spans="1:6" ht="31.5">
      <c r="A289" s="317" t="s">
        <v>770</v>
      </c>
      <c r="B289" s="360" t="s">
        <v>50</v>
      </c>
      <c r="C289" s="360" t="s">
        <v>44</v>
      </c>
      <c r="D289" s="319" t="s">
        <v>197</v>
      </c>
      <c r="E289" s="356"/>
      <c r="F289" s="286">
        <f>F290</f>
        <v>99362.96</v>
      </c>
    </row>
    <row r="290" spans="1:6" ht="31.5">
      <c r="A290" s="317" t="s">
        <v>772</v>
      </c>
      <c r="B290" s="360" t="s">
        <v>50</v>
      </c>
      <c r="C290" s="360" t="s">
        <v>44</v>
      </c>
      <c r="D290" s="319" t="s">
        <v>197</v>
      </c>
      <c r="E290" s="356">
        <v>600</v>
      </c>
      <c r="F290" s="286">
        <f>'Приложение 4'!G405</f>
        <v>99362.96</v>
      </c>
    </row>
    <row r="291" spans="1:6" ht="18.75" customHeight="1">
      <c r="A291" s="254" t="s">
        <v>287</v>
      </c>
      <c r="B291" s="128" t="s">
        <v>50</v>
      </c>
      <c r="C291" s="155" t="s">
        <v>45</v>
      </c>
      <c r="D291" s="134"/>
      <c r="E291" s="143"/>
      <c r="F291" s="283">
        <f>F292</f>
        <v>5687811.91</v>
      </c>
    </row>
    <row r="292" spans="1:6" ht="63">
      <c r="A292" s="145" t="s">
        <v>809</v>
      </c>
      <c r="B292" s="128" t="s">
        <v>50</v>
      </c>
      <c r="C292" s="155" t="s">
        <v>45</v>
      </c>
      <c r="D292" s="159" t="s">
        <v>395</v>
      </c>
      <c r="E292" s="180"/>
      <c r="F292" s="283">
        <f>F293+F297</f>
        <v>5687811.91</v>
      </c>
    </row>
    <row r="293" spans="1:6" ht="31.5">
      <c r="A293" s="145" t="s">
        <v>251</v>
      </c>
      <c r="B293" s="128" t="s">
        <v>50</v>
      </c>
      <c r="C293" s="155" t="s">
        <v>45</v>
      </c>
      <c r="D293" s="132" t="s">
        <v>430</v>
      </c>
      <c r="E293" s="180"/>
      <c r="F293" s="283">
        <f>F294</f>
        <v>4658719.91</v>
      </c>
    </row>
    <row r="294" spans="1:6" ht="31.5">
      <c r="A294" s="254" t="s">
        <v>168</v>
      </c>
      <c r="B294" s="128" t="s">
        <v>50</v>
      </c>
      <c r="C294" s="155" t="s">
        <v>45</v>
      </c>
      <c r="D294" s="186" t="s">
        <v>252</v>
      </c>
      <c r="E294" s="180"/>
      <c r="F294" s="283">
        <f>F295+F296</f>
        <v>4658719.91</v>
      </c>
    </row>
    <row r="295" spans="1:6" ht="63">
      <c r="A295" s="255" t="s">
        <v>54</v>
      </c>
      <c r="B295" s="125" t="s">
        <v>50</v>
      </c>
      <c r="C295" s="156" t="s">
        <v>45</v>
      </c>
      <c r="D295" s="182" t="s">
        <v>252</v>
      </c>
      <c r="E295" s="166">
        <v>100</v>
      </c>
      <c r="F295" s="286">
        <f>'Приложение 4'!G411</f>
        <v>4571718.11</v>
      </c>
    </row>
    <row r="296" spans="1:6" ht="31.5">
      <c r="A296" s="255" t="s">
        <v>161</v>
      </c>
      <c r="B296" s="125" t="s">
        <v>50</v>
      </c>
      <c r="C296" s="156" t="s">
        <v>45</v>
      </c>
      <c r="D296" s="182" t="s">
        <v>252</v>
      </c>
      <c r="E296" s="166">
        <v>200</v>
      </c>
      <c r="F296" s="286">
        <f>'Приложение 4'!G412</f>
        <v>87001.8</v>
      </c>
    </row>
    <row r="297" spans="1:6" ht="15.75">
      <c r="A297" s="359" t="s">
        <v>773</v>
      </c>
      <c r="B297" s="344" t="s">
        <v>50</v>
      </c>
      <c r="C297" s="349" t="s">
        <v>45</v>
      </c>
      <c r="D297" s="370" t="s">
        <v>774</v>
      </c>
      <c r="E297" s="373"/>
      <c r="F297" s="283">
        <f>F298</f>
        <v>1029092</v>
      </c>
    </row>
    <row r="298" spans="1:6" ht="47.25">
      <c r="A298" s="359" t="s">
        <v>775</v>
      </c>
      <c r="B298" s="344" t="s">
        <v>50</v>
      </c>
      <c r="C298" s="349" t="s">
        <v>45</v>
      </c>
      <c r="D298" s="370" t="s">
        <v>776</v>
      </c>
      <c r="E298" s="373"/>
      <c r="F298" s="283">
        <f>F299</f>
        <v>1029092</v>
      </c>
    </row>
    <row r="299" spans="1:6" ht="31.5">
      <c r="A299" s="317" t="s">
        <v>55</v>
      </c>
      <c r="B299" s="360" t="s">
        <v>50</v>
      </c>
      <c r="C299" s="321" t="s">
        <v>45</v>
      </c>
      <c r="D299" s="372" t="s">
        <v>776</v>
      </c>
      <c r="E299" s="356">
        <v>600</v>
      </c>
      <c r="F299" s="286">
        <f>'Приложение 4'!G415</f>
        <v>1029092</v>
      </c>
    </row>
    <row r="300" spans="1:6" ht="15.75">
      <c r="A300" s="254" t="s">
        <v>294</v>
      </c>
      <c r="B300" s="128" t="s">
        <v>50</v>
      </c>
      <c r="C300" s="167" t="s">
        <v>50</v>
      </c>
      <c r="D300" s="180" t="s">
        <v>322</v>
      </c>
      <c r="E300" s="180"/>
      <c r="F300" s="283">
        <f>F301</f>
        <v>3076732.94</v>
      </c>
    </row>
    <row r="301" spans="1:6" ht="86.25" customHeight="1">
      <c r="A301" s="145" t="s">
        <v>810</v>
      </c>
      <c r="B301" s="128" t="s">
        <v>50</v>
      </c>
      <c r="C301" s="167" t="s">
        <v>50</v>
      </c>
      <c r="D301" s="159" t="s">
        <v>381</v>
      </c>
      <c r="E301" s="180"/>
      <c r="F301" s="283">
        <f>F302+F310</f>
        <v>3076732.94</v>
      </c>
    </row>
    <row r="302" spans="1:6" ht="94.5">
      <c r="A302" s="254" t="s">
        <v>811</v>
      </c>
      <c r="B302" s="128" t="s">
        <v>50</v>
      </c>
      <c r="C302" s="167" t="s">
        <v>50</v>
      </c>
      <c r="D302" s="159" t="s">
        <v>394</v>
      </c>
      <c r="E302" s="180"/>
      <c r="F302" s="283">
        <f>F303+F307</f>
        <v>95524</v>
      </c>
    </row>
    <row r="303" spans="1:6" ht="50.25" customHeight="1">
      <c r="A303" s="257" t="s">
        <v>206</v>
      </c>
      <c r="B303" s="128" t="s">
        <v>50</v>
      </c>
      <c r="C303" s="167" t="s">
        <v>50</v>
      </c>
      <c r="D303" s="145" t="s">
        <v>431</v>
      </c>
      <c r="E303" s="180"/>
      <c r="F303" s="283">
        <f>F304</f>
        <v>60524</v>
      </c>
    </row>
    <row r="304" spans="1:6" ht="15.75">
      <c r="A304" s="254" t="s">
        <v>22</v>
      </c>
      <c r="B304" s="128" t="s">
        <v>50</v>
      </c>
      <c r="C304" s="167" t="s">
        <v>50</v>
      </c>
      <c r="D304" s="145" t="s">
        <v>207</v>
      </c>
      <c r="E304" s="180"/>
      <c r="F304" s="283">
        <f>F305+F306</f>
        <v>60524</v>
      </c>
    </row>
    <row r="305" spans="1:6" ht="31.5">
      <c r="A305" s="255" t="s">
        <v>161</v>
      </c>
      <c r="B305" s="125" t="s">
        <v>50</v>
      </c>
      <c r="C305" s="166" t="s">
        <v>50</v>
      </c>
      <c r="D305" s="147" t="s">
        <v>207</v>
      </c>
      <c r="E305" s="166">
        <v>200</v>
      </c>
      <c r="F305" s="286">
        <f>'Приложение 4'!G237</f>
        <v>15524</v>
      </c>
    </row>
    <row r="306" spans="1:6" ht="15.75">
      <c r="A306" s="255" t="s">
        <v>290</v>
      </c>
      <c r="B306" s="125" t="s">
        <v>50</v>
      </c>
      <c r="C306" s="166" t="s">
        <v>50</v>
      </c>
      <c r="D306" s="147" t="s">
        <v>207</v>
      </c>
      <c r="E306" s="166">
        <v>300</v>
      </c>
      <c r="F306" s="286">
        <f>'Приложение 4'!G238</f>
        <v>45000</v>
      </c>
    </row>
    <row r="307" spans="1:6" ht="63">
      <c r="A307" s="257" t="s">
        <v>62</v>
      </c>
      <c r="B307" s="128" t="s">
        <v>50</v>
      </c>
      <c r="C307" s="167" t="s">
        <v>50</v>
      </c>
      <c r="D307" s="145" t="s">
        <v>432</v>
      </c>
      <c r="E307" s="167"/>
      <c r="F307" s="283">
        <f>F308</f>
        <v>35000</v>
      </c>
    </row>
    <row r="308" spans="1:6" ht="15.75">
      <c r="A308" s="255" t="s">
        <v>22</v>
      </c>
      <c r="B308" s="125" t="s">
        <v>50</v>
      </c>
      <c r="C308" s="166" t="s">
        <v>50</v>
      </c>
      <c r="D308" s="147" t="s">
        <v>208</v>
      </c>
      <c r="E308" s="166"/>
      <c r="F308" s="286">
        <f>F309</f>
        <v>35000</v>
      </c>
    </row>
    <row r="309" spans="1:6" ht="31.5">
      <c r="A309" s="255" t="s">
        <v>161</v>
      </c>
      <c r="B309" s="125" t="s">
        <v>50</v>
      </c>
      <c r="C309" s="166" t="s">
        <v>50</v>
      </c>
      <c r="D309" s="147" t="s">
        <v>208</v>
      </c>
      <c r="E309" s="166" t="s">
        <v>172</v>
      </c>
      <c r="F309" s="286">
        <f>'Приложение 4'!G241</f>
        <v>35000</v>
      </c>
    </row>
    <row r="310" spans="1:6" ht="99" customHeight="1">
      <c r="A310" s="145" t="s">
        <v>812</v>
      </c>
      <c r="B310" s="128" t="s">
        <v>50</v>
      </c>
      <c r="C310" s="167" t="s">
        <v>50</v>
      </c>
      <c r="D310" s="159" t="s">
        <v>393</v>
      </c>
      <c r="E310" s="180"/>
      <c r="F310" s="283">
        <f>F311</f>
        <v>2981208.94</v>
      </c>
    </row>
    <row r="311" spans="1:6" ht="31.5">
      <c r="A311" s="254" t="s">
        <v>325</v>
      </c>
      <c r="B311" s="128" t="s">
        <v>50</v>
      </c>
      <c r="C311" s="167" t="s">
        <v>50</v>
      </c>
      <c r="D311" s="132" t="s">
        <v>433</v>
      </c>
      <c r="E311" s="180"/>
      <c r="F311" s="283">
        <f>F312+F314+F316+F319</f>
        <v>2981208.94</v>
      </c>
    </row>
    <row r="312" spans="1:6" ht="31.5">
      <c r="A312" s="254" t="s">
        <v>168</v>
      </c>
      <c r="B312" s="128" t="s">
        <v>50</v>
      </c>
      <c r="C312" s="128" t="s">
        <v>50</v>
      </c>
      <c r="D312" s="132" t="s">
        <v>219</v>
      </c>
      <c r="E312" s="139"/>
      <c r="F312" s="283">
        <f>F313</f>
        <v>1870520</v>
      </c>
    </row>
    <row r="313" spans="1:6" ht="31.5">
      <c r="A313" s="255" t="s">
        <v>55</v>
      </c>
      <c r="B313" s="125" t="s">
        <v>50</v>
      </c>
      <c r="C313" s="125" t="s">
        <v>50</v>
      </c>
      <c r="D313" s="134" t="s">
        <v>219</v>
      </c>
      <c r="E313" s="136">
        <v>600</v>
      </c>
      <c r="F313" s="286">
        <f>'Приложение 4'!G421</f>
        <v>1870520</v>
      </c>
    </row>
    <row r="314" spans="1:6" ht="15.75">
      <c r="A314" s="254" t="s">
        <v>222</v>
      </c>
      <c r="B314" s="128" t="s">
        <v>50</v>
      </c>
      <c r="C314" s="167" t="s">
        <v>50</v>
      </c>
      <c r="D314" s="186" t="s">
        <v>210</v>
      </c>
      <c r="E314" s="167"/>
      <c r="F314" s="283">
        <f>F315</f>
        <v>21000</v>
      </c>
    </row>
    <row r="315" spans="1:6" ht="31.5">
      <c r="A315" s="255" t="s">
        <v>161</v>
      </c>
      <c r="B315" s="125" t="s">
        <v>50</v>
      </c>
      <c r="C315" s="166" t="s">
        <v>50</v>
      </c>
      <c r="D315" s="182" t="s">
        <v>210</v>
      </c>
      <c r="E315" s="166" t="s">
        <v>172</v>
      </c>
      <c r="F315" s="286">
        <f>'Приложение 4'!G245</f>
        <v>21000</v>
      </c>
    </row>
    <row r="316" spans="1:6" ht="15.75">
      <c r="A316" s="165" t="s">
        <v>526</v>
      </c>
      <c r="B316" s="275" t="s">
        <v>50</v>
      </c>
      <c r="C316" s="167" t="s">
        <v>50</v>
      </c>
      <c r="D316" s="132" t="s">
        <v>527</v>
      </c>
      <c r="E316" s="167"/>
      <c r="F316" s="283">
        <f>F317+F318</f>
        <v>424978.79000000004</v>
      </c>
    </row>
    <row r="317" spans="1:6" ht="15.75">
      <c r="A317" s="255" t="s">
        <v>290</v>
      </c>
      <c r="B317" s="125" t="s">
        <v>50</v>
      </c>
      <c r="C317" s="166" t="s">
        <v>50</v>
      </c>
      <c r="D317" s="134" t="s">
        <v>527</v>
      </c>
      <c r="E317" s="166" t="s">
        <v>326</v>
      </c>
      <c r="F317" s="286">
        <f>'Приложение 4'!G247</f>
        <v>188998</v>
      </c>
    </row>
    <row r="318" spans="1:6" ht="31.5">
      <c r="A318" s="255" t="s">
        <v>55</v>
      </c>
      <c r="B318" s="125" t="s">
        <v>50</v>
      </c>
      <c r="C318" s="166" t="s">
        <v>50</v>
      </c>
      <c r="D318" s="134" t="s">
        <v>527</v>
      </c>
      <c r="E318" s="166" t="s">
        <v>327</v>
      </c>
      <c r="F318" s="286">
        <f>'Приложение 4'!G423</f>
        <v>235980.79</v>
      </c>
    </row>
    <row r="319" spans="1:6" ht="31.5">
      <c r="A319" s="254" t="s">
        <v>209</v>
      </c>
      <c r="B319" s="128" t="s">
        <v>50</v>
      </c>
      <c r="C319" s="167" t="s">
        <v>50</v>
      </c>
      <c r="D319" s="132" t="s">
        <v>211</v>
      </c>
      <c r="E319" s="183"/>
      <c r="F319" s="283">
        <f>F320+F321</f>
        <v>664710.15</v>
      </c>
    </row>
    <row r="320" spans="1:6" ht="15.75">
      <c r="A320" s="255" t="s">
        <v>290</v>
      </c>
      <c r="B320" s="125" t="s">
        <v>50</v>
      </c>
      <c r="C320" s="166" t="s">
        <v>50</v>
      </c>
      <c r="D320" s="134" t="s">
        <v>211</v>
      </c>
      <c r="E320" s="166" t="s">
        <v>326</v>
      </c>
      <c r="F320" s="286">
        <f>'Приложение 4'!G249</f>
        <v>295612</v>
      </c>
    </row>
    <row r="321" spans="1:6" ht="31.5">
      <c r="A321" s="255" t="s">
        <v>55</v>
      </c>
      <c r="B321" s="125" t="s">
        <v>50</v>
      </c>
      <c r="C321" s="166" t="s">
        <v>50</v>
      </c>
      <c r="D321" s="134" t="s">
        <v>211</v>
      </c>
      <c r="E321" s="166" t="s">
        <v>327</v>
      </c>
      <c r="F321" s="286">
        <f>'Приложение 4'!G425</f>
        <v>369098.15</v>
      </c>
    </row>
    <row r="322" spans="1:6" ht="15.75">
      <c r="A322" s="254" t="s">
        <v>19</v>
      </c>
      <c r="B322" s="128" t="s">
        <v>50</v>
      </c>
      <c r="C322" s="167" t="s">
        <v>48</v>
      </c>
      <c r="D322" s="180" t="s">
        <v>322</v>
      </c>
      <c r="E322" s="180"/>
      <c r="F322" s="283">
        <f>F323+F333</f>
        <v>5519127.12</v>
      </c>
    </row>
    <row r="323" spans="1:6" ht="31.5">
      <c r="A323" s="145" t="s">
        <v>807</v>
      </c>
      <c r="B323" s="128" t="s">
        <v>50</v>
      </c>
      <c r="C323" s="128" t="s">
        <v>48</v>
      </c>
      <c r="D323" s="159" t="s">
        <v>380</v>
      </c>
      <c r="E323" s="146"/>
      <c r="F323" s="283">
        <f>F324</f>
        <v>5489127.12</v>
      </c>
    </row>
    <row r="324" spans="1:6" ht="63">
      <c r="A324" s="145" t="s">
        <v>813</v>
      </c>
      <c r="B324" s="128" t="s">
        <v>50</v>
      </c>
      <c r="C324" s="128" t="s">
        <v>48</v>
      </c>
      <c r="D324" s="159" t="s">
        <v>392</v>
      </c>
      <c r="E324" s="146"/>
      <c r="F324" s="283">
        <f>F325+F330</f>
        <v>5489127.12</v>
      </c>
    </row>
    <row r="325" spans="1:6" ht="78.75">
      <c r="A325" s="257" t="s">
        <v>814</v>
      </c>
      <c r="B325" s="128" t="s">
        <v>50</v>
      </c>
      <c r="C325" s="128" t="s">
        <v>48</v>
      </c>
      <c r="D325" s="132" t="s">
        <v>434</v>
      </c>
      <c r="E325" s="144"/>
      <c r="F325" s="283">
        <f>F326</f>
        <v>5460339.12</v>
      </c>
    </row>
    <row r="326" spans="1:6" ht="31.5">
      <c r="A326" s="255" t="s">
        <v>168</v>
      </c>
      <c r="B326" s="125" t="s">
        <v>50</v>
      </c>
      <c r="C326" s="125" t="s">
        <v>48</v>
      </c>
      <c r="D326" s="147" t="s">
        <v>254</v>
      </c>
      <c r="E326" s="143"/>
      <c r="F326" s="286">
        <f>F327+F328+F329</f>
        <v>5460339.12</v>
      </c>
    </row>
    <row r="327" spans="1:6" ht="63">
      <c r="A327" s="255" t="s">
        <v>54</v>
      </c>
      <c r="B327" s="125" t="s">
        <v>50</v>
      </c>
      <c r="C327" s="125" t="s">
        <v>48</v>
      </c>
      <c r="D327" s="147" t="s">
        <v>254</v>
      </c>
      <c r="E327" s="148">
        <v>100</v>
      </c>
      <c r="F327" s="286">
        <f>'Приложение 4'!G431</f>
        <v>4960294.94</v>
      </c>
    </row>
    <row r="328" spans="1:6" ht="31.5">
      <c r="A328" s="255" t="s">
        <v>161</v>
      </c>
      <c r="B328" s="125" t="s">
        <v>50</v>
      </c>
      <c r="C328" s="125" t="s">
        <v>48</v>
      </c>
      <c r="D328" s="147" t="s">
        <v>254</v>
      </c>
      <c r="E328" s="148">
        <v>200</v>
      </c>
      <c r="F328" s="286">
        <f>'Приложение 4'!G432</f>
        <v>495044.18</v>
      </c>
    </row>
    <row r="329" spans="1:6" ht="15.75">
      <c r="A329" s="255" t="s">
        <v>269</v>
      </c>
      <c r="B329" s="125" t="s">
        <v>50</v>
      </c>
      <c r="C329" s="125" t="s">
        <v>48</v>
      </c>
      <c r="D329" s="147" t="s">
        <v>254</v>
      </c>
      <c r="E329" s="148">
        <v>800</v>
      </c>
      <c r="F329" s="286">
        <f>'Приложение 4'!G433</f>
        <v>5000</v>
      </c>
    </row>
    <row r="330" spans="1:6" ht="42.75" customHeight="1">
      <c r="A330" s="257" t="s">
        <v>253</v>
      </c>
      <c r="B330" s="128" t="s">
        <v>50</v>
      </c>
      <c r="C330" s="128" t="s">
        <v>48</v>
      </c>
      <c r="D330" s="145" t="s">
        <v>435</v>
      </c>
      <c r="E330" s="146"/>
      <c r="F330" s="283">
        <f>F331</f>
        <v>28788</v>
      </c>
    </row>
    <row r="331" spans="1:6" ht="47.25">
      <c r="A331" s="147" t="s">
        <v>221</v>
      </c>
      <c r="B331" s="125" t="s">
        <v>50</v>
      </c>
      <c r="C331" s="125" t="s">
        <v>48</v>
      </c>
      <c r="D331" s="147" t="s">
        <v>255</v>
      </c>
      <c r="E331" s="143"/>
      <c r="F331" s="286">
        <f>F332</f>
        <v>28788</v>
      </c>
    </row>
    <row r="332" spans="1:6" ht="63">
      <c r="A332" s="255" t="s">
        <v>54</v>
      </c>
      <c r="B332" s="125" t="s">
        <v>50</v>
      </c>
      <c r="C332" s="125" t="s">
        <v>48</v>
      </c>
      <c r="D332" s="147" t="s">
        <v>255</v>
      </c>
      <c r="E332" s="148">
        <v>100</v>
      </c>
      <c r="F332" s="286">
        <f>'Приложение 4'!G436</f>
        <v>28788</v>
      </c>
    </row>
    <row r="333" spans="1:6" ht="31.5">
      <c r="A333" s="359" t="s">
        <v>38</v>
      </c>
      <c r="B333" s="344" t="s">
        <v>50</v>
      </c>
      <c r="C333" s="360" t="s">
        <v>48</v>
      </c>
      <c r="D333" s="320" t="s">
        <v>362</v>
      </c>
      <c r="E333" s="389"/>
      <c r="F333" s="283">
        <f>F334</f>
        <v>30000</v>
      </c>
    </row>
    <row r="334" spans="1:6" ht="15.75">
      <c r="A334" s="317" t="s">
        <v>349</v>
      </c>
      <c r="B334" s="360" t="s">
        <v>50</v>
      </c>
      <c r="C334" s="360" t="s">
        <v>48</v>
      </c>
      <c r="D334" s="319" t="s">
        <v>363</v>
      </c>
      <c r="E334" s="389"/>
      <c r="F334" s="286">
        <f>F335</f>
        <v>30000</v>
      </c>
    </row>
    <row r="335" spans="1:6" ht="31.5">
      <c r="A335" s="317" t="s">
        <v>770</v>
      </c>
      <c r="B335" s="360" t="s">
        <v>50</v>
      </c>
      <c r="C335" s="360" t="s">
        <v>48</v>
      </c>
      <c r="D335" s="319" t="s">
        <v>197</v>
      </c>
      <c r="E335" s="389"/>
      <c r="F335" s="286">
        <f>F336</f>
        <v>30000</v>
      </c>
    </row>
    <row r="336" spans="1:6" ht="15.75">
      <c r="A336" s="317" t="s">
        <v>269</v>
      </c>
      <c r="B336" s="360" t="s">
        <v>50</v>
      </c>
      <c r="C336" s="360" t="s">
        <v>48</v>
      </c>
      <c r="D336" s="319" t="s">
        <v>197</v>
      </c>
      <c r="E336" s="389">
        <v>800</v>
      </c>
      <c r="F336" s="286">
        <f>'Приложение 4'!G440</f>
        <v>30000</v>
      </c>
    </row>
    <row r="337" spans="1:6" ht="15.75">
      <c r="A337" s="254" t="s">
        <v>292</v>
      </c>
      <c r="B337" s="128" t="s">
        <v>51</v>
      </c>
      <c r="C337" s="125"/>
      <c r="D337" s="180" t="s">
        <v>322</v>
      </c>
      <c r="E337" s="180"/>
      <c r="F337" s="283">
        <f>F338+F355</f>
        <v>34378526.72</v>
      </c>
    </row>
    <row r="338" spans="1:6" ht="15.75">
      <c r="A338" s="254" t="s">
        <v>20</v>
      </c>
      <c r="B338" s="128" t="s">
        <v>51</v>
      </c>
      <c r="C338" s="167" t="s">
        <v>43</v>
      </c>
      <c r="D338" s="180" t="s">
        <v>322</v>
      </c>
      <c r="E338" s="180"/>
      <c r="F338" s="283">
        <f>F339+F351</f>
        <v>32811411.689999998</v>
      </c>
    </row>
    <row r="339" spans="1:6" ht="31.5">
      <c r="A339" s="145" t="s">
        <v>815</v>
      </c>
      <c r="B339" s="128" t="s">
        <v>51</v>
      </c>
      <c r="C339" s="167" t="s">
        <v>43</v>
      </c>
      <c r="D339" s="159" t="s">
        <v>382</v>
      </c>
      <c r="E339" s="183"/>
      <c r="F339" s="283">
        <f>F340+F344</f>
        <v>32771412.04</v>
      </c>
    </row>
    <row r="340" spans="1:6" ht="47.25">
      <c r="A340" s="145" t="s">
        <v>816</v>
      </c>
      <c r="B340" s="128" t="s">
        <v>51</v>
      </c>
      <c r="C340" s="167" t="s">
        <v>43</v>
      </c>
      <c r="D340" s="132" t="s">
        <v>391</v>
      </c>
      <c r="E340" s="183"/>
      <c r="F340" s="283">
        <f>F341</f>
        <v>11452179.36</v>
      </c>
    </row>
    <row r="341" spans="1:6" ht="78.75">
      <c r="A341" s="145" t="s">
        <v>257</v>
      </c>
      <c r="B341" s="128" t="s">
        <v>51</v>
      </c>
      <c r="C341" s="167" t="s">
        <v>43</v>
      </c>
      <c r="D341" s="132" t="s">
        <v>436</v>
      </c>
      <c r="E341" s="183"/>
      <c r="F341" s="283">
        <f>F342</f>
        <v>11452179.36</v>
      </c>
    </row>
    <row r="342" spans="1:6" ht="36" customHeight="1">
      <c r="A342" s="254" t="s">
        <v>168</v>
      </c>
      <c r="B342" s="276" t="s">
        <v>51</v>
      </c>
      <c r="C342" s="167" t="s">
        <v>43</v>
      </c>
      <c r="D342" s="132" t="s">
        <v>258</v>
      </c>
      <c r="E342" s="180"/>
      <c r="F342" s="283">
        <f>F343</f>
        <v>11452179.36</v>
      </c>
    </row>
    <row r="343" spans="1:6" ht="31.5">
      <c r="A343" s="255" t="s">
        <v>55</v>
      </c>
      <c r="B343" s="125" t="s">
        <v>51</v>
      </c>
      <c r="C343" s="166" t="s">
        <v>43</v>
      </c>
      <c r="D343" s="134" t="s">
        <v>258</v>
      </c>
      <c r="E343" s="166" t="s">
        <v>327</v>
      </c>
      <c r="F343" s="286">
        <f>'Приложение 4'!G461</f>
        <v>11452179.36</v>
      </c>
    </row>
    <row r="344" spans="1:6" ht="47.25">
      <c r="A344" s="145" t="s">
        <v>817</v>
      </c>
      <c r="B344" s="128" t="s">
        <v>51</v>
      </c>
      <c r="C344" s="167" t="s">
        <v>43</v>
      </c>
      <c r="D344" s="159" t="s">
        <v>390</v>
      </c>
      <c r="E344" s="180"/>
      <c r="F344" s="283">
        <f>F345</f>
        <v>21319232.68</v>
      </c>
    </row>
    <row r="345" spans="1:6" ht="15.75">
      <c r="A345" s="257" t="s">
        <v>259</v>
      </c>
      <c r="B345" s="128" t="s">
        <v>51</v>
      </c>
      <c r="C345" s="167" t="s">
        <v>43</v>
      </c>
      <c r="D345" s="132" t="s">
        <v>437</v>
      </c>
      <c r="E345" s="180"/>
      <c r="F345" s="283">
        <f>F346</f>
        <v>21319232.68</v>
      </c>
    </row>
    <row r="346" spans="1:6" ht="31.5">
      <c r="A346" s="255" t="s">
        <v>168</v>
      </c>
      <c r="B346" s="125" t="s">
        <v>51</v>
      </c>
      <c r="C346" s="166" t="s">
        <v>43</v>
      </c>
      <c r="D346" s="134" t="s">
        <v>260</v>
      </c>
      <c r="E346" s="183"/>
      <c r="F346" s="286">
        <f>F347+F348+F350+F349</f>
        <v>21319232.68</v>
      </c>
    </row>
    <row r="347" spans="1:6" ht="63">
      <c r="A347" s="255" t="s">
        <v>54</v>
      </c>
      <c r="B347" s="125" t="s">
        <v>51</v>
      </c>
      <c r="C347" s="166" t="s">
        <v>43</v>
      </c>
      <c r="D347" s="134" t="s">
        <v>260</v>
      </c>
      <c r="E347" s="166">
        <v>100</v>
      </c>
      <c r="F347" s="286">
        <f>'Приложение 4'!G465</f>
        <v>18855700.7</v>
      </c>
    </row>
    <row r="348" spans="1:6" ht="31.5">
      <c r="A348" s="255" t="s">
        <v>161</v>
      </c>
      <c r="B348" s="125" t="s">
        <v>51</v>
      </c>
      <c r="C348" s="166" t="s">
        <v>43</v>
      </c>
      <c r="D348" s="134" t="s">
        <v>260</v>
      </c>
      <c r="E348" s="166">
        <v>200</v>
      </c>
      <c r="F348" s="286">
        <f>'Приложение 4'!G466</f>
        <v>1828856.46</v>
      </c>
    </row>
    <row r="349" spans="1:6" ht="31.5">
      <c r="A349" s="255" t="s">
        <v>495</v>
      </c>
      <c r="B349" s="125" t="s">
        <v>51</v>
      </c>
      <c r="C349" s="166" t="s">
        <v>43</v>
      </c>
      <c r="D349" s="134" t="s">
        <v>260</v>
      </c>
      <c r="E349" s="166" t="s">
        <v>758</v>
      </c>
      <c r="F349" s="286">
        <f>'Приложение 4'!G467</f>
        <v>545475.52</v>
      </c>
    </row>
    <row r="350" spans="1:6" ht="15.75">
      <c r="A350" s="255" t="s">
        <v>269</v>
      </c>
      <c r="B350" s="125" t="s">
        <v>51</v>
      </c>
      <c r="C350" s="166" t="s">
        <v>43</v>
      </c>
      <c r="D350" s="134" t="s">
        <v>260</v>
      </c>
      <c r="E350" s="166">
        <v>800</v>
      </c>
      <c r="F350" s="286">
        <f>'Приложение 4'!G468</f>
        <v>89200</v>
      </c>
    </row>
    <row r="351" spans="1:6" ht="31.5">
      <c r="A351" s="127" t="s">
        <v>38</v>
      </c>
      <c r="B351" s="299" t="s">
        <v>51</v>
      </c>
      <c r="C351" s="299" t="s">
        <v>43</v>
      </c>
      <c r="D351" s="137" t="s">
        <v>362</v>
      </c>
      <c r="E351" s="139"/>
      <c r="F351" s="283">
        <f>F352</f>
        <v>39999.65</v>
      </c>
    </row>
    <row r="352" spans="1:6" ht="31.5">
      <c r="A352" s="127" t="s">
        <v>5</v>
      </c>
      <c r="B352" s="299" t="s">
        <v>51</v>
      </c>
      <c r="C352" s="299" t="s">
        <v>43</v>
      </c>
      <c r="D352" s="137" t="s">
        <v>363</v>
      </c>
      <c r="E352" s="139"/>
      <c r="F352" s="283">
        <f>F353</f>
        <v>39999.65</v>
      </c>
    </row>
    <row r="353" spans="1:6" ht="110.25">
      <c r="A353" s="127" t="s">
        <v>549</v>
      </c>
      <c r="B353" s="299" t="s">
        <v>51</v>
      </c>
      <c r="C353" s="299" t="s">
        <v>43</v>
      </c>
      <c r="D353" s="132" t="s">
        <v>550</v>
      </c>
      <c r="E353" s="139"/>
      <c r="F353" s="283">
        <f>F354</f>
        <v>39999.65</v>
      </c>
    </row>
    <row r="354" spans="1:6" ht="15.75">
      <c r="A354" s="300" t="s">
        <v>289</v>
      </c>
      <c r="B354" s="125" t="s">
        <v>51</v>
      </c>
      <c r="C354" s="125" t="s">
        <v>43</v>
      </c>
      <c r="D354" s="134" t="s">
        <v>550</v>
      </c>
      <c r="E354" s="136">
        <v>500</v>
      </c>
      <c r="F354" s="286">
        <f>'Приложение 4'!G255</f>
        <v>39999.65</v>
      </c>
    </row>
    <row r="355" spans="1:6" ht="15.75">
      <c r="A355" s="254" t="s">
        <v>162</v>
      </c>
      <c r="B355" s="128" t="s">
        <v>51</v>
      </c>
      <c r="C355" s="167" t="s">
        <v>46</v>
      </c>
      <c r="D355" s="180" t="s">
        <v>322</v>
      </c>
      <c r="E355" s="180"/>
      <c r="F355" s="283">
        <f>F356</f>
        <v>1567115.03</v>
      </c>
    </row>
    <row r="356" spans="1:6" ht="31.5">
      <c r="A356" s="145" t="s">
        <v>818</v>
      </c>
      <c r="B356" s="128" t="s">
        <v>51</v>
      </c>
      <c r="C356" s="167" t="s">
        <v>46</v>
      </c>
      <c r="D356" s="159" t="s">
        <v>382</v>
      </c>
      <c r="E356" s="146"/>
      <c r="F356" s="283">
        <f>F357</f>
        <v>1567115.03</v>
      </c>
    </row>
    <row r="357" spans="1:6" ht="63">
      <c r="A357" s="145" t="s">
        <v>819</v>
      </c>
      <c r="B357" s="128" t="s">
        <v>51</v>
      </c>
      <c r="C357" s="167" t="s">
        <v>46</v>
      </c>
      <c r="D357" s="132" t="s">
        <v>389</v>
      </c>
      <c r="E357" s="148"/>
      <c r="F357" s="283">
        <f>F358+F362</f>
        <v>1567115.03</v>
      </c>
    </row>
    <row r="358" spans="1:6" ht="31.5">
      <c r="A358" s="257" t="s">
        <v>261</v>
      </c>
      <c r="B358" s="128" t="s">
        <v>51</v>
      </c>
      <c r="C358" s="128" t="s">
        <v>46</v>
      </c>
      <c r="D358" s="132" t="s">
        <v>438</v>
      </c>
      <c r="E358" s="144"/>
      <c r="F358" s="283">
        <f>F359</f>
        <v>1507157.03</v>
      </c>
    </row>
    <row r="359" spans="1:6" ht="31.5">
      <c r="A359" s="255" t="s">
        <v>168</v>
      </c>
      <c r="B359" s="125" t="s">
        <v>51</v>
      </c>
      <c r="C359" s="125" t="s">
        <v>46</v>
      </c>
      <c r="D359" s="182" t="s">
        <v>262</v>
      </c>
      <c r="E359" s="144"/>
      <c r="F359" s="286">
        <f>F360+F361</f>
        <v>1507157.03</v>
      </c>
    </row>
    <row r="360" spans="1:6" ht="63">
      <c r="A360" s="255" t="s">
        <v>54</v>
      </c>
      <c r="B360" s="125" t="s">
        <v>51</v>
      </c>
      <c r="C360" s="125" t="s">
        <v>46</v>
      </c>
      <c r="D360" s="182" t="s">
        <v>262</v>
      </c>
      <c r="E360" s="143">
        <v>100</v>
      </c>
      <c r="F360" s="286">
        <f>'Приложение 4'!G474</f>
        <v>1347029.82</v>
      </c>
    </row>
    <row r="361" spans="1:6" ht="31.5">
      <c r="A361" s="255" t="s">
        <v>161</v>
      </c>
      <c r="B361" s="125" t="s">
        <v>51</v>
      </c>
      <c r="C361" s="125" t="s">
        <v>46</v>
      </c>
      <c r="D361" s="182" t="s">
        <v>262</v>
      </c>
      <c r="E361" s="143">
        <v>200</v>
      </c>
      <c r="F361" s="286">
        <f>'Приложение 4'!G475</f>
        <v>160127.21</v>
      </c>
    </row>
    <row r="362" spans="1:6" ht="31.5">
      <c r="A362" s="257" t="s">
        <v>263</v>
      </c>
      <c r="B362" s="128" t="s">
        <v>51</v>
      </c>
      <c r="C362" s="128" t="s">
        <v>46</v>
      </c>
      <c r="D362" s="132" t="s">
        <v>439</v>
      </c>
      <c r="E362" s="144"/>
      <c r="F362" s="283">
        <f>F363</f>
        <v>59958</v>
      </c>
    </row>
    <row r="363" spans="1:6" ht="49.5" customHeight="1">
      <c r="A363" s="255" t="s">
        <v>264</v>
      </c>
      <c r="B363" s="125" t="s">
        <v>51</v>
      </c>
      <c r="C363" s="125" t="s">
        <v>46</v>
      </c>
      <c r="D363" s="134" t="s">
        <v>457</v>
      </c>
      <c r="E363" s="143"/>
      <c r="F363" s="286">
        <f>F364</f>
        <v>59958</v>
      </c>
    </row>
    <row r="364" spans="1:6" ht="63">
      <c r="A364" s="255" t="s">
        <v>54</v>
      </c>
      <c r="B364" s="125" t="s">
        <v>51</v>
      </c>
      <c r="C364" s="125" t="s">
        <v>46</v>
      </c>
      <c r="D364" s="134" t="s">
        <v>457</v>
      </c>
      <c r="E364" s="143">
        <v>100</v>
      </c>
      <c r="F364" s="286">
        <f>'Приложение 4'!G478</f>
        <v>59958</v>
      </c>
    </row>
    <row r="365" spans="1:6" ht="15.75">
      <c r="A365" s="254" t="s">
        <v>137</v>
      </c>
      <c r="B365" s="155" t="s">
        <v>48</v>
      </c>
      <c r="C365" s="156"/>
      <c r="D365" s="134"/>
      <c r="E365" s="136"/>
      <c r="F365" s="283">
        <f aca="true" t="shared" si="0" ref="F365:F370">F366</f>
        <v>326201.96</v>
      </c>
    </row>
    <row r="366" spans="1:6" ht="15.75">
      <c r="A366" s="254" t="s">
        <v>117</v>
      </c>
      <c r="B366" s="155" t="s">
        <v>48</v>
      </c>
      <c r="C366" s="128" t="s">
        <v>50</v>
      </c>
      <c r="D366" s="134"/>
      <c r="E366" s="136"/>
      <c r="F366" s="283">
        <f t="shared" si="0"/>
        <v>326201.96</v>
      </c>
    </row>
    <row r="367" spans="1:6" ht="63">
      <c r="A367" s="254" t="s">
        <v>777</v>
      </c>
      <c r="B367" s="155" t="s">
        <v>48</v>
      </c>
      <c r="C367" s="128" t="s">
        <v>50</v>
      </c>
      <c r="D367" s="137" t="s">
        <v>360</v>
      </c>
      <c r="E367" s="139"/>
      <c r="F367" s="283">
        <f t="shared" si="0"/>
        <v>326201.96</v>
      </c>
    </row>
    <row r="368" spans="1:6" ht="110.25">
      <c r="A368" s="254" t="s">
        <v>778</v>
      </c>
      <c r="B368" s="155" t="s">
        <v>48</v>
      </c>
      <c r="C368" s="128" t="s">
        <v>50</v>
      </c>
      <c r="D368" s="137" t="s">
        <v>361</v>
      </c>
      <c r="E368" s="128"/>
      <c r="F368" s="283">
        <f t="shared" si="0"/>
        <v>326201.96</v>
      </c>
    </row>
    <row r="369" spans="1:6" ht="63">
      <c r="A369" s="254" t="s">
        <v>536</v>
      </c>
      <c r="B369" s="155" t="s">
        <v>48</v>
      </c>
      <c r="C369" s="128" t="s">
        <v>50</v>
      </c>
      <c r="D369" s="137" t="s">
        <v>440</v>
      </c>
      <c r="E369" s="128"/>
      <c r="F369" s="283">
        <f t="shared" si="0"/>
        <v>326201.96</v>
      </c>
    </row>
    <row r="370" spans="1:6" ht="31.5">
      <c r="A370" s="165" t="s">
        <v>537</v>
      </c>
      <c r="B370" s="155" t="s">
        <v>48</v>
      </c>
      <c r="C370" s="128" t="s">
        <v>50</v>
      </c>
      <c r="D370" s="137" t="s">
        <v>138</v>
      </c>
      <c r="E370" s="128"/>
      <c r="F370" s="283">
        <f t="shared" si="0"/>
        <v>326201.96</v>
      </c>
    </row>
    <row r="371" spans="1:6" ht="31.5">
      <c r="A371" s="255" t="s">
        <v>161</v>
      </c>
      <c r="B371" s="156" t="s">
        <v>48</v>
      </c>
      <c r="C371" s="125" t="s">
        <v>50</v>
      </c>
      <c r="D371" s="153" t="s">
        <v>138</v>
      </c>
      <c r="E371" s="136">
        <v>200</v>
      </c>
      <c r="F371" s="286">
        <f>'Приложение 4'!G262</f>
        <v>326201.96</v>
      </c>
    </row>
    <row r="372" spans="1:6" ht="15.75">
      <c r="A372" s="254" t="s">
        <v>173</v>
      </c>
      <c r="B372" s="128" t="s">
        <v>52</v>
      </c>
      <c r="C372" s="125"/>
      <c r="D372" s="180"/>
      <c r="E372" s="180"/>
      <c r="F372" s="283">
        <f>F373+F379+F406+F425</f>
        <v>63018628.530000016</v>
      </c>
    </row>
    <row r="373" spans="1:6" ht="15.75">
      <c r="A373" s="254" t="s">
        <v>164</v>
      </c>
      <c r="B373" s="128" t="s">
        <v>52</v>
      </c>
      <c r="C373" s="167" t="s">
        <v>43</v>
      </c>
      <c r="D373" s="180"/>
      <c r="E373" s="180"/>
      <c r="F373" s="283">
        <f>F375</f>
        <v>808296.26</v>
      </c>
    </row>
    <row r="374" spans="1:6" ht="39" customHeight="1">
      <c r="A374" s="145" t="s">
        <v>781</v>
      </c>
      <c r="B374" s="128" t="s">
        <v>52</v>
      </c>
      <c r="C374" s="167" t="s">
        <v>43</v>
      </c>
      <c r="D374" s="159" t="s">
        <v>369</v>
      </c>
      <c r="E374" s="167"/>
      <c r="F374" s="283">
        <f>F375</f>
        <v>808296.26</v>
      </c>
    </row>
    <row r="375" spans="1:6" ht="63">
      <c r="A375" s="145" t="s">
        <v>820</v>
      </c>
      <c r="B375" s="128" t="s">
        <v>52</v>
      </c>
      <c r="C375" s="167" t="s">
        <v>43</v>
      </c>
      <c r="D375" s="159" t="s">
        <v>387</v>
      </c>
      <c r="E375" s="180"/>
      <c r="F375" s="283">
        <f>F376</f>
        <v>808296.26</v>
      </c>
    </row>
    <row r="376" spans="1:6" ht="31.5">
      <c r="A376" s="257" t="s">
        <v>212</v>
      </c>
      <c r="B376" s="128" t="s">
        <v>52</v>
      </c>
      <c r="C376" s="167" t="s">
        <v>43</v>
      </c>
      <c r="D376" s="159" t="s">
        <v>441</v>
      </c>
      <c r="E376" s="180"/>
      <c r="F376" s="283">
        <f>F377</f>
        <v>808296.26</v>
      </c>
    </row>
    <row r="377" spans="1:6" ht="31.5">
      <c r="A377" s="256" t="s">
        <v>280</v>
      </c>
      <c r="B377" s="125" t="s">
        <v>52</v>
      </c>
      <c r="C377" s="166" t="s">
        <v>43</v>
      </c>
      <c r="D377" s="182" t="s">
        <v>213</v>
      </c>
      <c r="E377" s="183"/>
      <c r="F377" s="286">
        <f>F378</f>
        <v>808296.26</v>
      </c>
    </row>
    <row r="378" spans="1:6" ht="15.75">
      <c r="A378" s="255" t="s">
        <v>290</v>
      </c>
      <c r="B378" s="125" t="s">
        <v>52</v>
      </c>
      <c r="C378" s="166" t="s">
        <v>43</v>
      </c>
      <c r="D378" s="182" t="s">
        <v>213</v>
      </c>
      <c r="E378" s="166">
        <v>300</v>
      </c>
      <c r="F378" s="286">
        <f>'Приложение 4'!G269</f>
        <v>808296.26</v>
      </c>
    </row>
    <row r="379" spans="1:6" ht="15.75">
      <c r="A379" s="254" t="s">
        <v>291</v>
      </c>
      <c r="B379" s="128" t="s">
        <v>52</v>
      </c>
      <c r="C379" s="167" t="s">
        <v>45</v>
      </c>
      <c r="D379" s="180"/>
      <c r="E379" s="180"/>
      <c r="F379" s="283">
        <f>F385+F401+F380</f>
        <v>16101012.64</v>
      </c>
    </row>
    <row r="380" spans="1:6" ht="31.5">
      <c r="A380" s="145" t="s">
        <v>815</v>
      </c>
      <c r="B380" s="128" t="s">
        <v>52</v>
      </c>
      <c r="C380" s="167" t="s">
        <v>45</v>
      </c>
      <c r="D380" s="159" t="s">
        <v>382</v>
      </c>
      <c r="E380" s="180"/>
      <c r="F380" s="283">
        <f>F381</f>
        <v>1569145</v>
      </c>
    </row>
    <row r="381" spans="1:6" ht="63">
      <c r="A381" s="145" t="s">
        <v>819</v>
      </c>
      <c r="B381" s="128" t="s">
        <v>52</v>
      </c>
      <c r="C381" s="167" t="s">
        <v>45</v>
      </c>
      <c r="D381" s="132" t="s">
        <v>389</v>
      </c>
      <c r="E381" s="180"/>
      <c r="F381" s="283">
        <f>F382</f>
        <v>1569145</v>
      </c>
    </row>
    <row r="382" spans="1:6" ht="31.5">
      <c r="A382" s="257" t="s">
        <v>263</v>
      </c>
      <c r="B382" s="128" t="s">
        <v>52</v>
      </c>
      <c r="C382" s="167" t="s">
        <v>45</v>
      </c>
      <c r="D382" s="132" t="s">
        <v>439</v>
      </c>
      <c r="E382" s="180"/>
      <c r="F382" s="283">
        <f>F383</f>
        <v>1569145</v>
      </c>
    </row>
    <row r="383" spans="1:6" ht="47.25">
      <c r="A383" s="213" t="s">
        <v>28</v>
      </c>
      <c r="B383" s="125" t="s">
        <v>52</v>
      </c>
      <c r="C383" s="166" t="s">
        <v>45</v>
      </c>
      <c r="D383" s="134" t="s">
        <v>458</v>
      </c>
      <c r="E383" s="183"/>
      <c r="F383" s="286">
        <f>F384</f>
        <v>1569145</v>
      </c>
    </row>
    <row r="384" spans="1:6" ht="15.75">
      <c r="A384" s="255" t="s">
        <v>290</v>
      </c>
      <c r="B384" s="125" t="s">
        <v>52</v>
      </c>
      <c r="C384" s="166" t="s">
        <v>45</v>
      </c>
      <c r="D384" s="134" t="s">
        <v>458</v>
      </c>
      <c r="E384" s="166">
        <v>300</v>
      </c>
      <c r="F384" s="286">
        <f>'Приложение 4'!G485</f>
        <v>1569145</v>
      </c>
    </row>
    <row r="385" spans="1:6" ht="33.75" customHeight="1">
      <c r="A385" s="145" t="s">
        <v>781</v>
      </c>
      <c r="B385" s="128" t="s">
        <v>52</v>
      </c>
      <c r="C385" s="167" t="s">
        <v>45</v>
      </c>
      <c r="D385" s="159" t="s">
        <v>369</v>
      </c>
      <c r="E385" s="146"/>
      <c r="F385" s="283">
        <f>F386</f>
        <v>5021661.640000001</v>
      </c>
    </row>
    <row r="386" spans="1:6" ht="63">
      <c r="A386" s="145" t="s">
        <v>820</v>
      </c>
      <c r="B386" s="128" t="s">
        <v>52</v>
      </c>
      <c r="C386" s="167" t="s">
        <v>45</v>
      </c>
      <c r="D386" s="159" t="s">
        <v>387</v>
      </c>
      <c r="E386" s="146"/>
      <c r="F386" s="283">
        <f>F387</f>
        <v>5021661.640000001</v>
      </c>
    </row>
    <row r="387" spans="1:6" ht="31.5">
      <c r="A387" s="257" t="s">
        <v>212</v>
      </c>
      <c r="B387" s="128" t="s">
        <v>52</v>
      </c>
      <c r="C387" s="167" t="s">
        <v>45</v>
      </c>
      <c r="D387" s="132" t="s">
        <v>441</v>
      </c>
      <c r="E387" s="144"/>
      <c r="F387" s="283">
        <f>F388+F391+F394</f>
        <v>5021661.640000001</v>
      </c>
    </row>
    <row r="388" spans="1:6" ht="47.25">
      <c r="A388" s="255" t="s">
        <v>230</v>
      </c>
      <c r="B388" s="125" t="s">
        <v>52</v>
      </c>
      <c r="C388" s="166" t="s">
        <v>45</v>
      </c>
      <c r="D388" s="147" t="s">
        <v>232</v>
      </c>
      <c r="E388" s="143"/>
      <c r="F388" s="286">
        <f>F389+F390</f>
        <v>71733.92000000001</v>
      </c>
    </row>
    <row r="389" spans="1:6" ht="31.5">
      <c r="A389" s="255" t="s">
        <v>161</v>
      </c>
      <c r="B389" s="125" t="s">
        <v>52</v>
      </c>
      <c r="C389" s="166" t="s">
        <v>45</v>
      </c>
      <c r="D389" s="147" t="s">
        <v>232</v>
      </c>
      <c r="E389" s="136">
        <v>200</v>
      </c>
      <c r="F389" s="286">
        <f>'Приложение 4'!G317</f>
        <v>1034.6</v>
      </c>
    </row>
    <row r="390" spans="1:6" ht="15.75">
      <c r="A390" s="255" t="s">
        <v>290</v>
      </c>
      <c r="B390" s="125" t="s">
        <v>52</v>
      </c>
      <c r="C390" s="166" t="s">
        <v>45</v>
      </c>
      <c r="D390" s="147" t="s">
        <v>232</v>
      </c>
      <c r="E390" s="136">
        <v>300</v>
      </c>
      <c r="F390" s="286">
        <f>'Приложение 4'!G318</f>
        <v>70699.32</v>
      </c>
    </row>
    <row r="391" spans="1:6" ht="32.25" customHeight="1">
      <c r="A391" s="213" t="s">
        <v>267</v>
      </c>
      <c r="B391" s="125" t="s">
        <v>52</v>
      </c>
      <c r="C391" s="166" t="s">
        <v>45</v>
      </c>
      <c r="D391" s="147" t="s">
        <v>233</v>
      </c>
      <c r="E391" s="143"/>
      <c r="F391" s="286">
        <f>F392+F393</f>
        <v>106239.06</v>
      </c>
    </row>
    <row r="392" spans="1:6" ht="31.5">
      <c r="A392" s="255" t="s">
        <v>161</v>
      </c>
      <c r="B392" s="125" t="s">
        <v>52</v>
      </c>
      <c r="C392" s="166" t="s">
        <v>45</v>
      </c>
      <c r="D392" s="147" t="s">
        <v>233</v>
      </c>
      <c r="E392" s="143">
        <v>200</v>
      </c>
      <c r="F392" s="286">
        <f>'Приложение 4'!G320</f>
        <v>1627.7</v>
      </c>
    </row>
    <row r="393" spans="1:6" ht="15.75">
      <c r="A393" s="255" t="s">
        <v>290</v>
      </c>
      <c r="B393" s="125" t="s">
        <v>52</v>
      </c>
      <c r="C393" s="166" t="s">
        <v>45</v>
      </c>
      <c r="D393" s="147" t="s">
        <v>233</v>
      </c>
      <c r="E393" s="136">
        <v>300</v>
      </c>
      <c r="F393" s="286">
        <f>'Приложение 4'!G321</f>
        <v>104611.36</v>
      </c>
    </row>
    <row r="394" spans="1:6" ht="31.5">
      <c r="A394" s="255" t="s">
        <v>282</v>
      </c>
      <c r="B394" s="125" t="s">
        <v>52</v>
      </c>
      <c r="C394" s="166" t="s">
        <v>45</v>
      </c>
      <c r="D394" s="147" t="s">
        <v>234</v>
      </c>
      <c r="E394" s="143"/>
      <c r="F394" s="286">
        <f>F395+F398</f>
        <v>4843688.66</v>
      </c>
    </row>
    <row r="395" spans="1:6" ht="15.75">
      <c r="A395" s="213" t="s">
        <v>16</v>
      </c>
      <c r="B395" s="125" t="s">
        <v>52</v>
      </c>
      <c r="C395" s="166" t="s">
        <v>45</v>
      </c>
      <c r="D395" s="147" t="s">
        <v>235</v>
      </c>
      <c r="E395" s="143"/>
      <c r="F395" s="286">
        <f>F396+F397</f>
        <v>4252775.07</v>
      </c>
    </row>
    <row r="396" spans="1:6" ht="31.5">
      <c r="A396" s="255" t="s">
        <v>161</v>
      </c>
      <c r="B396" s="125" t="s">
        <v>52</v>
      </c>
      <c r="C396" s="166" t="s">
        <v>45</v>
      </c>
      <c r="D396" s="147" t="s">
        <v>235</v>
      </c>
      <c r="E396" s="136">
        <v>200</v>
      </c>
      <c r="F396" s="286">
        <f>'Приложение 4'!G324</f>
        <v>65003.67</v>
      </c>
    </row>
    <row r="397" spans="1:6" ht="15.75">
      <c r="A397" s="255" t="s">
        <v>290</v>
      </c>
      <c r="B397" s="125" t="s">
        <v>52</v>
      </c>
      <c r="C397" s="166" t="s">
        <v>45</v>
      </c>
      <c r="D397" s="147" t="s">
        <v>235</v>
      </c>
      <c r="E397" s="136">
        <v>300</v>
      </c>
      <c r="F397" s="286">
        <f>'Приложение 4'!G325</f>
        <v>4187771.4</v>
      </c>
    </row>
    <row r="398" spans="1:6" ht="15.75">
      <c r="A398" s="213" t="s">
        <v>56</v>
      </c>
      <c r="B398" s="125" t="s">
        <v>52</v>
      </c>
      <c r="C398" s="166" t="s">
        <v>45</v>
      </c>
      <c r="D398" s="147" t="s">
        <v>236</v>
      </c>
      <c r="E398" s="143"/>
      <c r="F398" s="286">
        <f>F399+F400</f>
        <v>590913.59</v>
      </c>
    </row>
    <row r="399" spans="1:6" ht="31.5">
      <c r="A399" s="255" t="s">
        <v>161</v>
      </c>
      <c r="B399" s="125" t="s">
        <v>52</v>
      </c>
      <c r="C399" s="166" t="s">
        <v>45</v>
      </c>
      <c r="D399" s="147" t="s">
        <v>236</v>
      </c>
      <c r="E399" s="136">
        <v>200</v>
      </c>
      <c r="F399" s="286">
        <f>'Приложение 4'!G327</f>
        <v>10306.72</v>
      </c>
    </row>
    <row r="400" spans="1:6" ht="15.75">
      <c r="A400" s="255" t="s">
        <v>290</v>
      </c>
      <c r="B400" s="125" t="s">
        <v>52</v>
      </c>
      <c r="C400" s="166" t="s">
        <v>45</v>
      </c>
      <c r="D400" s="147" t="s">
        <v>236</v>
      </c>
      <c r="E400" s="136">
        <v>300</v>
      </c>
      <c r="F400" s="286">
        <f>'Приложение 4'!G328</f>
        <v>580606.87</v>
      </c>
    </row>
    <row r="401" spans="1:6" ht="31.5">
      <c r="A401" s="145" t="s">
        <v>807</v>
      </c>
      <c r="B401" s="128" t="s">
        <v>52</v>
      </c>
      <c r="C401" s="167" t="s">
        <v>45</v>
      </c>
      <c r="D401" s="159" t="s">
        <v>380</v>
      </c>
      <c r="E401" s="180"/>
      <c r="F401" s="283">
        <f>F402</f>
        <v>9510206</v>
      </c>
    </row>
    <row r="402" spans="1:6" ht="63">
      <c r="A402" s="145" t="s">
        <v>808</v>
      </c>
      <c r="B402" s="128" t="s">
        <v>52</v>
      </c>
      <c r="C402" s="167" t="s">
        <v>45</v>
      </c>
      <c r="D402" s="159" t="s">
        <v>388</v>
      </c>
      <c r="E402" s="180"/>
      <c r="F402" s="283">
        <f>F403</f>
        <v>9510206</v>
      </c>
    </row>
    <row r="403" spans="1:6" ht="47.25">
      <c r="A403" s="257" t="s">
        <v>246</v>
      </c>
      <c r="B403" s="128" t="s">
        <v>52</v>
      </c>
      <c r="C403" s="167" t="s">
        <v>45</v>
      </c>
      <c r="D403" s="145" t="s">
        <v>442</v>
      </c>
      <c r="E403" s="180"/>
      <c r="F403" s="283">
        <f>F404</f>
        <v>9510206</v>
      </c>
    </row>
    <row r="404" spans="1:6" ht="78.75">
      <c r="A404" s="213" t="s">
        <v>27</v>
      </c>
      <c r="B404" s="125" t="s">
        <v>52</v>
      </c>
      <c r="C404" s="166" t="s">
        <v>45</v>
      </c>
      <c r="D404" s="147" t="s">
        <v>247</v>
      </c>
      <c r="E404" s="183"/>
      <c r="F404" s="286">
        <f>F405</f>
        <v>9510206</v>
      </c>
    </row>
    <row r="405" spans="1:6" ht="15.75">
      <c r="A405" s="255" t="s">
        <v>290</v>
      </c>
      <c r="B405" s="125" t="s">
        <v>52</v>
      </c>
      <c r="C405" s="166" t="s">
        <v>45</v>
      </c>
      <c r="D405" s="147" t="s">
        <v>247</v>
      </c>
      <c r="E405" s="166">
        <v>300</v>
      </c>
      <c r="F405" s="286">
        <f>'Приложение 4'!G447</f>
        <v>9510206</v>
      </c>
    </row>
    <row r="406" spans="1:6" ht="15.75">
      <c r="A406" s="254" t="s">
        <v>174</v>
      </c>
      <c r="B406" s="128" t="s">
        <v>52</v>
      </c>
      <c r="C406" s="167" t="s">
        <v>46</v>
      </c>
      <c r="D406" s="180"/>
      <c r="E406" s="180"/>
      <c r="F406" s="283">
        <f>F407+F420</f>
        <v>43666488.35000001</v>
      </c>
    </row>
    <row r="407" spans="1:6" ht="47.25" customHeight="1">
      <c r="A407" s="145" t="s">
        <v>781</v>
      </c>
      <c r="B407" s="128" t="s">
        <v>52</v>
      </c>
      <c r="C407" s="167" t="s">
        <v>46</v>
      </c>
      <c r="D407" s="159" t="s">
        <v>369</v>
      </c>
      <c r="E407" s="167"/>
      <c r="F407" s="283">
        <f>F408+F416</f>
        <v>43326492.00000001</v>
      </c>
    </row>
    <row r="408" spans="1:6" ht="63">
      <c r="A408" s="145" t="s">
        <v>820</v>
      </c>
      <c r="B408" s="128" t="s">
        <v>52</v>
      </c>
      <c r="C408" s="167" t="s">
        <v>46</v>
      </c>
      <c r="D408" s="159" t="s">
        <v>387</v>
      </c>
      <c r="E408" s="167"/>
      <c r="F408" s="283">
        <f>F409</f>
        <v>39700057.330000006</v>
      </c>
    </row>
    <row r="409" spans="1:6" ht="31.5">
      <c r="A409" s="257" t="s">
        <v>212</v>
      </c>
      <c r="B409" s="128" t="s">
        <v>52</v>
      </c>
      <c r="C409" s="167" t="s">
        <v>46</v>
      </c>
      <c r="D409" s="132" t="s">
        <v>441</v>
      </c>
      <c r="E409" s="144"/>
      <c r="F409" s="283">
        <f>F410+F412+F414</f>
        <v>39700057.330000006</v>
      </c>
    </row>
    <row r="410" spans="1:6" ht="15.75">
      <c r="A410" s="254" t="s">
        <v>275</v>
      </c>
      <c r="B410" s="128" t="s">
        <v>52</v>
      </c>
      <c r="C410" s="167" t="s">
        <v>46</v>
      </c>
      <c r="D410" s="145" t="s">
        <v>231</v>
      </c>
      <c r="E410" s="146"/>
      <c r="F410" s="283">
        <f>F411</f>
        <v>2114658.28</v>
      </c>
    </row>
    <row r="411" spans="1:6" ht="15.75">
      <c r="A411" s="255" t="s">
        <v>290</v>
      </c>
      <c r="B411" s="125" t="s">
        <v>52</v>
      </c>
      <c r="C411" s="166" t="s">
        <v>46</v>
      </c>
      <c r="D411" s="147" t="s">
        <v>231</v>
      </c>
      <c r="E411" s="136">
        <v>300</v>
      </c>
      <c r="F411" s="286">
        <f>'Приложение 4'!G334</f>
        <v>2114658.28</v>
      </c>
    </row>
    <row r="412" spans="1:6" ht="39" customHeight="1">
      <c r="A412" s="363" t="s">
        <v>634</v>
      </c>
      <c r="B412" s="125" t="s">
        <v>52</v>
      </c>
      <c r="C412" s="166" t="s">
        <v>46</v>
      </c>
      <c r="D412" s="137" t="s">
        <v>635</v>
      </c>
      <c r="E412" s="136"/>
      <c r="F412" s="283">
        <f>F413</f>
        <v>34463140.74</v>
      </c>
    </row>
    <row r="413" spans="1:6" ht="24.75" customHeight="1">
      <c r="A413" s="255" t="s">
        <v>290</v>
      </c>
      <c r="B413" s="125" t="s">
        <v>52</v>
      </c>
      <c r="C413" s="166" t="s">
        <v>46</v>
      </c>
      <c r="D413" s="153" t="s">
        <v>635</v>
      </c>
      <c r="E413" s="136">
        <v>300</v>
      </c>
      <c r="F413" s="286">
        <f>'Приложение 4'!G336</f>
        <v>34463140.74</v>
      </c>
    </row>
    <row r="414" spans="1:6" ht="45" customHeight="1">
      <c r="A414" s="363" t="s">
        <v>652</v>
      </c>
      <c r="B414" s="155" t="s">
        <v>52</v>
      </c>
      <c r="C414" s="155" t="s">
        <v>46</v>
      </c>
      <c r="D414" s="137" t="s">
        <v>653</v>
      </c>
      <c r="E414" s="155"/>
      <c r="F414" s="283">
        <f>F415</f>
        <v>3122258.31</v>
      </c>
    </row>
    <row r="415" spans="1:6" ht="26.25" customHeight="1">
      <c r="A415" s="255" t="s">
        <v>290</v>
      </c>
      <c r="B415" s="156" t="s">
        <v>52</v>
      </c>
      <c r="C415" s="156" t="s">
        <v>46</v>
      </c>
      <c r="D415" s="153" t="s">
        <v>653</v>
      </c>
      <c r="E415" s="156" t="s">
        <v>326</v>
      </c>
      <c r="F415" s="286">
        <f>'Приложение 4'!G338</f>
        <v>3122258.31</v>
      </c>
    </row>
    <row r="416" spans="1:6" ht="78.75">
      <c r="A416" s="145" t="s">
        <v>784</v>
      </c>
      <c r="B416" s="128" t="s">
        <v>52</v>
      </c>
      <c r="C416" s="167" t="s">
        <v>46</v>
      </c>
      <c r="D416" s="159" t="s">
        <v>386</v>
      </c>
      <c r="E416" s="180"/>
      <c r="F416" s="283">
        <f>F417</f>
        <v>3626434.67</v>
      </c>
    </row>
    <row r="417" spans="1:6" ht="63">
      <c r="A417" s="254" t="s">
        <v>585</v>
      </c>
      <c r="B417" s="128" t="s">
        <v>52</v>
      </c>
      <c r="C417" s="167" t="s">
        <v>46</v>
      </c>
      <c r="D417" s="132" t="s">
        <v>443</v>
      </c>
      <c r="E417" s="180"/>
      <c r="F417" s="283">
        <f>F418</f>
        <v>3626434.67</v>
      </c>
    </row>
    <row r="418" spans="1:6" ht="31.5">
      <c r="A418" s="213" t="s">
        <v>175</v>
      </c>
      <c r="B418" s="125" t="s">
        <v>52</v>
      </c>
      <c r="C418" s="166" t="s">
        <v>46</v>
      </c>
      <c r="D418" s="147" t="s">
        <v>214</v>
      </c>
      <c r="E418" s="183"/>
      <c r="F418" s="286">
        <f>F419</f>
        <v>3626434.67</v>
      </c>
    </row>
    <row r="419" spans="1:6" ht="15.75">
      <c r="A419" s="255" t="s">
        <v>290</v>
      </c>
      <c r="B419" s="125" t="s">
        <v>52</v>
      </c>
      <c r="C419" s="166" t="s">
        <v>46</v>
      </c>
      <c r="D419" s="147" t="s">
        <v>214</v>
      </c>
      <c r="E419" s="166">
        <v>300</v>
      </c>
      <c r="F419" s="286">
        <f>'Приложение 4'!G275</f>
        <v>3626434.67</v>
      </c>
    </row>
    <row r="420" spans="1:6" ht="31.5">
      <c r="A420" s="145" t="s">
        <v>807</v>
      </c>
      <c r="B420" s="128" t="s">
        <v>52</v>
      </c>
      <c r="C420" s="167" t="s">
        <v>46</v>
      </c>
      <c r="D420" s="159" t="s">
        <v>380</v>
      </c>
      <c r="E420" s="180"/>
      <c r="F420" s="283">
        <f>F421</f>
        <v>339996.35</v>
      </c>
    </row>
    <row r="421" spans="1:6" ht="63">
      <c r="A421" s="145" t="s">
        <v>821</v>
      </c>
      <c r="B421" s="128" t="s">
        <v>52</v>
      </c>
      <c r="C421" s="167" t="s">
        <v>46</v>
      </c>
      <c r="D421" s="159" t="s">
        <v>388</v>
      </c>
      <c r="E421" s="180"/>
      <c r="F421" s="283">
        <f>F422</f>
        <v>339996.35</v>
      </c>
    </row>
    <row r="422" spans="1:6" ht="31.5">
      <c r="A422" s="257" t="s">
        <v>240</v>
      </c>
      <c r="B422" s="128" t="s">
        <v>52</v>
      </c>
      <c r="C422" s="167" t="s">
        <v>46</v>
      </c>
      <c r="D422" s="132" t="s">
        <v>426</v>
      </c>
      <c r="E422" s="180"/>
      <c r="F422" s="283">
        <f>F423</f>
        <v>339996.35</v>
      </c>
    </row>
    <row r="423" spans="1:6" ht="15.75">
      <c r="A423" s="255" t="s">
        <v>40</v>
      </c>
      <c r="B423" s="125" t="s">
        <v>52</v>
      </c>
      <c r="C423" s="166" t="s">
        <v>46</v>
      </c>
      <c r="D423" s="147" t="s">
        <v>256</v>
      </c>
      <c r="E423" s="183"/>
      <c r="F423" s="286">
        <f>F424</f>
        <v>339996.35</v>
      </c>
    </row>
    <row r="424" spans="1:6" ht="15.75">
      <c r="A424" s="255" t="s">
        <v>290</v>
      </c>
      <c r="B424" s="125" t="s">
        <v>52</v>
      </c>
      <c r="C424" s="166" t="s">
        <v>46</v>
      </c>
      <c r="D424" s="147" t="s">
        <v>256</v>
      </c>
      <c r="E424" s="166" t="s">
        <v>326</v>
      </c>
      <c r="F424" s="286">
        <f>'Приложение 4'!G453</f>
        <v>339996.35</v>
      </c>
    </row>
    <row r="425" spans="1:6" ht="15.75">
      <c r="A425" s="254" t="s">
        <v>57</v>
      </c>
      <c r="B425" s="128" t="s">
        <v>52</v>
      </c>
      <c r="C425" s="167" t="s">
        <v>49</v>
      </c>
      <c r="D425" s="180"/>
      <c r="E425" s="180"/>
      <c r="F425" s="283">
        <f>F426+F435</f>
        <v>2442831.2800000003</v>
      </c>
    </row>
    <row r="426" spans="1:6" ht="52.5" customHeight="1">
      <c r="A426" s="145" t="s">
        <v>781</v>
      </c>
      <c r="B426" s="128" t="s">
        <v>52</v>
      </c>
      <c r="C426" s="167" t="s">
        <v>49</v>
      </c>
      <c r="D426" s="159" t="s">
        <v>369</v>
      </c>
      <c r="E426" s="167"/>
      <c r="F426" s="283">
        <f>F427</f>
        <v>2149962.7</v>
      </c>
    </row>
    <row r="427" spans="1:6" ht="78.75">
      <c r="A427" s="145" t="s">
        <v>822</v>
      </c>
      <c r="B427" s="128" t="s">
        <v>52</v>
      </c>
      <c r="C427" s="167" t="s">
        <v>49</v>
      </c>
      <c r="D427" s="159" t="s">
        <v>385</v>
      </c>
      <c r="E427" s="180"/>
      <c r="F427" s="283">
        <f>F428</f>
        <v>2149962.7</v>
      </c>
    </row>
    <row r="428" spans="1:6" ht="47.25">
      <c r="A428" s="257" t="s">
        <v>215</v>
      </c>
      <c r="B428" s="128" t="s">
        <v>52</v>
      </c>
      <c r="C428" s="167" t="s">
        <v>49</v>
      </c>
      <c r="D428" s="132" t="s">
        <v>444</v>
      </c>
      <c r="E428" s="180"/>
      <c r="F428" s="283">
        <f>F429+F432</f>
        <v>2149962.7</v>
      </c>
    </row>
    <row r="429" spans="1:6" ht="47.25">
      <c r="A429" s="213" t="s">
        <v>23</v>
      </c>
      <c r="B429" s="125" t="s">
        <v>52</v>
      </c>
      <c r="C429" s="166" t="s">
        <v>49</v>
      </c>
      <c r="D429" s="134" t="s">
        <v>216</v>
      </c>
      <c r="E429" s="183"/>
      <c r="F429" s="286">
        <f>F430+F431</f>
        <v>1538449.11</v>
      </c>
    </row>
    <row r="430" spans="1:6" ht="63">
      <c r="A430" s="255" t="s">
        <v>54</v>
      </c>
      <c r="B430" s="125" t="s">
        <v>52</v>
      </c>
      <c r="C430" s="166" t="s">
        <v>49</v>
      </c>
      <c r="D430" s="134" t="s">
        <v>216</v>
      </c>
      <c r="E430" s="166">
        <v>100</v>
      </c>
      <c r="F430" s="286">
        <f>'Приложение 4'!G281</f>
        <v>1470369.11</v>
      </c>
    </row>
    <row r="431" spans="1:6" ht="31.5">
      <c r="A431" s="255" t="s">
        <v>161</v>
      </c>
      <c r="B431" s="125" t="s">
        <v>52</v>
      </c>
      <c r="C431" s="166" t="s">
        <v>49</v>
      </c>
      <c r="D431" s="134" t="s">
        <v>216</v>
      </c>
      <c r="E431" s="166">
        <v>200</v>
      </c>
      <c r="F431" s="286">
        <f>'Приложение 4'!G282</f>
        <v>68080</v>
      </c>
    </row>
    <row r="432" spans="1:6" ht="63">
      <c r="A432" s="359" t="s">
        <v>632</v>
      </c>
      <c r="B432" s="125" t="s">
        <v>52</v>
      </c>
      <c r="C432" s="166" t="s">
        <v>49</v>
      </c>
      <c r="D432" s="320" t="s">
        <v>633</v>
      </c>
      <c r="E432" s="166"/>
      <c r="F432" s="283">
        <f>F433+F434</f>
        <v>611513.5900000001</v>
      </c>
    </row>
    <row r="433" spans="1:6" ht="63">
      <c r="A433" s="317" t="s">
        <v>54</v>
      </c>
      <c r="B433" s="125" t="s">
        <v>52</v>
      </c>
      <c r="C433" s="166" t="s">
        <v>49</v>
      </c>
      <c r="D433" s="319" t="s">
        <v>633</v>
      </c>
      <c r="E433" s="166" t="s">
        <v>171</v>
      </c>
      <c r="F433" s="286">
        <f>'Приложение 4'!G284</f>
        <v>524025.03</v>
      </c>
    </row>
    <row r="434" spans="1:6" ht="31.5">
      <c r="A434" s="317" t="s">
        <v>161</v>
      </c>
      <c r="B434" s="125" t="s">
        <v>52</v>
      </c>
      <c r="C434" s="166" t="s">
        <v>49</v>
      </c>
      <c r="D434" s="319" t="s">
        <v>633</v>
      </c>
      <c r="E434" s="166" t="s">
        <v>172</v>
      </c>
      <c r="F434" s="286">
        <f>'Приложение 4'!G285</f>
        <v>87488.56</v>
      </c>
    </row>
    <row r="435" spans="1:6" ht="47.25">
      <c r="A435" s="145" t="s">
        <v>823</v>
      </c>
      <c r="B435" s="128" t="s">
        <v>52</v>
      </c>
      <c r="C435" s="128" t="s">
        <v>49</v>
      </c>
      <c r="D435" s="159" t="s">
        <v>376</v>
      </c>
      <c r="E435" s="167"/>
      <c r="F435" s="283">
        <f>F436</f>
        <v>292868.57999999996</v>
      </c>
    </row>
    <row r="436" spans="1:6" ht="63">
      <c r="A436" s="145" t="s">
        <v>824</v>
      </c>
      <c r="B436" s="128" t="s">
        <v>52</v>
      </c>
      <c r="C436" s="128" t="s">
        <v>49</v>
      </c>
      <c r="D436" s="159" t="s">
        <v>448</v>
      </c>
      <c r="E436" s="180"/>
      <c r="F436" s="283">
        <f>F437</f>
        <v>292868.57999999996</v>
      </c>
    </row>
    <row r="437" spans="1:6" ht="48.75" customHeight="1">
      <c r="A437" s="145" t="s">
        <v>217</v>
      </c>
      <c r="B437" s="128" t="s">
        <v>52</v>
      </c>
      <c r="C437" s="128" t="s">
        <v>49</v>
      </c>
      <c r="D437" s="132" t="s">
        <v>449</v>
      </c>
      <c r="E437" s="180"/>
      <c r="F437" s="283">
        <f>F438</f>
        <v>292868.57999999996</v>
      </c>
    </row>
    <row r="438" spans="1:6" ht="47.25">
      <c r="A438" s="256" t="s">
        <v>317</v>
      </c>
      <c r="B438" s="125" t="s">
        <v>52</v>
      </c>
      <c r="C438" s="125" t="s">
        <v>49</v>
      </c>
      <c r="D438" s="147" t="s">
        <v>218</v>
      </c>
      <c r="E438" s="183"/>
      <c r="F438" s="286">
        <f>F439+F440</f>
        <v>292868.57999999996</v>
      </c>
    </row>
    <row r="439" spans="1:6" ht="63">
      <c r="A439" s="255" t="s">
        <v>54</v>
      </c>
      <c r="B439" s="125" t="s">
        <v>52</v>
      </c>
      <c r="C439" s="125" t="s">
        <v>49</v>
      </c>
      <c r="D439" s="147" t="s">
        <v>218</v>
      </c>
      <c r="E439" s="166">
        <v>100</v>
      </c>
      <c r="F439" s="286">
        <f>'Приложение 4'!G290</f>
        <v>144959.58</v>
      </c>
    </row>
    <row r="440" spans="1:6" ht="31.5">
      <c r="A440" s="255" t="s">
        <v>161</v>
      </c>
      <c r="B440" s="125" t="s">
        <v>52</v>
      </c>
      <c r="C440" s="125" t="s">
        <v>49</v>
      </c>
      <c r="D440" s="147" t="s">
        <v>218</v>
      </c>
      <c r="E440" s="166">
        <v>200</v>
      </c>
      <c r="F440" s="286">
        <f>'Приложение 4'!G291</f>
        <v>147909</v>
      </c>
    </row>
    <row r="441" spans="1:6" ht="15.75">
      <c r="A441" s="254" t="s">
        <v>35</v>
      </c>
      <c r="B441" s="155" t="s">
        <v>266</v>
      </c>
      <c r="C441" s="180" t="s">
        <v>322</v>
      </c>
      <c r="D441" s="180" t="s">
        <v>322</v>
      </c>
      <c r="E441" s="180"/>
      <c r="F441" s="283">
        <f aca="true" t="shared" si="1" ref="F441:F446">F442</f>
        <v>299970</v>
      </c>
    </row>
    <row r="442" spans="1:6" ht="15.75">
      <c r="A442" s="254" t="s">
        <v>36</v>
      </c>
      <c r="B442" s="128" t="s">
        <v>266</v>
      </c>
      <c r="C442" s="167" t="s">
        <v>43</v>
      </c>
      <c r="D442" s="180" t="s">
        <v>322</v>
      </c>
      <c r="E442" s="180"/>
      <c r="F442" s="283">
        <f t="shared" si="1"/>
        <v>299970</v>
      </c>
    </row>
    <row r="443" spans="1:6" ht="77.25" customHeight="1">
      <c r="A443" s="145" t="s">
        <v>810</v>
      </c>
      <c r="B443" s="128" t="s">
        <v>266</v>
      </c>
      <c r="C443" s="128" t="s">
        <v>43</v>
      </c>
      <c r="D443" s="159" t="s">
        <v>381</v>
      </c>
      <c r="E443" s="146"/>
      <c r="F443" s="283">
        <f t="shared" si="1"/>
        <v>299970</v>
      </c>
    </row>
    <row r="444" spans="1:6" ht="94.5">
      <c r="A444" s="254" t="s">
        <v>825</v>
      </c>
      <c r="B444" s="128" t="s">
        <v>266</v>
      </c>
      <c r="C444" s="128" t="s">
        <v>43</v>
      </c>
      <c r="D444" s="159" t="s">
        <v>384</v>
      </c>
      <c r="E444" s="146"/>
      <c r="F444" s="283">
        <f>F445+F448</f>
        <v>299970</v>
      </c>
    </row>
    <row r="445" spans="1:6" ht="71.25" customHeight="1">
      <c r="A445" s="257" t="s">
        <v>226</v>
      </c>
      <c r="B445" s="128" t="s">
        <v>266</v>
      </c>
      <c r="C445" s="128" t="s">
        <v>43</v>
      </c>
      <c r="D445" s="132" t="s">
        <v>445</v>
      </c>
      <c r="E445" s="144"/>
      <c r="F445" s="283">
        <f t="shared" si="1"/>
        <v>289970</v>
      </c>
    </row>
    <row r="446" spans="1:6" ht="63">
      <c r="A446" s="255" t="s">
        <v>265</v>
      </c>
      <c r="B446" s="125" t="s">
        <v>266</v>
      </c>
      <c r="C446" s="125" t="s">
        <v>43</v>
      </c>
      <c r="D446" s="134" t="s">
        <v>227</v>
      </c>
      <c r="E446" s="143"/>
      <c r="F446" s="286">
        <f t="shared" si="1"/>
        <v>289970</v>
      </c>
    </row>
    <row r="447" spans="1:6" ht="31.5">
      <c r="A447" s="255" t="s">
        <v>161</v>
      </c>
      <c r="B447" s="125" t="s">
        <v>266</v>
      </c>
      <c r="C447" s="125" t="s">
        <v>43</v>
      </c>
      <c r="D447" s="134" t="s">
        <v>227</v>
      </c>
      <c r="E447" s="148">
        <v>200</v>
      </c>
      <c r="F447" s="286">
        <f>'Приложение 4'!G298</f>
        <v>289970</v>
      </c>
    </row>
    <row r="448" spans="1:6" ht="47.25">
      <c r="A448" s="257" t="s">
        <v>351</v>
      </c>
      <c r="B448" s="128" t="s">
        <v>266</v>
      </c>
      <c r="C448" s="128" t="s">
        <v>43</v>
      </c>
      <c r="D448" s="132" t="s">
        <v>446</v>
      </c>
      <c r="E448" s="144"/>
      <c r="F448" s="283">
        <f>F449</f>
        <v>10000</v>
      </c>
    </row>
    <row r="449" spans="1:6" ht="63">
      <c r="A449" s="255" t="s">
        <v>265</v>
      </c>
      <c r="B449" s="125" t="s">
        <v>266</v>
      </c>
      <c r="C449" s="125" t="s">
        <v>43</v>
      </c>
      <c r="D449" s="134" t="s">
        <v>350</v>
      </c>
      <c r="E449" s="143"/>
      <c r="F449" s="286">
        <f>F450</f>
        <v>10000</v>
      </c>
    </row>
    <row r="450" spans="1:6" ht="31.5">
      <c r="A450" s="255" t="s">
        <v>161</v>
      </c>
      <c r="B450" s="125" t="s">
        <v>266</v>
      </c>
      <c r="C450" s="125" t="s">
        <v>43</v>
      </c>
      <c r="D450" s="134" t="s">
        <v>350</v>
      </c>
      <c r="E450" s="136">
        <v>200</v>
      </c>
      <c r="F450" s="286">
        <f>'Приложение 4'!G301</f>
        <v>10000</v>
      </c>
    </row>
    <row r="451" spans="1:6" ht="47.25">
      <c r="A451" s="254" t="s">
        <v>271</v>
      </c>
      <c r="B451" s="155" t="s">
        <v>277</v>
      </c>
      <c r="C451" s="166"/>
      <c r="D451" s="180" t="s">
        <v>322</v>
      </c>
      <c r="E451" s="180"/>
      <c r="F451" s="283">
        <f>F452</f>
        <v>6040401</v>
      </c>
    </row>
    <row r="452" spans="1:6" ht="47.25">
      <c r="A452" s="254" t="s">
        <v>53</v>
      </c>
      <c r="B452" s="128" t="s">
        <v>277</v>
      </c>
      <c r="C452" s="167" t="s">
        <v>43</v>
      </c>
      <c r="D452" s="180" t="s">
        <v>322</v>
      </c>
      <c r="E452" s="191"/>
      <c r="F452" s="283">
        <f>F453</f>
        <v>6040401</v>
      </c>
    </row>
    <row r="453" spans="1:6" ht="47.25">
      <c r="A453" s="145" t="s">
        <v>779</v>
      </c>
      <c r="B453" s="128" t="s">
        <v>277</v>
      </c>
      <c r="C453" s="167" t="s">
        <v>43</v>
      </c>
      <c r="D453" s="159" t="s">
        <v>364</v>
      </c>
      <c r="E453" s="191"/>
      <c r="F453" s="283">
        <f>F457</f>
        <v>6040401</v>
      </c>
    </row>
    <row r="454" spans="1:6" ht="78.75">
      <c r="A454" s="145" t="s">
        <v>826</v>
      </c>
      <c r="B454" s="128" t="s">
        <v>277</v>
      </c>
      <c r="C454" s="167" t="s">
        <v>43</v>
      </c>
      <c r="D454" s="159" t="s">
        <v>383</v>
      </c>
      <c r="E454" s="191"/>
      <c r="F454" s="283">
        <f>F455</f>
        <v>6040401</v>
      </c>
    </row>
    <row r="455" spans="1:6" ht="47.25">
      <c r="A455" s="257" t="s">
        <v>238</v>
      </c>
      <c r="B455" s="128" t="s">
        <v>277</v>
      </c>
      <c r="C455" s="167" t="s">
        <v>43</v>
      </c>
      <c r="D455" s="145" t="s">
        <v>447</v>
      </c>
      <c r="E455" s="191"/>
      <c r="F455" s="283">
        <f>F456</f>
        <v>6040401</v>
      </c>
    </row>
    <row r="456" spans="1:6" ht="50.25" customHeight="1">
      <c r="A456" s="214" t="s">
        <v>223</v>
      </c>
      <c r="B456" s="273" t="s">
        <v>277</v>
      </c>
      <c r="C456" s="167" t="s">
        <v>43</v>
      </c>
      <c r="D456" s="145" t="s">
        <v>237</v>
      </c>
      <c r="E456" s="191"/>
      <c r="F456" s="283">
        <f>F457</f>
        <v>6040401</v>
      </c>
    </row>
    <row r="457" spans="1:6" ht="19.5" customHeight="1">
      <c r="A457" s="147" t="s">
        <v>289</v>
      </c>
      <c r="B457" s="125" t="s">
        <v>277</v>
      </c>
      <c r="C457" s="166" t="s">
        <v>43</v>
      </c>
      <c r="D457" s="147" t="s">
        <v>237</v>
      </c>
      <c r="E457" s="148">
        <v>500</v>
      </c>
      <c r="F457" s="286">
        <f>'Приложение 4'!G345</f>
        <v>6040401</v>
      </c>
    </row>
  </sheetData>
  <sheetProtection/>
  <autoFilter ref="B7:E457"/>
  <mergeCells count="2">
    <mergeCell ref="A2:F2"/>
    <mergeCell ref="B1:F1"/>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K530"/>
  <sheetViews>
    <sheetView showZeros="0" view="pageBreakPreview" zoomScale="80" zoomScaleNormal="75" zoomScaleSheetLayoutView="80" zoomScalePageLayoutView="0" workbookViewId="0" topLeftCell="A479">
      <selection activeCell="A483" sqref="A483"/>
    </sheetView>
  </sheetViews>
  <sheetFormatPr defaultColWidth="9.00390625" defaultRowHeight="12.75"/>
  <cols>
    <col min="1" max="1" width="68.625" style="112" customWidth="1"/>
    <col min="2" max="2" width="8.625" style="99" customWidth="1"/>
    <col min="3" max="3" width="5.75390625" style="99" customWidth="1"/>
    <col min="4" max="4" width="6.375" style="99" customWidth="1"/>
    <col min="5" max="5" width="16.375" style="99" customWidth="1"/>
    <col min="6" max="6" width="6.25390625" style="99" customWidth="1"/>
    <col min="7" max="7" width="17.875" style="3" customWidth="1"/>
    <col min="8" max="8" width="12.75390625" style="69" customWidth="1"/>
    <col min="9" max="9" width="16.75390625" style="3" customWidth="1"/>
    <col min="10" max="10" width="9.125" style="3" customWidth="1"/>
    <col min="11" max="11" width="29.25390625" style="3" customWidth="1"/>
    <col min="12" max="16384" width="9.125" style="3" customWidth="1"/>
  </cols>
  <sheetData>
    <row r="1" spans="2:7" ht="16.5" customHeight="1">
      <c r="B1" s="406" t="s">
        <v>661</v>
      </c>
      <c r="C1" s="406"/>
      <c r="D1" s="406"/>
      <c r="E1" s="406"/>
      <c r="F1" s="406"/>
      <c r="G1" s="407"/>
    </row>
    <row r="2" spans="1:10" s="2" customFormat="1" ht="16.5" customHeight="1">
      <c r="A2" s="114"/>
      <c r="B2" s="410" t="s">
        <v>679</v>
      </c>
      <c r="C2" s="411"/>
      <c r="D2" s="411"/>
      <c r="E2" s="411"/>
      <c r="F2" s="411"/>
      <c r="G2" s="412"/>
      <c r="H2" s="246"/>
      <c r="I2" s="216"/>
      <c r="J2" s="216"/>
    </row>
    <row r="3" spans="1:10" s="2" customFormat="1" ht="3.75" customHeight="1">
      <c r="A3" s="115" t="s">
        <v>176</v>
      </c>
      <c r="B3" s="411"/>
      <c r="C3" s="411"/>
      <c r="D3" s="411"/>
      <c r="E3" s="411"/>
      <c r="F3" s="411"/>
      <c r="G3" s="412"/>
      <c r="H3" s="246"/>
      <c r="I3" s="216"/>
      <c r="J3" s="216"/>
    </row>
    <row r="4" spans="1:10" s="2" customFormat="1" ht="82.5" customHeight="1">
      <c r="A4" s="116"/>
      <c r="B4" s="411"/>
      <c r="C4" s="411"/>
      <c r="D4" s="411"/>
      <c r="E4" s="411"/>
      <c r="F4" s="411"/>
      <c r="G4" s="412"/>
      <c r="H4" s="246"/>
      <c r="I4" s="216"/>
      <c r="J4" s="216"/>
    </row>
    <row r="5" spans="1:10" s="2" customFormat="1" ht="14.25" customHeight="1">
      <c r="A5" s="115" t="s">
        <v>176</v>
      </c>
      <c r="B5" s="408"/>
      <c r="C5" s="408"/>
      <c r="D5" s="408"/>
      <c r="E5" s="408"/>
      <c r="F5" s="408"/>
      <c r="G5" s="409"/>
      <c r="H5" s="246"/>
      <c r="I5" s="216"/>
      <c r="J5" s="216"/>
    </row>
    <row r="6" spans="1:10" s="2" customFormat="1" ht="18.75" customHeight="1" hidden="1">
      <c r="A6" s="115" t="s">
        <v>176</v>
      </c>
      <c r="B6" s="408"/>
      <c r="C6" s="408"/>
      <c r="D6" s="408"/>
      <c r="E6" s="408"/>
      <c r="F6" s="408"/>
      <c r="G6" s="408"/>
      <c r="H6" s="246"/>
      <c r="I6" s="216"/>
      <c r="J6" s="216"/>
    </row>
    <row r="7" spans="1:10" s="2" customFormat="1" ht="15.75" hidden="1">
      <c r="A7" s="115" t="s">
        <v>176</v>
      </c>
      <c r="B7" s="117"/>
      <c r="C7" s="95"/>
      <c r="D7" s="95"/>
      <c r="E7" s="95"/>
      <c r="F7" s="95"/>
      <c r="G7" s="1"/>
      <c r="H7" s="246"/>
      <c r="I7" s="216"/>
      <c r="J7" s="216"/>
    </row>
    <row r="8" spans="1:10" s="2" customFormat="1" ht="20.25">
      <c r="A8" s="414" t="s">
        <v>163</v>
      </c>
      <c r="B8" s="414"/>
      <c r="C8" s="414"/>
      <c r="D8" s="414"/>
      <c r="E8" s="414"/>
      <c r="F8" s="414"/>
      <c r="G8" s="415"/>
      <c r="H8" s="246"/>
      <c r="I8" s="216"/>
      <c r="J8" s="216"/>
    </row>
    <row r="9" spans="1:10" s="2" customFormat="1" ht="22.5" customHeight="1">
      <c r="A9" s="416" t="s">
        <v>683</v>
      </c>
      <c r="B9" s="416"/>
      <c r="C9" s="416"/>
      <c r="D9" s="416"/>
      <c r="E9" s="416"/>
      <c r="F9" s="416"/>
      <c r="G9" s="417"/>
      <c r="H9" s="246"/>
      <c r="I9" s="216"/>
      <c r="J9" s="216"/>
    </row>
    <row r="10" spans="1:10" s="2" customFormat="1" ht="20.25" hidden="1">
      <c r="A10" s="119"/>
      <c r="B10" s="120"/>
      <c r="C10" s="118"/>
      <c r="D10" s="118"/>
      <c r="E10" s="118"/>
      <c r="F10" s="118"/>
      <c r="G10" s="216"/>
      <c r="H10" s="246"/>
      <c r="I10" s="216"/>
      <c r="J10" s="216"/>
    </row>
    <row r="11" spans="1:10" s="2" customFormat="1" ht="14.25" customHeight="1">
      <c r="A11" s="121" t="s">
        <v>176</v>
      </c>
      <c r="B11" s="118"/>
      <c r="C11" s="118"/>
      <c r="D11" s="118"/>
      <c r="E11" s="118"/>
      <c r="F11" s="118"/>
      <c r="G11" s="305" t="s">
        <v>13</v>
      </c>
      <c r="H11" s="246"/>
      <c r="I11" s="216"/>
      <c r="J11" s="216"/>
    </row>
    <row r="12" spans="1:10" s="4" customFormat="1" ht="31.5" customHeight="1">
      <c r="A12" s="405" t="s">
        <v>29</v>
      </c>
      <c r="B12" s="405" t="s">
        <v>31</v>
      </c>
      <c r="C12" s="405" t="s">
        <v>283</v>
      </c>
      <c r="D12" s="405" t="s">
        <v>284</v>
      </c>
      <c r="E12" s="405" t="s">
        <v>285</v>
      </c>
      <c r="F12" s="405" t="s">
        <v>286</v>
      </c>
      <c r="G12" s="413" t="s">
        <v>320</v>
      </c>
      <c r="H12" s="69"/>
      <c r="I12" s="240"/>
      <c r="J12" s="240"/>
    </row>
    <row r="13" spans="1:10" s="4" customFormat="1" ht="3.75" customHeight="1">
      <c r="A13" s="405"/>
      <c r="B13" s="405"/>
      <c r="C13" s="405"/>
      <c r="D13" s="405"/>
      <c r="E13" s="405"/>
      <c r="F13" s="405"/>
      <c r="G13" s="413"/>
      <c r="H13" s="69"/>
      <c r="I13" s="240"/>
      <c r="J13" s="240"/>
    </row>
    <row r="14" spans="1:10" s="61" customFormat="1" ht="15.75">
      <c r="A14" s="136">
        <v>1</v>
      </c>
      <c r="B14" s="98">
        <v>2</v>
      </c>
      <c r="C14" s="98">
        <v>3</v>
      </c>
      <c r="D14" s="98">
        <v>4</v>
      </c>
      <c r="E14" s="98">
        <v>5</v>
      </c>
      <c r="F14" s="98">
        <v>6</v>
      </c>
      <c r="G14" s="306">
        <v>7</v>
      </c>
      <c r="H14" s="247"/>
      <c r="J14" s="241"/>
    </row>
    <row r="15" spans="1:11" s="9" customFormat="1" ht="16.5" customHeight="1">
      <c r="A15" s="252" t="s">
        <v>166</v>
      </c>
      <c r="B15" s="122"/>
      <c r="C15" s="122"/>
      <c r="D15" s="122"/>
      <c r="E15" s="123"/>
      <c r="F15" s="122"/>
      <c r="G15" s="307">
        <f>G16+G302+G346+G454+G486</f>
        <v>469092728.6000001</v>
      </c>
      <c r="H15" s="70"/>
      <c r="I15" s="288">
        <v>469092728.6</v>
      </c>
      <c r="J15" s="216"/>
      <c r="K15" s="375">
        <f>I15-G15</f>
        <v>0</v>
      </c>
    </row>
    <row r="16" spans="1:10" s="62" customFormat="1" ht="15.75">
      <c r="A16" s="253" t="s">
        <v>41</v>
      </c>
      <c r="B16" s="124" t="s">
        <v>42</v>
      </c>
      <c r="C16" s="125"/>
      <c r="D16" s="125"/>
      <c r="E16" s="126"/>
      <c r="F16" s="125"/>
      <c r="G16" s="308">
        <f>G17+G113+G135+G180+G231+G263+G292+G256+G250</f>
        <v>76509147.27999999</v>
      </c>
      <c r="H16" s="71"/>
      <c r="I16" s="242"/>
      <c r="J16" s="242"/>
    </row>
    <row r="17" spans="1:10" s="63" customFormat="1" ht="16.5" customHeight="1">
      <c r="A17" s="254" t="s">
        <v>15</v>
      </c>
      <c r="B17" s="124" t="s">
        <v>42</v>
      </c>
      <c r="C17" s="128" t="s">
        <v>43</v>
      </c>
      <c r="D17" s="128"/>
      <c r="E17" s="129"/>
      <c r="F17" s="128"/>
      <c r="G17" s="309">
        <f>G18+G23+G41</f>
        <v>34579599.91</v>
      </c>
      <c r="H17" s="72"/>
      <c r="I17" s="243"/>
      <c r="J17" s="243"/>
    </row>
    <row r="18" spans="1:10" s="64" customFormat="1" ht="36" customHeight="1">
      <c r="A18" s="254" t="s">
        <v>17</v>
      </c>
      <c r="B18" s="124" t="s">
        <v>42</v>
      </c>
      <c r="C18" s="128" t="s">
        <v>43</v>
      </c>
      <c r="D18" s="128" t="s">
        <v>44</v>
      </c>
      <c r="E18" s="130"/>
      <c r="F18" s="128"/>
      <c r="G18" s="310">
        <f>G19</f>
        <v>1465634.61</v>
      </c>
      <c r="H18" s="73"/>
      <c r="I18" s="243"/>
      <c r="J18" s="243"/>
    </row>
    <row r="19" spans="1:10" s="65" customFormat="1" ht="33" customHeight="1">
      <c r="A19" s="132" t="s">
        <v>184</v>
      </c>
      <c r="B19" s="124" t="s">
        <v>42</v>
      </c>
      <c r="C19" s="128" t="s">
        <v>43</v>
      </c>
      <c r="D19" s="128" t="s">
        <v>44</v>
      </c>
      <c r="E19" s="132" t="s">
        <v>354</v>
      </c>
      <c r="F19" s="128"/>
      <c r="G19" s="310">
        <f>G22</f>
        <v>1465634.61</v>
      </c>
      <c r="H19" s="68"/>
      <c r="I19" s="243"/>
      <c r="J19" s="243"/>
    </row>
    <row r="20" spans="1:10" s="66" customFormat="1" ht="18" customHeight="1">
      <c r="A20" s="132" t="s">
        <v>185</v>
      </c>
      <c r="B20" s="133" t="s">
        <v>42</v>
      </c>
      <c r="C20" s="125" t="s">
        <v>43</v>
      </c>
      <c r="D20" s="125" t="s">
        <v>44</v>
      </c>
      <c r="E20" s="134" t="s">
        <v>355</v>
      </c>
      <c r="F20" s="125"/>
      <c r="G20" s="311">
        <f>G21</f>
        <v>1465634.61</v>
      </c>
      <c r="H20" s="68"/>
      <c r="I20" s="243"/>
      <c r="J20" s="243"/>
    </row>
    <row r="21" spans="1:10" s="65" customFormat="1" ht="33" customHeight="1">
      <c r="A21" s="255" t="s">
        <v>180</v>
      </c>
      <c r="B21" s="133" t="s">
        <v>42</v>
      </c>
      <c r="C21" s="125" t="s">
        <v>43</v>
      </c>
      <c r="D21" s="125" t="s">
        <v>44</v>
      </c>
      <c r="E21" s="126" t="s">
        <v>181</v>
      </c>
      <c r="F21" s="128"/>
      <c r="G21" s="311">
        <f>G22</f>
        <v>1465634.61</v>
      </c>
      <c r="H21" s="68"/>
      <c r="I21" s="243"/>
      <c r="J21" s="243"/>
    </row>
    <row r="22" spans="1:10" s="62" customFormat="1" ht="63.75" customHeight="1">
      <c r="A22" s="255" t="s">
        <v>54</v>
      </c>
      <c r="B22" s="133" t="s">
        <v>42</v>
      </c>
      <c r="C22" s="125" t="s">
        <v>43</v>
      </c>
      <c r="D22" s="125" t="s">
        <v>44</v>
      </c>
      <c r="E22" s="126" t="s">
        <v>181</v>
      </c>
      <c r="F22" s="136">
        <v>100</v>
      </c>
      <c r="G22" s="311">
        <v>1465634.61</v>
      </c>
      <c r="H22" s="71"/>
      <c r="I22" s="242"/>
      <c r="J22" s="242"/>
    </row>
    <row r="23" spans="1:10" s="11" customFormat="1" ht="52.5" customHeight="1">
      <c r="A23" s="254" t="s">
        <v>288</v>
      </c>
      <c r="B23" s="124" t="s">
        <v>42</v>
      </c>
      <c r="C23" s="128" t="s">
        <v>43</v>
      </c>
      <c r="D23" s="128" t="s">
        <v>46</v>
      </c>
      <c r="E23" s="137"/>
      <c r="F23" s="128"/>
      <c r="G23" s="308">
        <f>G24+G29+G34</f>
        <v>14704049.639999999</v>
      </c>
      <c r="H23" s="73"/>
      <c r="I23" s="17"/>
      <c r="J23" s="17"/>
    </row>
    <row r="24" spans="1:10" s="6" customFormat="1" ht="17.25" customHeight="1">
      <c r="A24" s="132" t="s">
        <v>37</v>
      </c>
      <c r="B24" s="124" t="s">
        <v>42</v>
      </c>
      <c r="C24" s="128" t="s">
        <v>43</v>
      </c>
      <c r="D24" s="128" t="s">
        <v>46</v>
      </c>
      <c r="E24" s="132" t="s">
        <v>358</v>
      </c>
      <c r="F24" s="128"/>
      <c r="G24" s="308">
        <f>G25</f>
        <v>14344935.239999998</v>
      </c>
      <c r="H24" s="74"/>
      <c r="I24" s="17"/>
      <c r="J24" s="17"/>
    </row>
    <row r="25" spans="1:10" s="7" customFormat="1" ht="30" customHeight="1">
      <c r="A25" s="132" t="s">
        <v>39</v>
      </c>
      <c r="B25" s="133" t="s">
        <v>42</v>
      </c>
      <c r="C25" s="125" t="s">
        <v>43</v>
      </c>
      <c r="D25" s="125" t="s">
        <v>46</v>
      </c>
      <c r="E25" s="132" t="s">
        <v>359</v>
      </c>
      <c r="F25" s="136"/>
      <c r="G25" s="312">
        <f>G26</f>
        <v>14344935.239999998</v>
      </c>
      <c r="H25" s="68"/>
      <c r="I25" s="216"/>
      <c r="J25" s="216"/>
    </row>
    <row r="26" spans="1:10" s="7" customFormat="1" ht="31.5">
      <c r="A26" s="256" t="s">
        <v>180</v>
      </c>
      <c r="B26" s="133" t="s">
        <v>42</v>
      </c>
      <c r="C26" s="125" t="s">
        <v>43</v>
      </c>
      <c r="D26" s="125" t="s">
        <v>46</v>
      </c>
      <c r="E26" s="134" t="s">
        <v>10</v>
      </c>
      <c r="F26" s="136"/>
      <c r="G26" s="312">
        <f>G27+G28</f>
        <v>14344935.239999998</v>
      </c>
      <c r="H26" s="68"/>
      <c r="I26" s="216"/>
      <c r="J26" s="216"/>
    </row>
    <row r="27" spans="1:10" s="10" customFormat="1" ht="63.75" customHeight="1">
      <c r="A27" s="255" t="s">
        <v>54</v>
      </c>
      <c r="B27" s="133" t="s">
        <v>42</v>
      </c>
      <c r="C27" s="125" t="s">
        <v>43</v>
      </c>
      <c r="D27" s="125" t="s">
        <v>46</v>
      </c>
      <c r="E27" s="134" t="s">
        <v>10</v>
      </c>
      <c r="F27" s="136">
        <v>100</v>
      </c>
      <c r="G27" s="312">
        <v>13530579.54</v>
      </c>
      <c r="H27" s="68"/>
      <c r="I27" s="244"/>
      <c r="J27" s="244"/>
    </row>
    <row r="28" spans="1:10" s="12" customFormat="1" ht="33" customHeight="1">
      <c r="A28" s="255" t="s">
        <v>161</v>
      </c>
      <c r="B28" s="133" t="s">
        <v>42</v>
      </c>
      <c r="C28" s="125" t="s">
        <v>43</v>
      </c>
      <c r="D28" s="125" t="s">
        <v>46</v>
      </c>
      <c r="E28" s="134" t="s">
        <v>10</v>
      </c>
      <c r="F28" s="136">
        <v>200</v>
      </c>
      <c r="G28" s="312">
        <v>814355.7</v>
      </c>
      <c r="H28" s="75"/>
      <c r="I28" s="3"/>
      <c r="J28" s="3"/>
    </row>
    <row r="29" spans="1:10" s="6" customFormat="1" ht="63">
      <c r="A29" s="254" t="s">
        <v>777</v>
      </c>
      <c r="B29" s="124" t="s">
        <v>42</v>
      </c>
      <c r="C29" s="128" t="s">
        <v>43</v>
      </c>
      <c r="D29" s="128" t="s">
        <v>46</v>
      </c>
      <c r="E29" s="132" t="s">
        <v>360</v>
      </c>
      <c r="F29" s="128"/>
      <c r="G29" s="308">
        <f>G30</f>
        <v>30770.73</v>
      </c>
      <c r="H29" s="68"/>
      <c r="I29" s="17"/>
      <c r="J29" s="17"/>
    </row>
    <row r="30" spans="1:10" s="5" customFormat="1" ht="100.5" customHeight="1">
      <c r="A30" s="254" t="s">
        <v>778</v>
      </c>
      <c r="B30" s="124" t="s">
        <v>42</v>
      </c>
      <c r="C30" s="128" t="s">
        <v>43</v>
      </c>
      <c r="D30" s="128" t="s">
        <v>46</v>
      </c>
      <c r="E30" s="132" t="s">
        <v>361</v>
      </c>
      <c r="F30" s="128"/>
      <c r="G30" s="308">
        <f>G31</f>
        <v>30770.73</v>
      </c>
      <c r="H30" s="74"/>
      <c r="I30" s="17"/>
      <c r="J30" s="17"/>
    </row>
    <row r="31" spans="1:10" s="5" customFormat="1" ht="69" customHeight="1">
      <c r="A31" s="254" t="s">
        <v>536</v>
      </c>
      <c r="B31" s="124" t="s">
        <v>42</v>
      </c>
      <c r="C31" s="128" t="s">
        <v>43</v>
      </c>
      <c r="D31" s="128" t="s">
        <v>46</v>
      </c>
      <c r="E31" s="132" t="s">
        <v>440</v>
      </c>
      <c r="F31" s="128"/>
      <c r="G31" s="308">
        <f>G32</f>
        <v>30770.73</v>
      </c>
      <c r="H31" s="76"/>
      <c r="I31" s="17"/>
      <c r="J31" s="17"/>
    </row>
    <row r="32" spans="1:10" s="5" customFormat="1" ht="68.25" customHeight="1">
      <c r="A32" s="127" t="s">
        <v>538</v>
      </c>
      <c r="B32" s="124" t="s">
        <v>42</v>
      </c>
      <c r="C32" s="128" t="s">
        <v>43</v>
      </c>
      <c r="D32" s="128" t="s">
        <v>46</v>
      </c>
      <c r="E32" s="132" t="s">
        <v>224</v>
      </c>
      <c r="F32" s="128"/>
      <c r="G32" s="308">
        <f>G33</f>
        <v>30770.73</v>
      </c>
      <c r="H32" s="74"/>
      <c r="I32" s="17"/>
      <c r="J32" s="17"/>
    </row>
    <row r="33" spans="1:10" s="5" customFormat="1" ht="66.75" customHeight="1">
      <c r="A33" s="255" t="s">
        <v>54</v>
      </c>
      <c r="B33" s="133" t="s">
        <v>42</v>
      </c>
      <c r="C33" s="125" t="s">
        <v>43</v>
      </c>
      <c r="D33" s="125" t="s">
        <v>46</v>
      </c>
      <c r="E33" s="134" t="s">
        <v>224</v>
      </c>
      <c r="F33" s="136">
        <v>100</v>
      </c>
      <c r="G33" s="312">
        <v>30770.73</v>
      </c>
      <c r="H33" s="76"/>
      <c r="I33" s="17"/>
      <c r="J33" s="17"/>
    </row>
    <row r="34" spans="1:10" s="5" customFormat="1" ht="18" customHeight="1">
      <c r="A34" s="254" t="s">
        <v>38</v>
      </c>
      <c r="B34" s="124" t="s">
        <v>42</v>
      </c>
      <c r="C34" s="128" t="s">
        <v>43</v>
      </c>
      <c r="D34" s="128" t="s">
        <v>46</v>
      </c>
      <c r="E34" s="132" t="s">
        <v>362</v>
      </c>
      <c r="F34" s="139"/>
      <c r="G34" s="308">
        <f>G35</f>
        <v>328343.67</v>
      </c>
      <c r="H34" s="76"/>
      <c r="I34" s="17"/>
      <c r="J34" s="17"/>
    </row>
    <row r="35" spans="1:10" s="5" customFormat="1" ht="38.25" customHeight="1">
      <c r="A35" s="254" t="s">
        <v>5</v>
      </c>
      <c r="B35" s="124" t="s">
        <v>42</v>
      </c>
      <c r="C35" s="128" t="s">
        <v>43</v>
      </c>
      <c r="D35" s="128" t="s">
        <v>46</v>
      </c>
      <c r="E35" s="132" t="s">
        <v>363</v>
      </c>
      <c r="F35" s="139"/>
      <c r="G35" s="308">
        <f>G36+G39</f>
        <v>328343.67</v>
      </c>
      <c r="H35" s="76"/>
      <c r="I35" s="17"/>
      <c r="J35" s="17"/>
    </row>
    <row r="36" spans="1:10" s="8" customFormat="1" ht="51.75" customHeight="1">
      <c r="A36" s="254" t="s">
        <v>293</v>
      </c>
      <c r="B36" s="124" t="s">
        <v>42</v>
      </c>
      <c r="C36" s="128" t="s">
        <v>43</v>
      </c>
      <c r="D36" s="128" t="s">
        <v>46</v>
      </c>
      <c r="E36" s="132" t="s">
        <v>182</v>
      </c>
      <c r="F36" s="128"/>
      <c r="G36" s="308">
        <f>G37+G38</f>
        <v>311000</v>
      </c>
      <c r="H36" s="76"/>
      <c r="I36" s="216"/>
      <c r="J36" s="216"/>
    </row>
    <row r="37" spans="1:10" s="10" customFormat="1" ht="69" customHeight="1">
      <c r="A37" s="255" t="s">
        <v>54</v>
      </c>
      <c r="B37" s="133" t="s">
        <v>42</v>
      </c>
      <c r="C37" s="125" t="s">
        <v>43</v>
      </c>
      <c r="D37" s="125" t="s">
        <v>46</v>
      </c>
      <c r="E37" s="134" t="s">
        <v>182</v>
      </c>
      <c r="F37" s="136">
        <v>100</v>
      </c>
      <c r="G37" s="312">
        <v>305800</v>
      </c>
      <c r="H37" s="68"/>
      <c r="I37" s="244"/>
      <c r="J37" s="244"/>
    </row>
    <row r="38" spans="1:10" s="13" customFormat="1" ht="33.75" customHeight="1">
      <c r="A38" s="255" t="s">
        <v>161</v>
      </c>
      <c r="B38" s="133" t="s">
        <v>42</v>
      </c>
      <c r="C38" s="125" t="s">
        <v>43</v>
      </c>
      <c r="D38" s="125" t="s">
        <v>46</v>
      </c>
      <c r="E38" s="134" t="s">
        <v>182</v>
      </c>
      <c r="F38" s="136">
        <v>200</v>
      </c>
      <c r="G38" s="312">
        <v>5200</v>
      </c>
      <c r="H38" s="68"/>
      <c r="I38" s="244"/>
      <c r="J38" s="244"/>
    </row>
    <row r="39" spans="1:10" s="13" customFormat="1" ht="33.75" customHeight="1">
      <c r="A39" s="388" t="s">
        <v>180</v>
      </c>
      <c r="B39" s="348" t="s">
        <v>42</v>
      </c>
      <c r="C39" s="344" t="s">
        <v>43</v>
      </c>
      <c r="D39" s="344" t="s">
        <v>46</v>
      </c>
      <c r="E39" s="320" t="s">
        <v>759</v>
      </c>
      <c r="F39" s="373"/>
      <c r="G39" s="308">
        <f>G40</f>
        <v>17343.67</v>
      </c>
      <c r="H39" s="68"/>
      <c r="I39" s="244"/>
      <c r="J39" s="244"/>
    </row>
    <row r="40" spans="1:10" s="13" customFormat="1" ht="33.75" customHeight="1">
      <c r="A40" s="317" t="s">
        <v>54</v>
      </c>
      <c r="B40" s="348" t="s">
        <v>42</v>
      </c>
      <c r="C40" s="344" t="s">
        <v>43</v>
      </c>
      <c r="D40" s="344" t="s">
        <v>46</v>
      </c>
      <c r="E40" s="320" t="s">
        <v>759</v>
      </c>
      <c r="F40" s="373">
        <v>100</v>
      </c>
      <c r="G40" s="312">
        <v>17343.67</v>
      </c>
      <c r="H40" s="68"/>
      <c r="I40" s="244"/>
      <c r="J40" s="244"/>
    </row>
    <row r="41" spans="1:10" s="11" customFormat="1" ht="16.5">
      <c r="A41" s="254" t="s">
        <v>18</v>
      </c>
      <c r="B41" s="124" t="s">
        <v>42</v>
      </c>
      <c r="C41" s="128" t="s">
        <v>43</v>
      </c>
      <c r="D41" s="128" t="s">
        <v>167</v>
      </c>
      <c r="E41" s="140"/>
      <c r="F41" s="128"/>
      <c r="G41" s="308">
        <f>G42+G68+G73+G81+G86+G91+G61+G108</f>
        <v>18409915.66</v>
      </c>
      <c r="H41" s="77"/>
      <c r="I41" s="17"/>
      <c r="J41" s="17"/>
    </row>
    <row r="42" spans="1:10" s="12" customFormat="1" ht="35.25" customHeight="1">
      <c r="A42" s="132" t="s">
        <v>781</v>
      </c>
      <c r="B42" s="124" t="s">
        <v>42</v>
      </c>
      <c r="C42" s="128" t="s">
        <v>43</v>
      </c>
      <c r="D42" s="128" t="s">
        <v>167</v>
      </c>
      <c r="E42" s="137" t="s">
        <v>369</v>
      </c>
      <c r="F42" s="139"/>
      <c r="G42" s="308">
        <f>G43+G51+G47</f>
        <v>1449827.84</v>
      </c>
      <c r="H42" s="73"/>
      <c r="I42" s="3"/>
      <c r="J42" s="3"/>
    </row>
    <row r="43" spans="1:10" s="12" customFormat="1" ht="66" customHeight="1">
      <c r="A43" s="132" t="s">
        <v>827</v>
      </c>
      <c r="B43" s="124" t="s">
        <v>42</v>
      </c>
      <c r="C43" s="128" t="s">
        <v>43</v>
      </c>
      <c r="D43" s="128" t="s">
        <v>167</v>
      </c>
      <c r="E43" s="137" t="s">
        <v>385</v>
      </c>
      <c r="F43" s="139"/>
      <c r="G43" s="308">
        <f>G44</f>
        <v>81928</v>
      </c>
      <c r="H43" s="68"/>
      <c r="I43" s="3"/>
      <c r="J43" s="3"/>
    </row>
    <row r="44" spans="1:10" s="12" customFormat="1" ht="47.25">
      <c r="A44" s="132" t="s">
        <v>186</v>
      </c>
      <c r="B44" s="124" t="s">
        <v>42</v>
      </c>
      <c r="C44" s="128" t="s">
        <v>43</v>
      </c>
      <c r="D44" s="128" t="s">
        <v>167</v>
      </c>
      <c r="E44" s="132" t="s">
        <v>408</v>
      </c>
      <c r="F44" s="139"/>
      <c r="G44" s="308">
        <f>G45</f>
        <v>81928</v>
      </c>
      <c r="H44" s="68"/>
      <c r="I44" s="3"/>
      <c r="J44" s="3"/>
    </row>
    <row r="45" spans="1:10" s="12" customFormat="1" ht="47.25">
      <c r="A45" s="256" t="s">
        <v>1</v>
      </c>
      <c r="B45" s="133" t="s">
        <v>42</v>
      </c>
      <c r="C45" s="125" t="s">
        <v>43</v>
      </c>
      <c r="D45" s="125" t="s">
        <v>167</v>
      </c>
      <c r="E45" s="134" t="s">
        <v>187</v>
      </c>
      <c r="F45" s="136"/>
      <c r="G45" s="312">
        <f>G46</f>
        <v>81928</v>
      </c>
      <c r="H45" s="68"/>
      <c r="I45" s="3"/>
      <c r="J45" s="3"/>
    </row>
    <row r="46" spans="1:10" s="12" customFormat="1" ht="31.5">
      <c r="A46" s="255" t="s">
        <v>55</v>
      </c>
      <c r="B46" s="133" t="s">
        <v>42</v>
      </c>
      <c r="C46" s="125" t="s">
        <v>43</v>
      </c>
      <c r="D46" s="125" t="s">
        <v>167</v>
      </c>
      <c r="E46" s="134" t="s">
        <v>187</v>
      </c>
      <c r="F46" s="136">
        <v>600</v>
      </c>
      <c r="G46" s="312">
        <v>81928</v>
      </c>
      <c r="H46" s="79"/>
      <c r="I46" s="3"/>
      <c r="J46" s="3"/>
    </row>
    <row r="47" spans="1:10" s="12" customFormat="1" ht="66.75" customHeight="1">
      <c r="A47" s="132" t="s">
        <v>828</v>
      </c>
      <c r="B47" s="124" t="s">
        <v>42</v>
      </c>
      <c r="C47" s="128" t="s">
        <v>43</v>
      </c>
      <c r="D47" s="128" t="s">
        <v>167</v>
      </c>
      <c r="E47" s="137" t="s">
        <v>387</v>
      </c>
      <c r="F47" s="139"/>
      <c r="G47" s="308">
        <f>G49</f>
        <v>58704.31</v>
      </c>
      <c r="H47" s="73"/>
      <c r="I47" s="3"/>
      <c r="J47" s="3"/>
    </row>
    <row r="48" spans="1:10" s="12" customFormat="1" ht="47.25">
      <c r="A48" s="254" t="s">
        <v>188</v>
      </c>
      <c r="B48" s="124" t="s">
        <v>42</v>
      </c>
      <c r="C48" s="128" t="s">
        <v>43</v>
      </c>
      <c r="D48" s="128" t="s">
        <v>167</v>
      </c>
      <c r="E48" s="129" t="s">
        <v>409</v>
      </c>
      <c r="F48" s="139"/>
      <c r="G48" s="308">
        <f>G49</f>
        <v>58704.31</v>
      </c>
      <c r="H48" s="68"/>
      <c r="I48" s="3"/>
      <c r="J48" s="3"/>
    </row>
    <row r="49" spans="1:10" s="12" customFormat="1" ht="15.75">
      <c r="A49" s="134" t="s">
        <v>189</v>
      </c>
      <c r="B49" s="133" t="s">
        <v>42</v>
      </c>
      <c r="C49" s="125" t="s">
        <v>43</v>
      </c>
      <c r="D49" s="125" t="s">
        <v>167</v>
      </c>
      <c r="E49" s="134" t="s">
        <v>272</v>
      </c>
      <c r="F49" s="136"/>
      <c r="G49" s="312">
        <f>G50</f>
        <v>58704.31</v>
      </c>
      <c r="H49" s="75"/>
      <c r="I49" s="3"/>
      <c r="J49" s="3"/>
    </row>
    <row r="50" spans="1:10" s="12" customFormat="1" ht="31.5">
      <c r="A50" s="255" t="s">
        <v>161</v>
      </c>
      <c r="B50" s="133" t="s">
        <v>42</v>
      </c>
      <c r="C50" s="125" t="s">
        <v>43</v>
      </c>
      <c r="D50" s="125" t="s">
        <v>167</v>
      </c>
      <c r="E50" s="134" t="s">
        <v>272</v>
      </c>
      <c r="F50" s="136">
        <v>200</v>
      </c>
      <c r="G50" s="312">
        <v>58704.31</v>
      </c>
      <c r="H50" s="75"/>
      <c r="I50" s="3"/>
      <c r="J50" s="3"/>
    </row>
    <row r="51" spans="1:10" s="10" customFormat="1" ht="63" customHeight="1">
      <c r="A51" s="132" t="s">
        <v>784</v>
      </c>
      <c r="B51" s="124" t="s">
        <v>42</v>
      </c>
      <c r="C51" s="128" t="s">
        <v>43</v>
      </c>
      <c r="D51" s="128" t="s">
        <v>167</v>
      </c>
      <c r="E51" s="137" t="s">
        <v>386</v>
      </c>
      <c r="F51" s="136"/>
      <c r="G51" s="308">
        <f>G52+G58</f>
        <v>1309195.53</v>
      </c>
      <c r="H51" s="68"/>
      <c r="I51" s="244"/>
      <c r="J51" s="244"/>
    </row>
    <row r="52" spans="1:10" s="10" customFormat="1" ht="67.5" customHeight="1">
      <c r="A52" s="257" t="s">
        <v>582</v>
      </c>
      <c r="B52" s="124" t="s">
        <v>42</v>
      </c>
      <c r="C52" s="128" t="s">
        <v>43</v>
      </c>
      <c r="D52" s="128" t="s">
        <v>167</v>
      </c>
      <c r="E52" s="132" t="s">
        <v>411</v>
      </c>
      <c r="F52" s="143"/>
      <c r="G52" s="308">
        <f>G53+G56</f>
        <v>1218245.53</v>
      </c>
      <c r="H52" s="75"/>
      <c r="I52" s="244"/>
      <c r="J52" s="244"/>
    </row>
    <row r="53" spans="1:10" s="10" customFormat="1" ht="48" customHeight="1">
      <c r="A53" s="255" t="s">
        <v>0</v>
      </c>
      <c r="B53" s="133" t="s">
        <v>42</v>
      </c>
      <c r="C53" s="125" t="s">
        <v>43</v>
      </c>
      <c r="D53" s="125" t="s">
        <v>167</v>
      </c>
      <c r="E53" s="134" t="s">
        <v>190</v>
      </c>
      <c r="F53" s="143"/>
      <c r="G53" s="308">
        <f>G54+G55</f>
        <v>964100</v>
      </c>
      <c r="H53" s="68"/>
      <c r="I53" s="244"/>
      <c r="J53" s="244"/>
    </row>
    <row r="54" spans="1:10" s="8" customFormat="1" ht="67.5" customHeight="1">
      <c r="A54" s="255" t="s">
        <v>54</v>
      </c>
      <c r="B54" s="133" t="s">
        <v>42</v>
      </c>
      <c r="C54" s="125" t="s">
        <v>43</v>
      </c>
      <c r="D54" s="125" t="s">
        <v>167</v>
      </c>
      <c r="E54" s="134" t="s">
        <v>190</v>
      </c>
      <c r="F54" s="143">
        <v>100</v>
      </c>
      <c r="G54" s="312">
        <v>917400</v>
      </c>
      <c r="H54" s="68"/>
      <c r="I54" s="216"/>
      <c r="J54" s="216"/>
    </row>
    <row r="55" spans="1:10" s="10" customFormat="1" ht="36.75" customHeight="1">
      <c r="A55" s="255" t="s">
        <v>161</v>
      </c>
      <c r="B55" s="133" t="s">
        <v>42</v>
      </c>
      <c r="C55" s="125" t="s">
        <v>43</v>
      </c>
      <c r="D55" s="125" t="s">
        <v>167</v>
      </c>
      <c r="E55" s="134" t="s">
        <v>190</v>
      </c>
      <c r="F55" s="143">
        <v>200</v>
      </c>
      <c r="G55" s="312">
        <v>46700</v>
      </c>
      <c r="H55" s="75"/>
      <c r="I55" s="244"/>
      <c r="J55" s="244"/>
    </row>
    <row r="56" spans="1:10" s="10" customFormat="1" ht="36.75" customHeight="1">
      <c r="A56" s="257" t="s">
        <v>180</v>
      </c>
      <c r="B56" s="124" t="s">
        <v>42</v>
      </c>
      <c r="C56" s="271" t="s">
        <v>43</v>
      </c>
      <c r="D56" s="271" t="s">
        <v>167</v>
      </c>
      <c r="E56" s="132" t="s">
        <v>490</v>
      </c>
      <c r="F56" s="143"/>
      <c r="G56" s="308">
        <f>G57</f>
        <v>254145.53</v>
      </c>
      <c r="H56" s="75"/>
      <c r="I56" s="244"/>
      <c r="J56" s="244"/>
    </row>
    <row r="57" spans="1:10" s="10" customFormat="1" ht="36.75" customHeight="1">
      <c r="A57" s="135" t="s">
        <v>54</v>
      </c>
      <c r="B57" s="133" t="s">
        <v>42</v>
      </c>
      <c r="C57" s="125" t="s">
        <v>43</v>
      </c>
      <c r="D57" s="125" t="s">
        <v>167</v>
      </c>
      <c r="E57" s="134" t="s">
        <v>490</v>
      </c>
      <c r="F57" s="143">
        <v>100</v>
      </c>
      <c r="G57" s="312">
        <v>254145.53</v>
      </c>
      <c r="H57" s="75"/>
      <c r="I57" s="244"/>
      <c r="J57" s="244"/>
    </row>
    <row r="58" spans="1:10" s="13" customFormat="1" ht="36" customHeight="1">
      <c r="A58" s="257" t="s">
        <v>191</v>
      </c>
      <c r="B58" s="124" t="s">
        <v>42</v>
      </c>
      <c r="C58" s="128" t="s">
        <v>43</v>
      </c>
      <c r="D58" s="128" t="s">
        <v>167</v>
      </c>
      <c r="E58" s="132" t="s">
        <v>410</v>
      </c>
      <c r="F58" s="139"/>
      <c r="G58" s="308">
        <f>G59</f>
        <v>90950</v>
      </c>
      <c r="H58" s="68"/>
      <c r="I58" s="244"/>
      <c r="J58" s="244"/>
    </row>
    <row r="59" spans="1:10" s="13" customFormat="1" ht="22.5" customHeight="1">
      <c r="A59" s="134" t="s">
        <v>189</v>
      </c>
      <c r="B59" s="133" t="s">
        <v>42</v>
      </c>
      <c r="C59" s="125" t="s">
        <v>43</v>
      </c>
      <c r="D59" s="125" t="s">
        <v>167</v>
      </c>
      <c r="E59" s="134" t="s">
        <v>192</v>
      </c>
      <c r="F59" s="143"/>
      <c r="G59" s="312">
        <f>G60</f>
        <v>90950</v>
      </c>
      <c r="H59" s="68"/>
      <c r="I59" s="244"/>
      <c r="J59" s="244"/>
    </row>
    <row r="60" spans="1:10" s="13" customFormat="1" ht="36" customHeight="1">
      <c r="A60" s="255" t="s">
        <v>161</v>
      </c>
      <c r="B60" s="133" t="s">
        <v>42</v>
      </c>
      <c r="C60" s="125" t="s">
        <v>43</v>
      </c>
      <c r="D60" s="125" t="s">
        <v>167</v>
      </c>
      <c r="E60" s="134" t="s">
        <v>192</v>
      </c>
      <c r="F60" s="143">
        <v>200</v>
      </c>
      <c r="G60" s="312">
        <v>90950</v>
      </c>
      <c r="H60" s="68"/>
      <c r="I60" s="244"/>
      <c r="J60" s="244"/>
    </row>
    <row r="61" spans="1:10" s="13" customFormat="1" ht="53.25" customHeight="1">
      <c r="A61" s="254" t="s">
        <v>785</v>
      </c>
      <c r="B61" s="124" t="s">
        <v>42</v>
      </c>
      <c r="C61" s="128" t="s">
        <v>43</v>
      </c>
      <c r="D61" s="128" t="s">
        <v>167</v>
      </c>
      <c r="E61" s="137" t="s">
        <v>370</v>
      </c>
      <c r="F61" s="144"/>
      <c r="G61" s="308">
        <f>G62</f>
        <v>263584.67000000004</v>
      </c>
      <c r="H61" s="68"/>
      <c r="I61" s="244"/>
      <c r="J61" s="244"/>
    </row>
    <row r="62" spans="1:10" s="13" customFormat="1" ht="83.25" customHeight="1">
      <c r="A62" s="254" t="s">
        <v>786</v>
      </c>
      <c r="B62" s="124" t="s">
        <v>42</v>
      </c>
      <c r="C62" s="128" t="s">
        <v>43</v>
      </c>
      <c r="D62" s="128" t="s">
        <v>167</v>
      </c>
      <c r="E62" s="132" t="s">
        <v>407</v>
      </c>
      <c r="F62" s="144"/>
      <c r="G62" s="308">
        <f>G63</f>
        <v>263584.67000000004</v>
      </c>
      <c r="H62" s="77"/>
      <c r="I62" s="244"/>
      <c r="J62" s="244"/>
    </row>
    <row r="63" spans="1:10" s="13" customFormat="1" ht="50.25" customHeight="1">
      <c r="A63" s="254" t="s">
        <v>133</v>
      </c>
      <c r="B63" s="124" t="s">
        <v>42</v>
      </c>
      <c r="C63" s="128" t="s">
        <v>43</v>
      </c>
      <c r="D63" s="128" t="s">
        <v>167</v>
      </c>
      <c r="E63" s="132" t="s">
        <v>412</v>
      </c>
      <c r="F63" s="144"/>
      <c r="G63" s="308">
        <f>G64+G66</f>
        <v>263584.67000000004</v>
      </c>
      <c r="H63" s="68"/>
      <c r="I63" s="244"/>
      <c r="J63" s="244"/>
    </row>
    <row r="64" spans="1:10" s="13" customFormat="1" ht="18" customHeight="1">
      <c r="A64" s="254" t="s">
        <v>315</v>
      </c>
      <c r="B64" s="124" t="s">
        <v>42</v>
      </c>
      <c r="C64" s="128" t="s">
        <v>43</v>
      </c>
      <c r="D64" s="128" t="s">
        <v>167</v>
      </c>
      <c r="E64" s="132" t="s">
        <v>316</v>
      </c>
      <c r="F64" s="144"/>
      <c r="G64" s="308">
        <f>G65</f>
        <v>8700</v>
      </c>
      <c r="H64" s="77"/>
      <c r="I64" s="244"/>
      <c r="J64" s="244"/>
    </row>
    <row r="65" spans="1:10" s="13" customFormat="1" ht="34.5" customHeight="1">
      <c r="A65" s="255" t="s">
        <v>161</v>
      </c>
      <c r="B65" s="133" t="s">
        <v>42</v>
      </c>
      <c r="C65" s="125" t="s">
        <v>43</v>
      </c>
      <c r="D65" s="125" t="s">
        <v>167</v>
      </c>
      <c r="E65" s="134" t="s">
        <v>316</v>
      </c>
      <c r="F65" s="143">
        <v>200</v>
      </c>
      <c r="G65" s="312">
        <v>8700</v>
      </c>
      <c r="H65" s="77"/>
      <c r="I65" s="244"/>
      <c r="J65" s="244"/>
    </row>
    <row r="66" spans="1:10" s="13" customFormat="1" ht="18" customHeight="1">
      <c r="A66" s="254" t="s">
        <v>134</v>
      </c>
      <c r="B66" s="124" t="s">
        <v>42</v>
      </c>
      <c r="C66" s="128" t="s">
        <v>43</v>
      </c>
      <c r="D66" s="128" t="s">
        <v>167</v>
      </c>
      <c r="E66" s="132" t="s">
        <v>135</v>
      </c>
      <c r="F66" s="144"/>
      <c r="G66" s="308">
        <f>G67</f>
        <v>254884.67</v>
      </c>
      <c r="I66" s="244"/>
      <c r="J66" s="244"/>
    </row>
    <row r="67" spans="1:10" s="13" customFormat="1" ht="36" customHeight="1">
      <c r="A67" s="255" t="s">
        <v>161</v>
      </c>
      <c r="B67" s="133" t="s">
        <v>42</v>
      </c>
      <c r="C67" s="125" t="s">
        <v>43</v>
      </c>
      <c r="D67" s="125" t="s">
        <v>167</v>
      </c>
      <c r="E67" s="134" t="s">
        <v>135</v>
      </c>
      <c r="F67" s="143">
        <v>200</v>
      </c>
      <c r="G67" s="312">
        <v>254884.67</v>
      </c>
      <c r="H67" s="77"/>
      <c r="I67" s="244"/>
      <c r="J67" s="244"/>
    </row>
    <row r="68" spans="1:10" s="13" customFormat="1" ht="35.25" customHeight="1">
      <c r="A68" s="254" t="s">
        <v>787</v>
      </c>
      <c r="B68" s="124" t="s">
        <v>42</v>
      </c>
      <c r="C68" s="128" t="s">
        <v>43</v>
      </c>
      <c r="D68" s="128" t="s">
        <v>167</v>
      </c>
      <c r="E68" s="137" t="s">
        <v>371</v>
      </c>
      <c r="F68" s="139"/>
      <c r="G68" s="308">
        <f>G69</f>
        <v>23306</v>
      </c>
      <c r="H68" s="77"/>
      <c r="I68" s="244"/>
      <c r="J68" s="244"/>
    </row>
    <row r="69" spans="1:10" s="13" customFormat="1" ht="62.25" customHeight="1">
      <c r="A69" s="254" t="s">
        <v>788</v>
      </c>
      <c r="B69" s="124" t="s">
        <v>42</v>
      </c>
      <c r="C69" s="128" t="s">
        <v>43</v>
      </c>
      <c r="D69" s="128" t="s">
        <v>167</v>
      </c>
      <c r="E69" s="132" t="s">
        <v>406</v>
      </c>
      <c r="F69" s="139"/>
      <c r="G69" s="308">
        <f>G70</f>
        <v>23306</v>
      </c>
      <c r="H69" s="68"/>
      <c r="I69" s="244"/>
      <c r="J69" s="244"/>
    </row>
    <row r="70" spans="1:10" s="13" customFormat="1" ht="51.75" customHeight="1">
      <c r="A70" s="132" t="s">
        <v>34</v>
      </c>
      <c r="B70" s="124" t="s">
        <v>42</v>
      </c>
      <c r="C70" s="128" t="s">
        <v>43</v>
      </c>
      <c r="D70" s="128" t="s">
        <v>167</v>
      </c>
      <c r="E70" s="132" t="s">
        <v>413</v>
      </c>
      <c r="F70" s="139"/>
      <c r="G70" s="308">
        <f>G71</f>
        <v>23306</v>
      </c>
      <c r="H70" s="77"/>
      <c r="I70" s="244"/>
      <c r="J70" s="244"/>
    </row>
    <row r="71" spans="1:10" s="13" customFormat="1" ht="18" customHeight="1">
      <c r="A71" s="255" t="s">
        <v>583</v>
      </c>
      <c r="B71" s="133" t="s">
        <v>42</v>
      </c>
      <c r="C71" s="125" t="s">
        <v>43</v>
      </c>
      <c r="D71" s="125" t="s">
        <v>167</v>
      </c>
      <c r="E71" s="134" t="s">
        <v>193</v>
      </c>
      <c r="F71" s="136"/>
      <c r="G71" s="312">
        <f>G72</f>
        <v>23306</v>
      </c>
      <c r="H71" s="77"/>
      <c r="I71" s="244"/>
      <c r="J71" s="244"/>
    </row>
    <row r="72" spans="1:10" s="13" customFormat="1" ht="36" customHeight="1">
      <c r="A72" s="255" t="s">
        <v>161</v>
      </c>
      <c r="B72" s="133" t="s">
        <v>42</v>
      </c>
      <c r="C72" s="125" t="s">
        <v>43</v>
      </c>
      <c r="D72" s="125" t="s">
        <v>167</v>
      </c>
      <c r="E72" s="134" t="s">
        <v>193</v>
      </c>
      <c r="F72" s="136">
        <v>200</v>
      </c>
      <c r="G72" s="312">
        <v>23306</v>
      </c>
      <c r="H72" s="77"/>
      <c r="I72" s="244"/>
      <c r="J72" s="244"/>
    </row>
    <row r="73" spans="1:10" s="13" customFormat="1" ht="31.5" customHeight="1">
      <c r="A73" s="132" t="s">
        <v>789</v>
      </c>
      <c r="B73" s="124" t="s">
        <v>42</v>
      </c>
      <c r="C73" s="128" t="s">
        <v>43</v>
      </c>
      <c r="D73" s="128" t="s">
        <v>167</v>
      </c>
      <c r="E73" s="137" t="s">
        <v>372</v>
      </c>
      <c r="F73" s="128"/>
      <c r="G73" s="308">
        <f>G74</f>
        <v>323077.53</v>
      </c>
      <c r="H73" s="77"/>
      <c r="I73" s="244"/>
      <c r="J73" s="244"/>
    </row>
    <row r="74" spans="1:10" s="13" customFormat="1" ht="83.25" customHeight="1">
      <c r="A74" s="132" t="s">
        <v>790</v>
      </c>
      <c r="B74" s="124" t="s">
        <v>42</v>
      </c>
      <c r="C74" s="128" t="s">
        <v>43</v>
      </c>
      <c r="D74" s="128" t="s">
        <v>167</v>
      </c>
      <c r="E74" s="137" t="s">
        <v>405</v>
      </c>
      <c r="F74" s="125"/>
      <c r="G74" s="308">
        <f>G75</f>
        <v>323077.53</v>
      </c>
      <c r="H74" s="68"/>
      <c r="I74" s="244"/>
      <c r="J74" s="244"/>
    </row>
    <row r="75" spans="1:10" s="13" customFormat="1" ht="36" customHeight="1">
      <c r="A75" s="257" t="s">
        <v>194</v>
      </c>
      <c r="B75" s="124" t="s">
        <v>42</v>
      </c>
      <c r="C75" s="128" t="s">
        <v>43</v>
      </c>
      <c r="D75" s="128" t="s">
        <v>167</v>
      </c>
      <c r="E75" s="132" t="s">
        <v>414</v>
      </c>
      <c r="F75" s="144"/>
      <c r="G75" s="308">
        <f>G76+G79</f>
        <v>323077.53</v>
      </c>
      <c r="H75" s="77"/>
      <c r="I75" s="244"/>
      <c r="J75" s="244"/>
    </row>
    <row r="76" spans="1:8" s="17" customFormat="1" ht="31.5" customHeight="1">
      <c r="A76" s="256" t="s">
        <v>2</v>
      </c>
      <c r="B76" s="133" t="s">
        <v>42</v>
      </c>
      <c r="C76" s="125" t="s">
        <v>43</v>
      </c>
      <c r="D76" s="125" t="s">
        <v>167</v>
      </c>
      <c r="E76" s="134" t="s">
        <v>195</v>
      </c>
      <c r="F76" s="143"/>
      <c r="G76" s="312">
        <f>G77+G78</f>
        <v>289271</v>
      </c>
      <c r="H76" s="77"/>
    </row>
    <row r="77" spans="1:8" s="17" customFormat="1" ht="69" customHeight="1">
      <c r="A77" s="255" t="s">
        <v>54</v>
      </c>
      <c r="B77" s="133" t="s">
        <v>42</v>
      </c>
      <c r="C77" s="125" t="s">
        <v>43</v>
      </c>
      <c r="D77" s="125" t="s">
        <v>167</v>
      </c>
      <c r="E77" s="134" t="s">
        <v>195</v>
      </c>
      <c r="F77" s="136">
        <v>100</v>
      </c>
      <c r="G77" s="312">
        <v>278027</v>
      </c>
      <c r="H77" s="77"/>
    </row>
    <row r="78" spans="1:10" s="16" customFormat="1" ht="34.5" customHeight="1">
      <c r="A78" s="255" t="s">
        <v>161</v>
      </c>
      <c r="B78" s="133" t="s">
        <v>42</v>
      </c>
      <c r="C78" s="125" t="s">
        <v>43</v>
      </c>
      <c r="D78" s="125" t="s">
        <v>167</v>
      </c>
      <c r="E78" s="134" t="s">
        <v>195</v>
      </c>
      <c r="F78" s="136">
        <v>200</v>
      </c>
      <c r="G78" s="312">
        <v>11244</v>
      </c>
      <c r="H78" s="77"/>
      <c r="I78" s="3"/>
      <c r="J78" s="3"/>
    </row>
    <row r="79" spans="1:10" s="16" customFormat="1" ht="34.5" customHeight="1">
      <c r="A79" s="357" t="s">
        <v>180</v>
      </c>
      <c r="B79" s="355" t="s">
        <v>42</v>
      </c>
      <c r="C79" s="360" t="s">
        <v>43</v>
      </c>
      <c r="D79" s="360" t="s">
        <v>167</v>
      </c>
      <c r="E79" s="320" t="s">
        <v>760</v>
      </c>
      <c r="F79" s="373"/>
      <c r="G79" s="308">
        <f>G80</f>
        <v>33806.53</v>
      </c>
      <c r="H79" s="77"/>
      <c r="I79" s="3"/>
      <c r="J79" s="3"/>
    </row>
    <row r="80" spans="1:10" s="16" customFormat="1" ht="34.5" customHeight="1">
      <c r="A80" s="317" t="s">
        <v>54</v>
      </c>
      <c r="B80" s="355" t="s">
        <v>42</v>
      </c>
      <c r="C80" s="360" t="s">
        <v>43</v>
      </c>
      <c r="D80" s="360" t="s">
        <v>167</v>
      </c>
      <c r="E80" s="319" t="s">
        <v>760</v>
      </c>
      <c r="F80" s="373">
        <v>100</v>
      </c>
      <c r="G80" s="312">
        <v>33806.53</v>
      </c>
      <c r="H80" s="77"/>
      <c r="I80" s="3"/>
      <c r="J80" s="3"/>
    </row>
    <row r="81" spans="1:10" s="16" customFormat="1" ht="50.25" customHeight="1">
      <c r="A81" s="254" t="s">
        <v>791</v>
      </c>
      <c r="B81" s="124" t="s">
        <v>42</v>
      </c>
      <c r="C81" s="128" t="s">
        <v>43</v>
      </c>
      <c r="D81" s="128" t="s">
        <v>167</v>
      </c>
      <c r="E81" s="145" t="s">
        <v>373</v>
      </c>
      <c r="F81" s="146"/>
      <c r="G81" s="308">
        <f>G82</f>
        <v>30000</v>
      </c>
      <c r="H81" s="79"/>
      <c r="I81" s="3"/>
      <c r="J81" s="3"/>
    </row>
    <row r="82" spans="1:10" s="16" customFormat="1" ht="83.25" customHeight="1">
      <c r="A82" s="254" t="s">
        <v>829</v>
      </c>
      <c r="B82" s="124" t="s">
        <v>42</v>
      </c>
      <c r="C82" s="128" t="s">
        <v>43</v>
      </c>
      <c r="D82" s="128" t="s">
        <v>167</v>
      </c>
      <c r="E82" s="145" t="s">
        <v>404</v>
      </c>
      <c r="F82" s="146"/>
      <c r="G82" s="308">
        <f>G83</f>
        <v>30000</v>
      </c>
      <c r="H82" s="68"/>
      <c r="I82" s="3"/>
      <c r="J82" s="3"/>
    </row>
    <row r="83" spans="1:10" s="16" customFormat="1" ht="63.75" customHeight="1">
      <c r="A83" s="254" t="s">
        <v>7</v>
      </c>
      <c r="B83" s="124" t="s">
        <v>42</v>
      </c>
      <c r="C83" s="128" t="s">
        <v>43</v>
      </c>
      <c r="D83" s="128" t="s">
        <v>167</v>
      </c>
      <c r="E83" s="145" t="s">
        <v>415</v>
      </c>
      <c r="F83" s="146"/>
      <c r="G83" s="308">
        <f>G84</f>
        <v>30000</v>
      </c>
      <c r="H83" s="79"/>
      <c r="I83" s="3"/>
      <c r="J83" s="3"/>
    </row>
    <row r="84" spans="1:10" s="16" customFormat="1" ht="31.5" customHeight="1">
      <c r="A84" s="255" t="s">
        <v>8</v>
      </c>
      <c r="B84" s="133" t="s">
        <v>42</v>
      </c>
      <c r="C84" s="125" t="s">
        <v>43</v>
      </c>
      <c r="D84" s="125" t="s">
        <v>167</v>
      </c>
      <c r="E84" s="147" t="s">
        <v>9</v>
      </c>
      <c r="F84" s="148"/>
      <c r="G84" s="312">
        <f>G85</f>
        <v>30000</v>
      </c>
      <c r="H84" s="79"/>
      <c r="I84" s="3"/>
      <c r="J84" s="3"/>
    </row>
    <row r="85" spans="1:10" s="16" customFormat="1" ht="18.75" customHeight="1">
      <c r="A85" s="255" t="s">
        <v>290</v>
      </c>
      <c r="B85" s="133" t="s">
        <v>42</v>
      </c>
      <c r="C85" s="125" t="s">
        <v>43</v>
      </c>
      <c r="D85" s="125" t="s">
        <v>167</v>
      </c>
      <c r="E85" s="147" t="s">
        <v>9</v>
      </c>
      <c r="F85" s="148">
        <v>300</v>
      </c>
      <c r="G85" s="312">
        <v>30000</v>
      </c>
      <c r="H85" s="79"/>
      <c r="I85" s="3"/>
      <c r="J85" s="3"/>
    </row>
    <row r="86" spans="1:10" s="6" customFormat="1" ht="36" customHeight="1">
      <c r="A86" s="254" t="s">
        <v>61</v>
      </c>
      <c r="B86" s="124" t="s">
        <v>42</v>
      </c>
      <c r="C86" s="128" t="s">
        <v>43</v>
      </c>
      <c r="D86" s="128" t="s">
        <v>167</v>
      </c>
      <c r="E86" s="132" t="s">
        <v>374</v>
      </c>
      <c r="F86" s="144"/>
      <c r="G86" s="308">
        <f>G87</f>
        <v>1001920.11</v>
      </c>
      <c r="H86" s="68"/>
      <c r="I86" s="17"/>
      <c r="J86" s="17"/>
    </row>
    <row r="87" spans="1:10" s="6" customFormat="1" ht="22.5" customHeight="1">
      <c r="A87" s="254" t="s">
        <v>491</v>
      </c>
      <c r="B87" s="124" t="s">
        <v>42</v>
      </c>
      <c r="C87" s="128" t="s">
        <v>43</v>
      </c>
      <c r="D87" s="128" t="s">
        <v>167</v>
      </c>
      <c r="E87" s="132" t="s">
        <v>403</v>
      </c>
      <c r="F87" s="144"/>
      <c r="G87" s="308">
        <f>G88</f>
        <v>1001920.11</v>
      </c>
      <c r="H87" s="79"/>
      <c r="I87" s="17"/>
      <c r="J87" s="17"/>
    </row>
    <row r="88" spans="1:10" s="6" customFormat="1" ht="31.5" customHeight="1">
      <c r="A88" s="258" t="s">
        <v>450</v>
      </c>
      <c r="B88" s="133" t="s">
        <v>42</v>
      </c>
      <c r="C88" s="125" t="s">
        <v>43</v>
      </c>
      <c r="D88" s="125" t="s">
        <v>167</v>
      </c>
      <c r="E88" s="149" t="s">
        <v>196</v>
      </c>
      <c r="F88" s="150"/>
      <c r="G88" s="312">
        <f>G90+G89</f>
        <v>1001920.11</v>
      </c>
      <c r="H88" s="79"/>
      <c r="I88" s="17"/>
      <c r="J88" s="17"/>
    </row>
    <row r="89" spans="1:10" s="6" customFormat="1" ht="31.5" customHeight="1">
      <c r="A89" s="258" t="s">
        <v>161</v>
      </c>
      <c r="B89" s="133" t="s">
        <v>42</v>
      </c>
      <c r="C89" s="125" t="s">
        <v>43</v>
      </c>
      <c r="D89" s="125" t="s">
        <v>167</v>
      </c>
      <c r="E89" s="149" t="s">
        <v>196</v>
      </c>
      <c r="F89" s="150">
        <v>200</v>
      </c>
      <c r="G89" s="312">
        <v>48776</v>
      </c>
      <c r="H89" s="79"/>
      <c r="I89" s="17"/>
      <c r="J89" s="17"/>
    </row>
    <row r="90" spans="1:10" s="6" customFormat="1" ht="15.75" customHeight="1">
      <c r="A90" s="255" t="s">
        <v>269</v>
      </c>
      <c r="B90" s="133" t="s">
        <v>42</v>
      </c>
      <c r="C90" s="125" t="s">
        <v>43</v>
      </c>
      <c r="D90" s="125" t="s">
        <v>167</v>
      </c>
      <c r="E90" s="149" t="s">
        <v>196</v>
      </c>
      <c r="F90" s="136">
        <v>800</v>
      </c>
      <c r="G90" s="312">
        <v>953144.11</v>
      </c>
      <c r="H90" s="294"/>
      <c r="I90" s="17"/>
      <c r="J90" s="17"/>
    </row>
    <row r="91" spans="1:10" s="6" customFormat="1" ht="18" customHeight="1">
      <c r="A91" s="254" t="s">
        <v>38</v>
      </c>
      <c r="B91" s="124" t="s">
        <v>42</v>
      </c>
      <c r="C91" s="128" t="s">
        <v>43</v>
      </c>
      <c r="D91" s="128" t="s">
        <v>167</v>
      </c>
      <c r="E91" s="137" t="s">
        <v>362</v>
      </c>
      <c r="F91" s="136"/>
      <c r="G91" s="308">
        <f>G92</f>
        <v>15235599.509999998</v>
      </c>
      <c r="H91" s="74"/>
      <c r="I91" s="17"/>
      <c r="J91" s="17"/>
    </row>
    <row r="92" spans="1:10" s="6" customFormat="1" ht="36" customHeight="1">
      <c r="A92" s="254" t="s">
        <v>5</v>
      </c>
      <c r="B92" s="124" t="s">
        <v>42</v>
      </c>
      <c r="C92" s="128" t="s">
        <v>43</v>
      </c>
      <c r="D92" s="128" t="s">
        <v>167</v>
      </c>
      <c r="E92" s="137" t="s">
        <v>363</v>
      </c>
      <c r="F92" s="136"/>
      <c r="G92" s="308">
        <f>+G95+G100+G104+G106+G93+G98</f>
        <v>15235599.509999998</v>
      </c>
      <c r="H92" s="74"/>
      <c r="I92" s="17"/>
      <c r="J92" s="17"/>
    </row>
    <row r="93" spans="1:10" s="6" customFormat="1" ht="21" customHeight="1">
      <c r="A93" s="359" t="s">
        <v>761</v>
      </c>
      <c r="B93" s="348" t="s">
        <v>42</v>
      </c>
      <c r="C93" s="344" t="s">
        <v>43</v>
      </c>
      <c r="D93" s="344" t="s">
        <v>167</v>
      </c>
      <c r="E93" s="320" t="s">
        <v>762</v>
      </c>
      <c r="F93" s="373"/>
      <c r="G93" s="308">
        <f>G94</f>
        <v>103417</v>
      </c>
      <c r="H93" s="74"/>
      <c r="I93" s="17"/>
      <c r="J93" s="17"/>
    </row>
    <row r="94" spans="1:10" s="6" customFormat="1" ht="36" customHeight="1">
      <c r="A94" s="317" t="s">
        <v>161</v>
      </c>
      <c r="B94" s="355" t="s">
        <v>42</v>
      </c>
      <c r="C94" s="360" t="s">
        <v>43</v>
      </c>
      <c r="D94" s="360" t="s">
        <v>167</v>
      </c>
      <c r="E94" s="319" t="s">
        <v>762</v>
      </c>
      <c r="F94" s="373">
        <v>200</v>
      </c>
      <c r="G94" s="312">
        <v>103417</v>
      </c>
      <c r="H94" s="74"/>
      <c r="I94" s="17"/>
      <c r="J94" s="17"/>
    </row>
    <row r="95" spans="1:10" s="8" customFormat="1" ht="39" customHeight="1">
      <c r="A95" s="214" t="s">
        <v>492</v>
      </c>
      <c r="B95" s="124" t="s">
        <v>42</v>
      </c>
      <c r="C95" s="128" t="s">
        <v>43</v>
      </c>
      <c r="D95" s="128" t="s">
        <v>167</v>
      </c>
      <c r="E95" s="132" t="s">
        <v>225</v>
      </c>
      <c r="F95" s="128"/>
      <c r="G95" s="308">
        <f>G96+G97</f>
        <v>1378800</v>
      </c>
      <c r="H95" s="74"/>
      <c r="I95" s="216"/>
      <c r="J95" s="216"/>
    </row>
    <row r="96" spans="1:10" s="16" customFormat="1" ht="68.25" customHeight="1">
      <c r="A96" s="255" t="s">
        <v>54</v>
      </c>
      <c r="B96" s="133" t="s">
        <v>42</v>
      </c>
      <c r="C96" s="125" t="s">
        <v>43</v>
      </c>
      <c r="D96" s="125" t="s">
        <v>167</v>
      </c>
      <c r="E96" s="134" t="s">
        <v>225</v>
      </c>
      <c r="F96" s="136">
        <v>100</v>
      </c>
      <c r="G96" s="312">
        <v>1061421</v>
      </c>
      <c r="H96" s="74"/>
      <c r="I96" s="3"/>
      <c r="J96" s="3"/>
    </row>
    <row r="97" spans="1:10" s="12" customFormat="1" ht="33" customHeight="1">
      <c r="A97" s="255" t="s">
        <v>161</v>
      </c>
      <c r="B97" s="133" t="s">
        <v>42</v>
      </c>
      <c r="C97" s="125" t="s">
        <v>43</v>
      </c>
      <c r="D97" s="125" t="s">
        <v>167</v>
      </c>
      <c r="E97" s="134" t="s">
        <v>225</v>
      </c>
      <c r="F97" s="136">
        <v>200</v>
      </c>
      <c r="G97" s="312">
        <v>317379</v>
      </c>
      <c r="H97" s="74"/>
      <c r="I97" s="3"/>
      <c r="J97" s="3"/>
    </row>
    <row r="98" spans="1:10" s="12" customFormat="1" ht="33" customHeight="1">
      <c r="A98" s="357" t="s">
        <v>180</v>
      </c>
      <c r="B98" s="348" t="s">
        <v>42</v>
      </c>
      <c r="C98" s="344" t="s">
        <v>43</v>
      </c>
      <c r="D98" s="344" t="s">
        <v>167</v>
      </c>
      <c r="E98" s="320" t="s">
        <v>759</v>
      </c>
      <c r="F98" s="371"/>
      <c r="G98" s="308">
        <f>G99</f>
        <v>82673.87</v>
      </c>
      <c r="H98" s="74"/>
      <c r="I98" s="3"/>
      <c r="J98" s="3"/>
    </row>
    <row r="99" spans="1:10" s="12" customFormat="1" ht="33" customHeight="1">
      <c r="A99" s="317" t="s">
        <v>54</v>
      </c>
      <c r="B99" s="355" t="s">
        <v>42</v>
      </c>
      <c r="C99" s="360" t="s">
        <v>43</v>
      </c>
      <c r="D99" s="360" t="s">
        <v>167</v>
      </c>
      <c r="E99" s="319" t="s">
        <v>759</v>
      </c>
      <c r="F99" s="373">
        <v>100</v>
      </c>
      <c r="G99" s="312">
        <v>82673.87</v>
      </c>
      <c r="H99" s="74"/>
      <c r="I99" s="3"/>
      <c r="J99" s="3"/>
    </row>
    <row r="100" spans="1:10" s="13" customFormat="1" ht="33.75" customHeight="1">
      <c r="A100" s="254" t="s">
        <v>168</v>
      </c>
      <c r="B100" s="124" t="s">
        <v>42</v>
      </c>
      <c r="C100" s="128" t="s">
        <v>43</v>
      </c>
      <c r="D100" s="128" t="s">
        <v>167</v>
      </c>
      <c r="E100" s="132" t="s">
        <v>197</v>
      </c>
      <c r="F100" s="151"/>
      <c r="G100" s="308">
        <f>G101+G102+G103</f>
        <v>13248266.29</v>
      </c>
      <c r="H100" s="74"/>
      <c r="I100" s="244"/>
      <c r="J100" s="244"/>
    </row>
    <row r="101" spans="1:10" s="10" customFormat="1" ht="63.75" customHeight="1">
      <c r="A101" s="255" t="s">
        <v>54</v>
      </c>
      <c r="B101" s="133" t="s">
        <v>42</v>
      </c>
      <c r="C101" s="125" t="s">
        <v>43</v>
      </c>
      <c r="D101" s="125" t="s">
        <v>167</v>
      </c>
      <c r="E101" s="134" t="s">
        <v>197</v>
      </c>
      <c r="F101" s="152" t="s">
        <v>171</v>
      </c>
      <c r="G101" s="312">
        <v>7151156.67</v>
      </c>
      <c r="H101" s="68"/>
      <c r="I101" s="244"/>
      <c r="J101" s="244"/>
    </row>
    <row r="102" spans="1:10" s="13" customFormat="1" ht="38.25" customHeight="1">
      <c r="A102" s="255" t="s">
        <v>161</v>
      </c>
      <c r="B102" s="133" t="s">
        <v>42</v>
      </c>
      <c r="C102" s="125" t="s">
        <v>43</v>
      </c>
      <c r="D102" s="125" t="s">
        <v>167</v>
      </c>
      <c r="E102" s="134" t="s">
        <v>197</v>
      </c>
      <c r="F102" s="152" t="s">
        <v>172</v>
      </c>
      <c r="G102" s="312">
        <v>6040351.62</v>
      </c>
      <c r="H102" s="68"/>
      <c r="I102" s="244"/>
      <c r="J102" s="244"/>
    </row>
    <row r="103" spans="1:10" s="13" customFormat="1" ht="16.5" customHeight="1">
      <c r="A103" s="255" t="s">
        <v>269</v>
      </c>
      <c r="B103" s="133" t="s">
        <v>42</v>
      </c>
      <c r="C103" s="125" t="s">
        <v>43</v>
      </c>
      <c r="D103" s="125" t="s">
        <v>167</v>
      </c>
      <c r="E103" s="134" t="s">
        <v>197</v>
      </c>
      <c r="F103" s="152" t="s">
        <v>165</v>
      </c>
      <c r="G103" s="312">
        <v>56758</v>
      </c>
      <c r="H103" s="68"/>
      <c r="I103" s="244"/>
      <c r="J103" s="244"/>
    </row>
    <row r="104" spans="1:10" s="8" customFormat="1" ht="33.75" customHeight="1">
      <c r="A104" s="132" t="s">
        <v>60</v>
      </c>
      <c r="B104" s="124" t="s">
        <v>42</v>
      </c>
      <c r="C104" s="128" t="s">
        <v>43</v>
      </c>
      <c r="D104" s="128" t="s">
        <v>167</v>
      </c>
      <c r="E104" s="132" t="s">
        <v>198</v>
      </c>
      <c r="F104" s="128"/>
      <c r="G104" s="308">
        <f>G105</f>
        <v>80000</v>
      </c>
      <c r="H104" s="74"/>
      <c r="I104" s="216"/>
      <c r="J104" s="216"/>
    </row>
    <row r="105" spans="1:10" s="13" customFormat="1" ht="34.5" customHeight="1">
      <c r="A105" s="255" t="s">
        <v>161</v>
      </c>
      <c r="B105" s="133" t="s">
        <v>42</v>
      </c>
      <c r="C105" s="125" t="s">
        <v>43</v>
      </c>
      <c r="D105" s="125" t="s">
        <v>167</v>
      </c>
      <c r="E105" s="134" t="s">
        <v>198</v>
      </c>
      <c r="F105" s="136">
        <v>200</v>
      </c>
      <c r="G105" s="312">
        <v>80000</v>
      </c>
      <c r="H105" s="74"/>
      <c r="I105" s="244"/>
      <c r="J105" s="244"/>
    </row>
    <row r="106" spans="1:10" s="13" customFormat="1" ht="34.5" customHeight="1">
      <c r="A106" s="127" t="s">
        <v>548</v>
      </c>
      <c r="B106" s="124" t="s">
        <v>42</v>
      </c>
      <c r="C106" s="299" t="s">
        <v>43</v>
      </c>
      <c r="D106" s="299" t="s">
        <v>167</v>
      </c>
      <c r="E106" s="132" t="s">
        <v>547</v>
      </c>
      <c r="F106" s="139"/>
      <c r="G106" s="308">
        <f>G107</f>
        <v>342442.35</v>
      </c>
      <c r="H106" s="74"/>
      <c r="I106" s="244"/>
      <c r="J106" s="244"/>
    </row>
    <row r="107" spans="1:10" s="13" customFormat="1" ht="20.25" customHeight="1">
      <c r="A107" s="300" t="s">
        <v>289</v>
      </c>
      <c r="B107" s="133" t="s">
        <v>42</v>
      </c>
      <c r="C107" s="125" t="s">
        <v>43</v>
      </c>
      <c r="D107" s="125" t="s">
        <v>167</v>
      </c>
      <c r="E107" s="134" t="s">
        <v>547</v>
      </c>
      <c r="F107" s="136">
        <v>500</v>
      </c>
      <c r="G107" s="312">
        <v>342442.35</v>
      </c>
      <c r="H107" s="74"/>
      <c r="I107" s="244"/>
      <c r="J107" s="244"/>
    </row>
    <row r="108" spans="1:10" s="13" customFormat="1" ht="20.25" customHeight="1">
      <c r="A108" s="138" t="s">
        <v>143</v>
      </c>
      <c r="B108" s="124" t="s">
        <v>42</v>
      </c>
      <c r="C108" s="343" t="s">
        <v>43</v>
      </c>
      <c r="D108" s="343" t="s">
        <v>167</v>
      </c>
      <c r="E108" s="132" t="s">
        <v>367</v>
      </c>
      <c r="F108" s="343"/>
      <c r="G108" s="308">
        <f>G109</f>
        <v>82600</v>
      </c>
      <c r="H108" s="74"/>
      <c r="I108" s="244"/>
      <c r="J108" s="244"/>
    </row>
    <row r="109" spans="1:10" s="13" customFormat="1" ht="28.5" customHeight="1">
      <c r="A109" s="361" t="s">
        <v>6</v>
      </c>
      <c r="B109" s="124" t="s">
        <v>42</v>
      </c>
      <c r="C109" s="343" t="s">
        <v>43</v>
      </c>
      <c r="D109" s="343" t="s">
        <v>167</v>
      </c>
      <c r="E109" s="132" t="s">
        <v>368</v>
      </c>
      <c r="F109" s="343"/>
      <c r="G109" s="308">
        <f>G110</f>
        <v>82600</v>
      </c>
      <c r="H109" s="74"/>
      <c r="I109" s="244"/>
      <c r="J109" s="244"/>
    </row>
    <row r="110" spans="1:10" s="13" customFormat="1" ht="20.25" customHeight="1">
      <c r="A110" s="257" t="s">
        <v>6</v>
      </c>
      <c r="B110" s="124" t="s">
        <v>42</v>
      </c>
      <c r="C110" s="358" t="s">
        <v>43</v>
      </c>
      <c r="D110" s="125" t="s">
        <v>167</v>
      </c>
      <c r="E110" s="132" t="s">
        <v>183</v>
      </c>
      <c r="F110" s="358"/>
      <c r="G110" s="308">
        <f>G112+G111</f>
        <v>82600</v>
      </c>
      <c r="H110" s="74"/>
      <c r="I110" s="244"/>
      <c r="J110" s="244"/>
    </row>
    <row r="111" spans="1:10" s="13" customFormat="1" ht="35.25" customHeight="1">
      <c r="A111" s="256" t="s">
        <v>161</v>
      </c>
      <c r="B111" s="133" t="s">
        <v>42</v>
      </c>
      <c r="C111" s="125" t="s">
        <v>43</v>
      </c>
      <c r="D111" s="125" t="s">
        <v>167</v>
      </c>
      <c r="E111" s="134" t="s">
        <v>183</v>
      </c>
      <c r="F111" s="136">
        <v>200</v>
      </c>
      <c r="G111" s="312">
        <v>16000</v>
      </c>
      <c r="H111" s="74"/>
      <c r="I111" s="244"/>
      <c r="J111" s="244"/>
    </row>
    <row r="112" spans="1:10" s="13" customFormat="1" ht="20.25" customHeight="1">
      <c r="A112" s="255" t="s">
        <v>290</v>
      </c>
      <c r="B112" s="133" t="s">
        <v>42</v>
      </c>
      <c r="C112" s="125" t="s">
        <v>43</v>
      </c>
      <c r="D112" s="125" t="s">
        <v>167</v>
      </c>
      <c r="E112" s="134" t="s">
        <v>183</v>
      </c>
      <c r="F112" s="136">
        <v>300</v>
      </c>
      <c r="G112" s="312">
        <v>66600</v>
      </c>
      <c r="H112" s="74"/>
      <c r="I112" s="244"/>
      <c r="J112" s="244"/>
    </row>
    <row r="113" spans="1:10" s="13" customFormat="1" ht="31.5" customHeight="1">
      <c r="A113" s="257" t="s">
        <v>323</v>
      </c>
      <c r="B113" s="124" t="s">
        <v>42</v>
      </c>
      <c r="C113" s="128" t="s">
        <v>45</v>
      </c>
      <c r="D113" s="125"/>
      <c r="E113" s="153"/>
      <c r="F113" s="136"/>
      <c r="G113" s="308">
        <f>G114+G127</f>
        <v>388007.47</v>
      </c>
      <c r="H113" s="79"/>
      <c r="I113" s="244"/>
      <c r="J113" s="244"/>
    </row>
    <row r="114" spans="1:10" s="13" customFormat="1" ht="34.5" customHeight="1">
      <c r="A114" s="386" t="s">
        <v>724</v>
      </c>
      <c r="B114" s="124" t="s">
        <v>42</v>
      </c>
      <c r="C114" s="128" t="s">
        <v>45</v>
      </c>
      <c r="D114" s="155" t="s">
        <v>52</v>
      </c>
      <c r="E114" s="153"/>
      <c r="F114" s="136"/>
      <c r="G114" s="308">
        <f>G115</f>
        <v>363007.47</v>
      </c>
      <c r="H114" s="79"/>
      <c r="I114" s="244"/>
      <c r="J114" s="244"/>
    </row>
    <row r="115" spans="1:10" s="18" customFormat="1" ht="67.5" customHeight="1">
      <c r="A115" s="320" t="s">
        <v>725</v>
      </c>
      <c r="B115" s="124" t="s">
        <v>42</v>
      </c>
      <c r="C115" s="128" t="s">
        <v>45</v>
      </c>
      <c r="D115" s="155" t="s">
        <v>52</v>
      </c>
      <c r="E115" s="137" t="s">
        <v>375</v>
      </c>
      <c r="F115" s="128"/>
      <c r="G115" s="308">
        <f>G116</f>
        <v>363007.47</v>
      </c>
      <c r="H115" s="75"/>
      <c r="I115" s="3"/>
      <c r="J115" s="3"/>
    </row>
    <row r="116" spans="1:10" s="19" customFormat="1" ht="115.5" customHeight="1">
      <c r="A116" s="359" t="s">
        <v>726</v>
      </c>
      <c r="B116" s="124" t="s">
        <v>42</v>
      </c>
      <c r="C116" s="128" t="s">
        <v>45</v>
      </c>
      <c r="D116" s="155" t="s">
        <v>52</v>
      </c>
      <c r="E116" s="137" t="s">
        <v>402</v>
      </c>
      <c r="F116" s="128"/>
      <c r="G116" s="308">
        <f>G117+G120+G123</f>
        <v>363007.47</v>
      </c>
      <c r="H116" s="75"/>
      <c r="I116" s="240"/>
      <c r="J116" s="240"/>
    </row>
    <row r="117" spans="1:10" s="19" customFormat="1" ht="33" customHeight="1">
      <c r="A117" s="325" t="s">
        <v>727</v>
      </c>
      <c r="B117" s="124" t="s">
        <v>42</v>
      </c>
      <c r="C117" s="128" t="s">
        <v>45</v>
      </c>
      <c r="D117" s="155" t="s">
        <v>52</v>
      </c>
      <c r="E117" s="132" t="s">
        <v>416</v>
      </c>
      <c r="F117" s="136"/>
      <c r="G117" s="308">
        <f>G118</f>
        <v>200209.51</v>
      </c>
      <c r="H117" s="68"/>
      <c r="I117" s="240"/>
      <c r="J117" s="240"/>
    </row>
    <row r="118" spans="1:10" s="19" customFormat="1" ht="51" customHeight="1">
      <c r="A118" s="317" t="s">
        <v>59</v>
      </c>
      <c r="B118" s="133" t="s">
        <v>42</v>
      </c>
      <c r="C118" s="125" t="s">
        <v>45</v>
      </c>
      <c r="D118" s="156" t="s">
        <v>52</v>
      </c>
      <c r="E118" s="134" t="s">
        <v>273</v>
      </c>
      <c r="F118" s="143"/>
      <c r="G118" s="312">
        <f>G119</f>
        <v>200209.51</v>
      </c>
      <c r="H118" s="68"/>
      <c r="I118" s="240"/>
      <c r="J118" s="240"/>
    </row>
    <row r="119" spans="1:10" s="19" customFormat="1" ht="32.25" customHeight="1">
      <c r="A119" s="317" t="s">
        <v>161</v>
      </c>
      <c r="B119" s="133" t="s">
        <v>42</v>
      </c>
      <c r="C119" s="125" t="s">
        <v>45</v>
      </c>
      <c r="D119" s="156" t="s">
        <v>52</v>
      </c>
      <c r="E119" s="134" t="s">
        <v>273</v>
      </c>
      <c r="F119" s="136">
        <v>200</v>
      </c>
      <c r="G119" s="312">
        <v>200209.51</v>
      </c>
      <c r="H119" s="77"/>
      <c r="I119" s="240"/>
      <c r="J119" s="240"/>
    </row>
    <row r="120" spans="1:10" s="19" customFormat="1" ht="32.25" customHeight="1">
      <c r="A120" s="325" t="s">
        <v>199</v>
      </c>
      <c r="B120" s="124" t="s">
        <v>42</v>
      </c>
      <c r="C120" s="128" t="s">
        <v>45</v>
      </c>
      <c r="D120" s="155" t="s">
        <v>52</v>
      </c>
      <c r="E120" s="132" t="s">
        <v>417</v>
      </c>
      <c r="F120" s="136"/>
      <c r="G120" s="308">
        <f>G121</f>
        <v>9999</v>
      </c>
      <c r="H120" s="77"/>
      <c r="I120" s="240"/>
      <c r="J120" s="240"/>
    </row>
    <row r="121" spans="1:10" s="19" customFormat="1" ht="51" customHeight="1">
      <c r="A121" s="317" t="s">
        <v>59</v>
      </c>
      <c r="B121" s="133" t="s">
        <v>42</v>
      </c>
      <c r="C121" s="125" t="s">
        <v>45</v>
      </c>
      <c r="D121" s="156" t="s">
        <v>52</v>
      </c>
      <c r="E121" s="134" t="s">
        <v>274</v>
      </c>
      <c r="F121" s="143"/>
      <c r="G121" s="312">
        <f>G122</f>
        <v>9999</v>
      </c>
      <c r="H121" s="77"/>
      <c r="I121" s="240"/>
      <c r="J121" s="240"/>
    </row>
    <row r="122" spans="1:10" s="19" customFormat="1" ht="33.75" customHeight="1">
      <c r="A122" s="317" t="s">
        <v>161</v>
      </c>
      <c r="B122" s="133" t="s">
        <v>42</v>
      </c>
      <c r="C122" s="125" t="s">
        <v>45</v>
      </c>
      <c r="D122" s="156" t="s">
        <v>52</v>
      </c>
      <c r="E122" s="134" t="s">
        <v>274</v>
      </c>
      <c r="F122" s="136">
        <v>200</v>
      </c>
      <c r="G122" s="312">
        <v>9999</v>
      </c>
      <c r="H122" s="80"/>
      <c r="I122" s="240"/>
      <c r="J122" s="240"/>
    </row>
    <row r="123" spans="1:10" s="19" customFormat="1" ht="33.75" customHeight="1">
      <c r="A123" s="376" t="s">
        <v>624</v>
      </c>
      <c r="B123" s="124" t="s">
        <v>42</v>
      </c>
      <c r="C123" s="328" t="s">
        <v>45</v>
      </c>
      <c r="D123" s="155" t="s">
        <v>52</v>
      </c>
      <c r="E123" s="132" t="s">
        <v>626</v>
      </c>
      <c r="F123" s="136"/>
      <c r="G123" s="308">
        <f>G124</f>
        <v>152798.96</v>
      </c>
      <c r="H123" s="80"/>
      <c r="I123" s="240"/>
      <c r="J123" s="240"/>
    </row>
    <row r="124" spans="1:10" s="19" customFormat="1" ht="33.75" customHeight="1">
      <c r="A124" s="387" t="s">
        <v>625</v>
      </c>
      <c r="B124" s="133" t="s">
        <v>42</v>
      </c>
      <c r="C124" s="125" t="s">
        <v>45</v>
      </c>
      <c r="D124" s="156" t="s">
        <v>52</v>
      </c>
      <c r="E124" s="134" t="s">
        <v>627</v>
      </c>
      <c r="F124" s="136"/>
      <c r="G124" s="312">
        <f>G125</f>
        <v>152798.96</v>
      </c>
      <c r="H124" s="80"/>
      <c r="I124" s="240"/>
      <c r="J124" s="240"/>
    </row>
    <row r="125" spans="1:10" s="19" customFormat="1" ht="33.75" customHeight="1">
      <c r="A125" s="317" t="s">
        <v>161</v>
      </c>
      <c r="B125" s="133" t="s">
        <v>42</v>
      </c>
      <c r="C125" s="125" t="s">
        <v>45</v>
      </c>
      <c r="D125" s="156" t="s">
        <v>52</v>
      </c>
      <c r="E125" s="134" t="s">
        <v>627</v>
      </c>
      <c r="F125" s="136">
        <v>200</v>
      </c>
      <c r="G125" s="312">
        <v>152798.96</v>
      </c>
      <c r="H125" s="80"/>
      <c r="I125" s="240"/>
      <c r="J125" s="240"/>
    </row>
    <row r="126" spans="1:10" s="13" customFormat="1" ht="35.25" customHeight="1">
      <c r="A126" s="254" t="s">
        <v>279</v>
      </c>
      <c r="B126" s="124" t="s">
        <v>42</v>
      </c>
      <c r="C126" s="155" t="s">
        <v>45</v>
      </c>
      <c r="D126" s="139">
        <v>14</v>
      </c>
      <c r="E126" s="153"/>
      <c r="F126" s="136"/>
      <c r="G126" s="308">
        <f>G127</f>
        <v>25000</v>
      </c>
      <c r="H126" s="68"/>
      <c r="I126" s="244"/>
      <c r="J126" s="244"/>
    </row>
    <row r="127" spans="1:10" s="13" customFormat="1" ht="34.5" customHeight="1">
      <c r="A127" s="254" t="s">
        <v>795</v>
      </c>
      <c r="B127" s="124" t="s">
        <v>42</v>
      </c>
      <c r="C127" s="155" t="s">
        <v>45</v>
      </c>
      <c r="D127" s="139">
        <v>14</v>
      </c>
      <c r="E127" s="137" t="s">
        <v>376</v>
      </c>
      <c r="F127" s="139"/>
      <c r="G127" s="308">
        <f>G128</f>
        <v>25000</v>
      </c>
      <c r="H127" s="68"/>
      <c r="I127" s="244"/>
      <c r="J127" s="244"/>
    </row>
    <row r="128" spans="1:10" s="13" customFormat="1" ht="67.5" customHeight="1">
      <c r="A128" s="254" t="s">
        <v>794</v>
      </c>
      <c r="B128" s="124" t="s">
        <v>42</v>
      </c>
      <c r="C128" s="155" t="s">
        <v>45</v>
      </c>
      <c r="D128" s="139">
        <v>14</v>
      </c>
      <c r="E128" s="137" t="s">
        <v>401</v>
      </c>
      <c r="F128" s="139"/>
      <c r="G128" s="308">
        <f>G129+G132</f>
        <v>25000</v>
      </c>
      <c r="H128" s="68"/>
      <c r="I128" s="244"/>
      <c r="J128" s="244"/>
    </row>
    <row r="129" spans="1:10" s="13" customFormat="1" ht="48.75" customHeight="1">
      <c r="A129" s="254" t="s">
        <v>147</v>
      </c>
      <c r="B129" s="124" t="s">
        <v>42</v>
      </c>
      <c r="C129" s="155" t="s">
        <v>45</v>
      </c>
      <c r="D129" s="139">
        <v>14</v>
      </c>
      <c r="E129" s="132" t="s">
        <v>418</v>
      </c>
      <c r="F129" s="139"/>
      <c r="G129" s="308">
        <f>G130</f>
        <v>10000</v>
      </c>
      <c r="H129" s="68"/>
      <c r="I129" s="244"/>
      <c r="J129" s="244"/>
    </row>
    <row r="130" spans="1:10" s="13" customFormat="1" ht="35.25" customHeight="1">
      <c r="A130" s="255" t="s">
        <v>270</v>
      </c>
      <c r="B130" s="133" t="s">
        <v>42</v>
      </c>
      <c r="C130" s="156" t="s">
        <v>45</v>
      </c>
      <c r="D130" s="136">
        <v>14</v>
      </c>
      <c r="E130" s="134" t="s">
        <v>201</v>
      </c>
      <c r="F130" s="136"/>
      <c r="G130" s="312">
        <f>G131</f>
        <v>10000</v>
      </c>
      <c r="H130" s="68"/>
      <c r="I130" s="244"/>
      <c r="J130" s="244"/>
    </row>
    <row r="131" spans="1:10" s="13" customFormat="1" ht="35.25" customHeight="1">
      <c r="A131" s="255" t="s">
        <v>161</v>
      </c>
      <c r="B131" s="133" t="s">
        <v>42</v>
      </c>
      <c r="C131" s="156" t="s">
        <v>45</v>
      </c>
      <c r="D131" s="136">
        <v>14</v>
      </c>
      <c r="E131" s="134" t="s">
        <v>201</v>
      </c>
      <c r="F131" s="136">
        <v>200</v>
      </c>
      <c r="G131" s="312">
        <v>10000</v>
      </c>
      <c r="H131" s="68"/>
      <c r="I131" s="244"/>
      <c r="J131" s="244"/>
    </row>
    <row r="132" spans="1:10" s="13" customFormat="1" ht="35.25" customHeight="1">
      <c r="A132" s="254" t="s">
        <v>200</v>
      </c>
      <c r="B132" s="124" t="s">
        <v>42</v>
      </c>
      <c r="C132" s="155" t="s">
        <v>45</v>
      </c>
      <c r="D132" s="139">
        <v>14</v>
      </c>
      <c r="E132" s="137" t="s">
        <v>419</v>
      </c>
      <c r="F132" s="139"/>
      <c r="G132" s="308">
        <f>G133</f>
        <v>15000</v>
      </c>
      <c r="H132" s="68"/>
      <c r="I132" s="244"/>
      <c r="J132" s="244"/>
    </row>
    <row r="133" spans="1:10" s="13" customFormat="1" ht="35.25" customHeight="1">
      <c r="A133" s="255" t="s">
        <v>270</v>
      </c>
      <c r="B133" s="133" t="s">
        <v>42</v>
      </c>
      <c r="C133" s="156" t="s">
        <v>45</v>
      </c>
      <c r="D133" s="136">
        <v>14</v>
      </c>
      <c r="E133" s="134" t="s">
        <v>32</v>
      </c>
      <c r="F133" s="136"/>
      <c r="G133" s="312">
        <f>G134</f>
        <v>15000</v>
      </c>
      <c r="H133" s="68"/>
      <c r="I133" s="244"/>
      <c r="J133" s="244"/>
    </row>
    <row r="134" spans="1:10" s="13" customFormat="1" ht="35.25" customHeight="1">
      <c r="A134" s="255" t="s">
        <v>161</v>
      </c>
      <c r="B134" s="133" t="s">
        <v>42</v>
      </c>
      <c r="C134" s="156" t="s">
        <v>45</v>
      </c>
      <c r="D134" s="136">
        <v>14</v>
      </c>
      <c r="E134" s="134" t="s">
        <v>32</v>
      </c>
      <c r="F134" s="136">
        <v>200</v>
      </c>
      <c r="G134" s="312">
        <v>15000</v>
      </c>
      <c r="H134" s="68"/>
      <c r="I134" s="244"/>
      <c r="J134" s="244"/>
    </row>
    <row r="135" spans="1:10" s="20" customFormat="1" ht="19.5">
      <c r="A135" s="254" t="s">
        <v>141</v>
      </c>
      <c r="B135" s="124" t="s">
        <v>42</v>
      </c>
      <c r="C135" s="128" t="s">
        <v>46</v>
      </c>
      <c r="D135" s="128"/>
      <c r="E135" s="140"/>
      <c r="F135" s="128"/>
      <c r="G135" s="308">
        <f>G136+G145+G157+G170</f>
        <v>23603197.5</v>
      </c>
      <c r="H135" s="68"/>
      <c r="I135" s="245"/>
      <c r="J135" s="245"/>
    </row>
    <row r="136" spans="1:10" s="20" customFormat="1" ht="19.5">
      <c r="A136" s="254" t="s">
        <v>58</v>
      </c>
      <c r="B136" s="124" t="s">
        <v>42</v>
      </c>
      <c r="C136" s="128" t="s">
        <v>46</v>
      </c>
      <c r="D136" s="128" t="s">
        <v>43</v>
      </c>
      <c r="E136" s="140"/>
      <c r="F136" s="128"/>
      <c r="G136" s="308">
        <f>G137</f>
        <v>360897.17</v>
      </c>
      <c r="H136" s="68"/>
      <c r="I136" s="245"/>
      <c r="J136" s="245"/>
    </row>
    <row r="137" spans="1:10" s="6" customFormat="1" ht="32.25" customHeight="1">
      <c r="A137" s="132" t="s">
        <v>796</v>
      </c>
      <c r="B137" s="124" t="s">
        <v>42</v>
      </c>
      <c r="C137" s="128" t="s">
        <v>46</v>
      </c>
      <c r="D137" s="128" t="s">
        <v>43</v>
      </c>
      <c r="E137" s="137" t="s">
        <v>377</v>
      </c>
      <c r="F137" s="128"/>
      <c r="G137" s="308">
        <f>G138</f>
        <v>360897.17</v>
      </c>
      <c r="H137" s="77"/>
      <c r="I137" s="17"/>
      <c r="J137" s="17"/>
    </row>
    <row r="138" spans="1:10" s="5" customFormat="1" ht="50.25" customHeight="1">
      <c r="A138" s="132" t="s">
        <v>798</v>
      </c>
      <c r="B138" s="124" t="s">
        <v>42</v>
      </c>
      <c r="C138" s="128" t="s">
        <v>46</v>
      </c>
      <c r="D138" s="128" t="s">
        <v>43</v>
      </c>
      <c r="E138" s="137" t="s">
        <v>399</v>
      </c>
      <c r="F138" s="128"/>
      <c r="G138" s="308">
        <f>G139</f>
        <v>360897.17</v>
      </c>
      <c r="H138" s="77"/>
      <c r="I138" s="17"/>
      <c r="J138" s="17"/>
    </row>
    <row r="139" spans="1:10" s="5" customFormat="1" ht="66.75" customHeight="1">
      <c r="A139" s="132" t="s">
        <v>202</v>
      </c>
      <c r="B139" s="124" t="s">
        <v>42</v>
      </c>
      <c r="C139" s="128" t="s">
        <v>46</v>
      </c>
      <c r="D139" s="128" t="s">
        <v>43</v>
      </c>
      <c r="E139" s="132" t="s">
        <v>421</v>
      </c>
      <c r="F139" s="144"/>
      <c r="G139" s="308">
        <f>G140+G143</f>
        <v>360897.17</v>
      </c>
      <c r="H139" s="77"/>
      <c r="I139" s="17"/>
      <c r="J139" s="17"/>
    </row>
    <row r="140" spans="1:10" s="8" customFormat="1" ht="34.5" customHeight="1">
      <c r="A140" s="257" t="s">
        <v>3</v>
      </c>
      <c r="B140" s="124" t="s">
        <v>42</v>
      </c>
      <c r="C140" s="128" t="s">
        <v>46</v>
      </c>
      <c r="D140" s="128" t="s">
        <v>43</v>
      </c>
      <c r="E140" s="132" t="s">
        <v>203</v>
      </c>
      <c r="F140" s="144"/>
      <c r="G140" s="308">
        <f>G141+G142</f>
        <v>311000</v>
      </c>
      <c r="H140" s="77"/>
      <c r="I140" s="216"/>
      <c r="J140" s="216"/>
    </row>
    <row r="141" spans="1:10" s="10" customFormat="1" ht="63.75" customHeight="1">
      <c r="A141" s="255" t="s">
        <v>54</v>
      </c>
      <c r="B141" s="133" t="s">
        <v>42</v>
      </c>
      <c r="C141" s="125" t="s">
        <v>46</v>
      </c>
      <c r="D141" s="125" t="s">
        <v>43</v>
      </c>
      <c r="E141" s="134" t="s">
        <v>203</v>
      </c>
      <c r="F141" s="136">
        <v>100</v>
      </c>
      <c r="G141" s="312">
        <v>305800</v>
      </c>
      <c r="H141" s="77"/>
      <c r="I141" s="244"/>
      <c r="J141" s="244"/>
    </row>
    <row r="142" spans="1:10" s="13" customFormat="1" ht="35.25" customHeight="1">
      <c r="A142" s="255" t="s">
        <v>161</v>
      </c>
      <c r="B142" s="133" t="s">
        <v>42</v>
      </c>
      <c r="C142" s="125" t="s">
        <v>46</v>
      </c>
      <c r="D142" s="125" t="s">
        <v>43</v>
      </c>
      <c r="E142" s="134" t="s">
        <v>203</v>
      </c>
      <c r="F142" s="136">
        <v>200</v>
      </c>
      <c r="G142" s="312">
        <v>5200</v>
      </c>
      <c r="H142" s="81"/>
      <c r="I142" s="244"/>
      <c r="J142" s="244"/>
    </row>
    <row r="143" spans="1:10" s="13" customFormat="1" ht="35.25" customHeight="1">
      <c r="A143" s="369" t="s">
        <v>670</v>
      </c>
      <c r="B143" s="348" t="s">
        <v>42</v>
      </c>
      <c r="C143" s="344" t="s">
        <v>46</v>
      </c>
      <c r="D143" s="344" t="s">
        <v>43</v>
      </c>
      <c r="E143" s="320" t="s">
        <v>671</v>
      </c>
      <c r="F143" s="373"/>
      <c r="G143" s="308">
        <f>G144</f>
        <v>49897.17</v>
      </c>
      <c r="H143" s="81"/>
      <c r="I143" s="244"/>
      <c r="J143" s="244"/>
    </row>
    <row r="144" spans="1:10" s="13" customFormat="1" ht="35.25" customHeight="1">
      <c r="A144" s="317" t="s">
        <v>54</v>
      </c>
      <c r="B144" s="355" t="s">
        <v>42</v>
      </c>
      <c r="C144" s="360" t="s">
        <v>46</v>
      </c>
      <c r="D144" s="360" t="s">
        <v>43</v>
      </c>
      <c r="E144" s="319" t="s">
        <v>671</v>
      </c>
      <c r="F144" s="373">
        <v>100</v>
      </c>
      <c r="G144" s="312">
        <v>49897.17</v>
      </c>
      <c r="H144" s="81"/>
      <c r="I144" s="244"/>
      <c r="J144" s="244"/>
    </row>
    <row r="145" spans="1:10" s="21" customFormat="1" ht="20.25" customHeight="1">
      <c r="A145" s="259" t="s">
        <v>177</v>
      </c>
      <c r="B145" s="124" t="s">
        <v>42</v>
      </c>
      <c r="C145" s="128" t="s">
        <v>46</v>
      </c>
      <c r="D145" s="128" t="s">
        <v>48</v>
      </c>
      <c r="E145" s="158"/>
      <c r="F145" s="128"/>
      <c r="G145" s="308">
        <f>G146</f>
        <v>20239907.83</v>
      </c>
      <c r="H145" s="76"/>
      <c r="I145" s="245"/>
      <c r="J145" s="245"/>
    </row>
    <row r="146" spans="1:10" s="6" customFormat="1" ht="48.75" customHeight="1">
      <c r="A146" s="254" t="s">
        <v>799</v>
      </c>
      <c r="B146" s="124" t="s">
        <v>42</v>
      </c>
      <c r="C146" s="128" t="s">
        <v>46</v>
      </c>
      <c r="D146" s="128" t="s">
        <v>48</v>
      </c>
      <c r="E146" s="137" t="s">
        <v>378</v>
      </c>
      <c r="F146" s="128"/>
      <c r="G146" s="308">
        <f>G147</f>
        <v>20239907.83</v>
      </c>
      <c r="H146" s="76"/>
      <c r="I146" s="17"/>
      <c r="J146" s="17"/>
    </row>
    <row r="147" spans="1:10" s="6" customFormat="1" ht="81.75" customHeight="1">
      <c r="A147" s="254" t="s">
        <v>830</v>
      </c>
      <c r="B147" s="124" t="s">
        <v>42</v>
      </c>
      <c r="C147" s="128" t="s">
        <v>46</v>
      </c>
      <c r="D147" s="128" t="s">
        <v>48</v>
      </c>
      <c r="E147" s="137" t="s">
        <v>398</v>
      </c>
      <c r="F147" s="128"/>
      <c r="G147" s="308">
        <f>G148</f>
        <v>20239907.83</v>
      </c>
      <c r="H147" s="68"/>
      <c r="I147" s="17"/>
      <c r="J147" s="17"/>
    </row>
    <row r="148" spans="1:10" s="6" customFormat="1" ht="52.5" customHeight="1">
      <c r="A148" s="257" t="s">
        <v>204</v>
      </c>
      <c r="B148" s="124" t="s">
        <v>42</v>
      </c>
      <c r="C148" s="128" t="s">
        <v>46</v>
      </c>
      <c r="D148" s="128" t="s">
        <v>48</v>
      </c>
      <c r="E148" s="132" t="s">
        <v>422</v>
      </c>
      <c r="F148" s="144"/>
      <c r="G148" s="308">
        <f>G151+G153+G155+G149</f>
        <v>20239907.83</v>
      </c>
      <c r="H148" s="68"/>
      <c r="I148" s="17"/>
      <c r="J148" s="17"/>
    </row>
    <row r="149" spans="1:10" s="6" customFormat="1" ht="52.5" customHeight="1">
      <c r="A149" s="325" t="s">
        <v>580</v>
      </c>
      <c r="B149" s="348" t="s">
        <v>42</v>
      </c>
      <c r="C149" s="344" t="s">
        <v>46</v>
      </c>
      <c r="D149" s="344" t="s">
        <v>48</v>
      </c>
      <c r="E149" s="320" t="s">
        <v>672</v>
      </c>
      <c r="F149" s="352"/>
      <c r="G149" s="308">
        <f>G150</f>
        <v>13422837</v>
      </c>
      <c r="H149" s="68"/>
      <c r="I149" s="17"/>
      <c r="J149" s="17"/>
    </row>
    <row r="150" spans="1:10" s="6" customFormat="1" ht="35.25" customHeight="1">
      <c r="A150" s="381" t="s">
        <v>161</v>
      </c>
      <c r="B150" s="355" t="s">
        <v>42</v>
      </c>
      <c r="C150" s="360" t="s">
        <v>46</v>
      </c>
      <c r="D150" s="360" t="s">
        <v>48</v>
      </c>
      <c r="E150" s="319" t="s">
        <v>672</v>
      </c>
      <c r="F150" s="356">
        <v>200</v>
      </c>
      <c r="G150" s="312">
        <v>13422837</v>
      </c>
      <c r="H150" s="68"/>
      <c r="I150" s="17"/>
      <c r="J150" s="17"/>
    </row>
    <row r="151" spans="1:10" s="6" customFormat="1" ht="52.5" customHeight="1">
      <c r="A151" s="257" t="s">
        <v>580</v>
      </c>
      <c r="B151" s="124" t="s">
        <v>42</v>
      </c>
      <c r="C151" s="304" t="s">
        <v>46</v>
      </c>
      <c r="D151" s="304" t="s">
        <v>48</v>
      </c>
      <c r="E151" s="132" t="s">
        <v>579</v>
      </c>
      <c r="F151" s="144"/>
      <c r="G151" s="308">
        <f>G152</f>
        <v>135583.48</v>
      </c>
      <c r="H151" s="68"/>
      <c r="I151" s="17"/>
      <c r="J151" s="17"/>
    </row>
    <row r="152" spans="1:10" s="6" customFormat="1" ht="32.25" customHeight="1">
      <c r="A152" s="141" t="s">
        <v>161</v>
      </c>
      <c r="B152" s="133" t="s">
        <v>42</v>
      </c>
      <c r="C152" s="125" t="s">
        <v>46</v>
      </c>
      <c r="D152" s="125" t="s">
        <v>48</v>
      </c>
      <c r="E152" s="134" t="s">
        <v>579</v>
      </c>
      <c r="F152" s="143">
        <v>200</v>
      </c>
      <c r="G152" s="312">
        <v>135583.48</v>
      </c>
      <c r="H152" s="68"/>
      <c r="I152" s="17"/>
      <c r="J152" s="17"/>
    </row>
    <row r="153" spans="1:10" s="6" customFormat="1" ht="33.75" customHeight="1">
      <c r="A153" s="142" t="s">
        <v>493</v>
      </c>
      <c r="B153" s="124" t="s">
        <v>42</v>
      </c>
      <c r="C153" s="273" t="s">
        <v>46</v>
      </c>
      <c r="D153" s="273" t="s">
        <v>48</v>
      </c>
      <c r="E153" s="132" t="s">
        <v>494</v>
      </c>
      <c r="F153" s="144"/>
      <c r="G153" s="308">
        <f>G154</f>
        <v>91626.34</v>
      </c>
      <c r="H153" s="68"/>
      <c r="I153" s="17"/>
      <c r="J153" s="17"/>
    </row>
    <row r="154" spans="1:10" s="6" customFormat="1" ht="33.75" customHeight="1">
      <c r="A154" s="141" t="s">
        <v>495</v>
      </c>
      <c r="B154" s="133" t="s">
        <v>42</v>
      </c>
      <c r="C154" s="125" t="s">
        <v>46</v>
      </c>
      <c r="D154" s="125" t="s">
        <v>48</v>
      </c>
      <c r="E154" s="134" t="s">
        <v>494</v>
      </c>
      <c r="F154" s="143">
        <v>400</v>
      </c>
      <c r="G154" s="312">
        <v>91626.34</v>
      </c>
      <c r="H154" s="68"/>
      <c r="I154" s="17"/>
      <c r="J154" s="17"/>
    </row>
    <row r="155" spans="1:10" s="6" customFormat="1" ht="33.75" customHeight="1">
      <c r="A155" s="254" t="s">
        <v>14</v>
      </c>
      <c r="B155" s="124" t="s">
        <v>42</v>
      </c>
      <c r="C155" s="128" t="s">
        <v>46</v>
      </c>
      <c r="D155" s="128" t="s">
        <v>48</v>
      </c>
      <c r="E155" s="132" t="s">
        <v>205</v>
      </c>
      <c r="F155" s="144"/>
      <c r="G155" s="308">
        <f>G156</f>
        <v>6589861.01</v>
      </c>
      <c r="H155" s="77"/>
      <c r="I155" s="17"/>
      <c r="J155" s="17"/>
    </row>
    <row r="156" spans="1:10" s="6" customFormat="1" ht="33.75" customHeight="1">
      <c r="A156" s="255" t="s">
        <v>161</v>
      </c>
      <c r="B156" s="133" t="s">
        <v>42</v>
      </c>
      <c r="C156" s="125" t="s">
        <v>46</v>
      </c>
      <c r="D156" s="125" t="s">
        <v>48</v>
      </c>
      <c r="E156" s="134" t="s">
        <v>205</v>
      </c>
      <c r="F156" s="143">
        <v>200</v>
      </c>
      <c r="G156" s="312">
        <v>6589861.01</v>
      </c>
      <c r="H156" s="68"/>
      <c r="I156" s="17"/>
      <c r="J156" s="17"/>
    </row>
    <row r="157" spans="1:10" s="6" customFormat="1" ht="20.25" customHeight="1">
      <c r="A157" s="260" t="s">
        <v>131</v>
      </c>
      <c r="B157" s="124" t="s">
        <v>42</v>
      </c>
      <c r="C157" s="160" t="s">
        <v>46</v>
      </c>
      <c r="D157" s="160" t="s">
        <v>52</v>
      </c>
      <c r="E157" s="157"/>
      <c r="F157" s="144"/>
      <c r="G157" s="308">
        <f>G158</f>
        <v>278143.5</v>
      </c>
      <c r="H157" s="74"/>
      <c r="I157" s="17"/>
      <c r="J157" s="17"/>
    </row>
    <row r="158" spans="1:10" s="6" customFormat="1" ht="33.75" customHeight="1">
      <c r="A158" s="127" t="s">
        <v>800</v>
      </c>
      <c r="B158" s="124" t="s">
        <v>42</v>
      </c>
      <c r="C158" s="160" t="s">
        <v>46</v>
      </c>
      <c r="D158" s="160" t="s">
        <v>52</v>
      </c>
      <c r="E158" s="132" t="s">
        <v>379</v>
      </c>
      <c r="F158" s="144"/>
      <c r="G158" s="308">
        <f>G163+G159</f>
        <v>278143.5</v>
      </c>
      <c r="H158" s="68"/>
      <c r="I158" s="17"/>
      <c r="J158" s="17"/>
    </row>
    <row r="159" spans="1:10" s="6" customFormat="1" ht="51" customHeight="1">
      <c r="A159" s="127" t="s">
        <v>801</v>
      </c>
      <c r="B159" s="124" t="s">
        <v>42</v>
      </c>
      <c r="C159" s="160" t="s">
        <v>46</v>
      </c>
      <c r="D159" s="160" t="s">
        <v>52</v>
      </c>
      <c r="E159" s="132" t="s">
        <v>397</v>
      </c>
      <c r="F159" s="144"/>
      <c r="G159" s="308">
        <f>G160</f>
        <v>196838.42</v>
      </c>
      <c r="H159" s="81"/>
      <c r="I159" s="17"/>
      <c r="J159" s="17"/>
    </row>
    <row r="160" spans="1:10" s="6" customFormat="1" ht="33.75" customHeight="1">
      <c r="A160" s="127" t="s">
        <v>24</v>
      </c>
      <c r="B160" s="124" t="s">
        <v>42</v>
      </c>
      <c r="C160" s="160" t="s">
        <v>46</v>
      </c>
      <c r="D160" s="160" t="s">
        <v>52</v>
      </c>
      <c r="E160" s="132" t="s">
        <v>423</v>
      </c>
      <c r="F160" s="144"/>
      <c r="G160" s="308">
        <f>G161</f>
        <v>196838.42</v>
      </c>
      <c r="H160" s="75"/>
      <c r="I160" s="17"/>
      <c r="J160" s="17"/>
    </row>
    <row r="161" spans="1:10" s="6" customFormat="1" ht="33.75" customHeight="1">
      <c r="A161" s="135" t="s">
        <v>25</v>
      </c>
      <c r="B161" s="133" t="s">
        <v>42</v>
      </c>
      <c r="C161" s="161" t="s">
        <v>46</v>
      </c>
      <c r="D161" s="161" t="s">
        <v>52</v>
      </c>
      <c r="E161" s="134" t="s">
        <v>26</v>
      </c>
      <c r="F161" s="143"/>
      <c r="G161" s="312">
        <f>G162</f>
        <v>196838.42</v>
      </c>
      <c r="H161" s="74"/>
      <c r="I161" s="17"/>
      <c r="J161" s="17"/>
    </row>
    <row r="162" spans="1:10" s="6" customFormat="1" ht="33.75" customHeight="1">
      <c r="A162" s="135" t="s">
        <v>161</v>
      </c>
      <c r="B162" s="133" t="s">
        <v>42</v>
      </c>
      <c r="C162" s="161" t="s">
        <v>46</v>
      </c>
      <c r="D162" s="161" t="s">
        <v>52</v>
      </c>
      <c r="E162" s="134" t="s">
        <v>26</v>
      </c>
      <c r="F162" s="143">
        <v>200</v>
      </c>
      <c r="G162" s="312">
        <v>196838.42</v>
      </c>
      <c r="H162" s="74"/>
      <c r="I162" s="17"/>
      <c r="J162" s="17"/>
    </row>
    <row r="163" spans="1:10" s="6" customFormat="1" ht="66.75" customHeight="1">
      <c r="A163" s="127" t="s">
        <v>802</v>
      </c>
      <c r="B163" s="124" t="s">
        <v>42</v>
      </c>
      <c r="C163" s="162" t="s">
        <v>46</v>
      </c>
      <c r="D163" s="162" t="s">
        <v>52</v>
      </c>
      <c r="E163" s="132" t="s">
        <v>396</v>
      </c>
      <c r="F163" s="144"/>
      <c r="G163" s="308">
        <f>G164+G167</f>
        <v>81305.08</v>
      </c>
      <c r="H163" s="74"/>
      <c r="I163" s="17"/>
      <c r="J163" s="17"/>
    </row>
    <row r="164" spans="1:10" s="6" customFormat="1" ht="33.75" customHeight="1">
      <c r="A164" s="254" t="s">
        <v>132</v>
      </c>
      <c r="B164" s="124" t="s">
        <v>42</v>
      </c>
      <c r="C164" s="162" t="s">
        <v>46</v>
      </c>
      <c r="D164" s="162" t="s">
        <v>52</v>
      </c>
      <c r="E164" s="132" t="s">
        <v>424</v>
      </c>
      <c r="F164" s="144"/>
      <c r="G164" s="308">
        <f>G165</f>
        <v>49146</v>
      </c>
      <c r="H164" s="74"/>
      <c r="I164" s="17"/>
      <c r="J164" s="17"/>
    </row>
    <row r="165" spans="1:10" s="6" customFormat="1" ht="33.75" customHeight="1">
      <c r="A165" s="255" t="s">
        <v>25</v>
      </c>
      <c r="B165" s="133" t="s">
        <v>42</v>
      </c>
      <c r="C165" s="163" t="s">
        <v>46</v>
      </c>
      <c r="D165" s="163" t="s">
        <v>52</v>
      </c>
      <c r="E165" s="134" t="s">
        <v>136</v>
      </c>
      <c r="F165" s="143"/>
      <c r="G165" s="312">
        <f>G166</f>
        <v>49146</v>
      </c>
      <c r="H165" s="74"/>
      <c r="I165" s="17"/>
      <c r="J165" s="17"/>
    </row>
    <row r="166" spans="1:10" s="6" customFormat="1" ht="33.75" customHeight="1">
      <c r="A166" s="261" t="s">
        <v>161</v>
      </c>
      <c r="B166" s="133" t="s">
        <v>42</v>
      </c>
      <c r="C166" s="163" t="s">
        <v>46</v>
      </c>
      <c r="D166" s="163" t="s">
        <v>52</v>
      </c>
      <c r="E166" s="134" t="s">
        <v>136</v>
      </c>
      <c r="F166" s="143">
        <v>200</v>
      </c>
      <c r="G166" s="312">
        <v>49146</v>
      </c>
      <c r="H166" s="74"/>
      <c r="I166" s="17"/>
      <c r="J166" s="17"/>
    </row>
    <row r="167" spans="1:10" s="6" customFormat="1" ht="101.25" customHeight="1">
      <c r="A167" s="262" t="s">
        <v>352</v>
      </c>
      <c r="B167" s="124" t="s">
        <v>42</v>
      </c>
      <c r="C167" s="162" t="s">
        <v>46</v>
      </c>
      <c r="D167" s="162" t="s">
        <v>52</v>
      </c>
      <c r="E167" s="132" t="s">
        <v>425</v>
      </c>
      <c r="F167" s="144"/>
      <c r="G167" s="308">
        <f>G168</f>
        <v>32159.08</v>
      </c>
      <c r="H167" s="74"/>
      <c r="I167" s="17"/>
      <c r="J167" s="17"/>
    </row>
    <row r="168" spans="1:10" s="6" customFormat="1" ht="33.75" customHeight="1">
      <c r="A168" s="255" t="s">
        <v>25</v>
      </c>
      <c r="B168" s="133" t="s">
        <v>42</v>
      </c>
      <c r="C168" s="163" t="s">
        <v>46</v>
      </c>
      <c r="D168" s="163" t="s">
        <v>52</v>
      </c>
      <c r="E168" s="134" t="s">
        <v>353</v>
      </c>
      <c r="F168" s="143"/>
      <c r="G168" s="312">
        <f>G169</f>
        <v>32159.08</v>
      </c>
      <c r="H168" s="74"/>
      <c r="I168" s="17"/>
      <c r="J168" s="17"/>
    </row>
    <row r="169" spans="1:10" s="6" customFormat="1" ht="33.75" customHeight="1">
      <c r="A169" s="261" t="s">
        <v>161</v>
      </c>
      <c r="B169" s="133" t="s">
        <v>42</v>
      </c>
      <c r="C169" s="163" t="s">
        <v>46</v>
      </c>
      <c r="D169" s="163" t="s">
        <v>52</v>
      </c>
      <c r="E169" s="134" t="s">
        <v>353</v>
      </c>
      <c r="F169" s="143">
        <v>200</v>
      </c>
      <c r="G169" s="312">
        <v>32159.08</v>
      </c>
      <c r="H169" s="74"/>
      <c r="I169" s="17"/>
      <c r="J169" s="17"/>
    </row>
    <row r="170" spans="1:10" s="6" customFormat="1" ht="18" customHeight="1">
      <c r="A170" s="215" t="s">
        <v>496</v>
      </c>
      <c r="B170" s="124" t="s">
        <v>42</v>
      </c>
      <c r="C170" s="162" t="s">
        <v>46</v>
      </c>
      <c r="D170" s="162">
        <v>12</v>
      </c>
      <c r="E170" s="134"/>
      <c r="F170" s="143"/>
      <c r="G170" s="308">
        <f>G171</f>
        <v>2724249</v>
      </c>
      <c r="H170" s="74"/>
      <c r="I170" s="17"/>
      <c r="J170" s="17"/>
    </row>
    <row r="171" spans="1:10" s="6" customFormat="1" ht="48.75" customHeight="1">
      <c r="A171" s="165" t="s">
        <v>803</v>
      </c>
      <c r="B171" s="124" t="s">
        <v>42</v>
      </c>
      <c r="C171" s="162" t="s">
        <v>46</v>
      </c>
      <c r="D171" s="162">
        <v>12</v>
      </c>
      <c r="E171" s="137" t="s">
        <v>497</v>
      </c>
      <c r="F171" s="143"/>
      <c r="G171" s="308">
        <f>G172</f>
        <v>2724249</v>
      </c>
      <c r="H171" s="74"/>
      <c r="I171" s="17"/>
      <c r="J171" s="17"/>
    </row>
    <row r="172" spans="1:10" s="6" customFormat="1" ht="81" customHeight="1">
      <c r="A172" s="165" t="s">
        <v>804</v>
      </c>
      <c r="B172" s="124" t="s">
        <v>42</v>
      </c>
      <c r="C172" s="162" t="s">
        <v>46</v>
      </c>
      <c r="D172" s="162">
        <v>12</v>
      </c>
      <c r="E172" s="137" t="s">
        <v>498</v>
      </c>
      <c r="F172" s="143"/>
      <c r="G172" s="308">
        <f>G173</f>
        <v>2724249</v>
      </c>
      <c r="H172" s="74"/>
      <c r="I172" s="17"/>
      <c r="J172" s="17"/>
    </row>
    <row r="173" spans="1:10" s="6" customFormat="1" ht="64.5" customHeight="1">
      <c r="A173" s="165" t="s">
        <v>522</v>
      </c>
      <c r="B173" s="124" t="s">
        <v>42</v>
      </c>
      <c r="C173" s="162" t="s">
        <v>46</v>
      </c>
      <c r="D173" s="162">
        <v>12</v>
      </c>
      <c r="E173" s="137" t="s">
        <v>521</v>
      </c>
      <c r="F173" s="143"/>
      <c r="G173" s="308">
        <f>G174+G176+G178</f>
        <v>2724249</v>
      </c>
      <c r="H173" s="74"/>
      <c r="I173" s="17"/>
      <c r="J173" s="17"/>
    </row>
    <row r="174" spans="1:10" s="6" customFormat="1" ht="54" customHeight="1">
      <c r="A174" s="165" t="s">
        <v>566</v>
      </c>
      <c r="B174" s="124" t="s">
        <v>42</v>
      </c>
      <c r="C174" s="162" t="s">
        <v>46</v>
      </c>
      <c r="D174" s="162">
        <v>12</v>
      </c>
      <c r="E174" s="137" t="s">
        <v>524</v>
      </c>
      <c r="F174" s="143"/>
      <c r="G174" s="308">
        <f>G175</f>
        <v>1465974</v>
      </c>
      <c r="H174" s="74"/>
      <c r="I174" s="17"/>
      <c r="J174" s="17"/>
    </row>
    <row r="175" spans="1:10" s="6" customFormat="1" ht="15.75" customHeight="1">
      <c r="A175" s="164" t="s">
        <v>289</v>
      </c>
      <c r="B175" s="133" t="s">
        <v>42</v>
      </c>
      <c r="C175" s="163" t="s">
        <v>46</v>
      </c>
      <c r="D175" s="163">
        <v>12</v>
      </c>
      <c r="E175" s="153" t="s">
        <v>524</v>
      </c>
      <c r="F175" s="143">
        <v>500</v>
      </c>
      <c r="G175" s="312">
        <v>1465974</v>
      </c>
      <c r="H175" s="74"/>
      <c r="I175" s="17"/>
      <c r="J175" s="17"/>
    </row>
    <row r="176" spans="1:10" s="6" customFormat="1" ht="46.5" customHeight="1">
      <c r="A176" s="165" t="s">
        <v>523</v>
      </c>
      <c r="B176" s="124" t="s">
        <v>42</v>
      </c>
      <c r="C176" s="162" t="s">
        <v>46</v>
      </c>
      <c r="D176" s="162">
        <v>12</v>
      </c>
      <c r="E176" s="137" t="s">
        <v>525</v>
      </c>
      <c r="F176" s="143"/>
      <c r="G176" s="308">
        <f>G177</f>
        <v>628275</v>
      </c>
      <c r="H176" s="74"/>
      <c r="I176" s="17"/>
      <c r="J176" s="17"/>
    </row>
    <row r="177" spans="1:10" s="6" customFormat="1" ht="18" customHeight="1">
      <c r="A177" s="164" t="s">
        <v>289</v>
      </c>
      <c r="B177" s="133" t="s">
        <v>42</v>
      </c>
      <c r="C177" s="163" t="s">
        <v>46</v>
      </c>
      <c r="D177" s="163">
        <v>12</v>
      </c>
      <c r="E177" s="153" t="s">
        <v>525</v>
      </c>
      <c r="F177" s="143">
        <v>500</v>
      </c>
      <c r="G177" s="312">
        <v>628275</v>
      </c>
      <c r="H177" s="74"/>
      <c r="I177" s="17"/>
      <c r="J177" s="17"/>
    </row>
    <row r="178" spans="1:10" s="6" customFormat="1" ht="53.25" customHeight="1">
      <c r="A178" s="391" t="s">
        <v>763</v>
      </c>
      <c r="B178" s="348" t="s">
        <v>42</v>
      </c>
      <c r="C178" s="392" t="s">
        <v>46</v>
      </c>
      <c r="D178" s="392">
        <v>12</v>
      </c>
      <c r="E178" s="351" t="s">
        <v>764</v>
      </c>
      <c r="F178" s="350"/>
      <c r="G178" s="308">
        <f>G179</f>
        <v>630000</v>
      </c>
      <c r="H178" s="74"/>
      <c r="I178" s="17"/>
      <c r="J178" s="17"/>
    </row>
    <row r="179" spans="1:10" s="6" customFormat="1" ht="24.75" customHeight="1">
      <c r="A179" s="387" t="s">
        <v>289</v>
      </c>
      <c r="B179" s="355" t="s">
        <v>42</v>
      </c>
      <c r="C179" s="393" t="s">
        <v>46</v>
      </c>
      <c r="D179" s="393">
        <v>12</v>
      </c>
      <c r="E179" s="323" t="s">
        <v>764</v>
      </c>
      <c r="F179" s="327" t="s">
        <v>765</v>
      </c>
      <c r="G179" s="312">
        <v>630000</v>
      </c>
      <c r="H179" s="74"/>
      <c r="I179" s="17"/>
      <c r="J179" s="17"/>
    </row>
    <row r="180" spans="1:10" s="6" customFormat="1" ht="19.5" customHeight="1">
      <c r="A180" s="254" t="s">
        <v>454</v>
      </c>
      <c r="B180" s="124" t="s">
        <v>42</v>
      </c>
      <c r="C180" s="155" t="s">
        <v>455</v>
      </c>
      <c r="D180" s="125"/>
      <c r="E180" s="134"/>
      <c r="F180" s="143"/>
      <c r="G180" s="308">
        <f>G181</f>
        <v>9793474.58</v>
      </c>
      <c r="H180" s="74"/>
      <c r="I180" s="17"/>
      <c r="J180" s="17"/>
    </row>
    <row r="181" spans="1:10" s="6" customFormat="1" ht="19.5" customHeight="1">
      <c r="A181" s="254" t="s">
        <v>456</v>
      </c>
      <c r="B181" s="124" t="s">
        <v>42</v>
      </c>
      <c r="C181" s="155" t="s">
        <v>455</v>
      </c>
      <c r="D181" s="167" t="s">
        <v>44</v>
      </c>
      <c r="E181" s="134"/>
      <c r="F181" s="143"/>
      <c r="G181" s="308">
        <f>G213+G227+G182</f>
        <v>9793474.58</v>
      </c>
      <c r="H181" s="74"/>
      <c r="I181" s="17"/>
      <c r="J181" s="17"/>
    </row>
    <row r="182" spans="1:10" s="6" customFormat="1" ht="36.75" customHeight="1">
      <c r="A182" s="165" t="s">
        <v>805</v>
      </c>
      <c r="B182" s="124" t="s">
        <v>42</v>
      </c>
      <c r="C182" s="155" t="s">
        <v>455</v>
      </c>
      <c r="D182" s="167" t="s">
        <v>44</v>
      </c>
      <c r="E182" s="137" t="s">
        <v>657</v>
      </c>
      <c r="F182" s="143"/>
      <c r="G182" s="308">
        <f>G183</f>
        <v>816941</v>
      </c>
      <c r="H182" s="74"/>
      <c r="I182" s="17"/>
      <c r="J182" s="17"/>
    </row>
    <row r="183" spans="1:10" s="6" customFormat="1" ht="64.5" customHeight="1">
      <c r="A183" s="165" t="s">
        <v>831</v>
      </c>
      <c r="B183" s="124" t="s">
        <v>42</v>
      </c>
      <c r="C183" s="155" t="s">
        <v>455</v>
      </c>
      <c r="D183" s="167" t="s">
        <v>44</v>
      </c>
      <c r="E183" s="137" t="s">
        <v>658</v>
      </c>
      <c r="F183" s="143"/>
      <c r="G183" s="312">
        <f>G184</f>
        <v>816941</v>
      </c>
      <c r="H183" s="74"/>
      <c r="I183" s="17"/>
      <c r="J183" s="17"/>
    </row>
    <row r="184" spans="1:10" s="6" customFormat="1" ht="33" customHeight="1">
      <c r="A184" s="165" t="s">
        <v>655</v>
      </c>
      <c r="B184" s="124" t="s">
        <v>42</v>
      </c>
      <c r="C184" s="155" t="s">
        <v>455</v>
      </c>
      <c r="D184" s="167" t="s">
        <v>44</v>
      </c>
      <c r="E184" s="137" t="s">
        <v>659</v>
      </c>
      <c r="F184" s="143"/>
      <c r="G184" s="312">
        <f>G185+G187+G200</f>
        <v>816941</v>
      </c>
      <c r="H184" s="74"/>
      <c r="I184" s="17"/>
      <c r="J184" s="17"/>
    </row>
    <row r="185" spans="1:10" s="6" customFormat="1" ht="33" customHeight="1">
      <c r="A185" s="296" t="s">
        <v>656</v>
      </c>
      <c r="B185" s="124" t="s">
        <v>42</v>
      </c>
      <c r="C185" s="155" t="s">
        <v>455</v>
      </c>
      <c r="D185" s="167" t="s">
        <v>44</v>
      </c>
      <c r="E185" s="137" t="s">
        <v>660</v>
      </c>
      <c r="F185" s="143"/>
      <c r="G185" s="312">
        <f>G186</f>
        <v>100000</v>
      </c>
      <c r="H185" s="74"/>
      <c r="I185" s="17"/>
      <c r="J185" s="17"/>
    </row>
    <row r="186" spans="1:10" s="6" customFormat="1" ht="33" customHeight="1">
      <c r="A186" s="164" t="s">
        <v>161</v>
      </c>
      <c r="B186" s="133" t="s">
        <v>42</v>
      </c>
      <c r="C186" s="156" t="s">
        <v>455</v>
      </c>
      <c r="D186" s="166" t="s">
        <v>44</v>
      </c>
      <c r="E186" s="153" t="s">
        <v>660</v>
      </c>
      <c r="F186" s="143">
        <v>200</v>
      </c>
      <c r="G186" s="312">
        <v>100000</v>
      </c>
      <c r="H186" s="74"/>
      <c r="I186" s="17"/>
      <c r="J186" s="17"/>
    </row>
    <row r="187" spans="1:10" s="6" customFormat="1" ht="33" customHeight="1">
      <c r="A187" s="377" t="s">
        <v>667</v>
      </c>
      <c r="B187" s="348" t="s">
        <v>42</v>
      </c>
      <c r="C187" s="349" t="s">
        <v>455</v>
      </c>
      <c r="D187" s="350" t="s">
        <v>44</v>
      </c>
      <c r="E187" s="351" t="s">
        <v>740</v>
      </c>
      <c r="F187" s="327"/>
      <c r="G187" s="312">
        <f>G188+G190+G192+G194+G196+G198</f>
        <v>430165</v>
      </c>
      <c r="H187" s="74"/>
      <c r="I187" s="17"/>
      <c r="J187" s="17"/>
    </row>
    <row r="188" spans="1:10" s="6" customFormat="1" ht="33" customHeight="1">
      <c r="A188" s="377" t="s">
        <v>728</v>
      </c>
      <c r="B188" s="348" t="s">
        <v>42</v>
      </c>
      <c r="C188" s="349" t="s">
        <v>455</v>
      </c>
      <c r="D188" s="350" t="s">
        <v>44</v>
      </c>
      <c r="E188" s="351" t="s">
        <v>741</v>
      </c>
      <c r="F188" s="327"/>
      <c r="G188" s="312">
        <f>G189</f>
        <v>72595</v>
      </c>
      <c r="H188" s="74"/>
      <c r="I188" s="17"/>
      <c r="J188" s="17"/>
    </row>
    <row r="189" spans="1:10" s="6" customFormat="1" ht="33" customHeight="1">
      <c r="A189" s="317" t="s">
        <v>161</v>
      </c>
      <c r="B189" s="348" t="s">
        <v>42</v>
      </c>
      <c r="C189" s="349" t="s">
        <v>455</v>
      </c>
      <c r="D189" s="350" t="s">
        <v>44</v>
      </c>
      <c r="E189" s="351" t="s">
        <v>741</v>
      </c>
      <c r="F189" s="327" t="s">
        <v>172</v>
      </c>
      <c r="G189" s="312">
        <v>72595</v>
      </c>
      <c r="H189" s="74"/>
      <c r="I189" s="17"/>
      <c r="J189" s="17"/>
    </row>
    <row r="190" spans="1:10" s="6" customFormat="1" ht="33" customHeight="1">
      <c r="A190" s="377" t="s">
        <v>729</v>
      </c>
      <c r="B190" s="348" t="s">
        <v>42</v>
      </c>
      <c r="C190" s="349" t="s">
        <v>455</v>
      </c>
      <c r="D190" s="350" t="s">
        <v>44</v>
      </c>
      <c r="E190" s="351" t="s">
        <v>742</v>
      </c>
      <c r="F190" s="327"/>
      <c r="G190" s="312">
        <f>G191</f>
        <v>78715</v>
      </c>
      <c r="H190" s="74"/>
      <c r="I190" s="17"/>
      <c r="J190" s="17"/>
    </row>
    <row r="191" spans="1:10" s="6" customFormat="1" ht="33" customHeight="1">
      <c r="A191" s="317" t="s">
        <v>161</v>
      </c>
      <c r="B191" s="348" t="s">
        <v>42</v>
      </c>
      <c r="C191" s="349" t="s">
        <v>455</v>
      </c>
      <c r="D191" s="350" t="s">
        <v>44</v>
      </c>
      <c r="E191" s="351" t="s">
        <v>742</v>
      </c>
      <c r="F191" s="327" t="s">
        <v>172</v>
      </c>
      <c r="G191" s="312">
        <v>78715</v>
      </c>
      <c r="H191" s="74"/>
      <c r="I191" s="17"/>
      <c r="J191" s="17"/>
    </row>
    <row r="192" spans="1:10" s="6" customFormat="1" ht="33" customHeight="1">
      <c r="A192" s="377" t="s">
        <v>730</v>
      </c>
      <c r="B192" s="348" t="s">
        <v>42</v>
      </c>
      <c r="C192" s="349" t="s">
        <v>455</v>
      </c>
      <c r="D192" s="350" t="s">
        <v>44</v>
      </c>
      <c r="E192" s="351" t="s">
        <v>743</v>
      </c>
      <c r="F192" s="327"/>
      <c r="G192" s="312">
        <f>G193</f>
        <v>58991</v>
      </c>
      <c r="H192" s="74"/>
      <c r="I192" s="17"/>
      <c r="J192" s="17"/>
    </row>
    <row r="193" spans="1:10" s="6" customFormat="1" ht="33" customHeight="1">
      <c r="A193" s="317" t="s">
        <v>161</v>
      </c>
      <c r="B193" s="348" t="s">
        <v>42</v>
      </c>
      <c r="C193" s="349" t="s">
        <v>455</v>
      </c>
      <c r="D193" s="350" t="s">
        <v>44</v>
      </c>
      <c r="E193" s="351" t="s">
        <v>743</v>
      </c>
      <c r="F193" s="327" t="s">
        <v>172</v>
      </c>
      <c r="G193" s="312">
        <v>58991</v>
      </c>
      <c r="H193" s="74"/>
      <c r="I193" s="17"/>
      <c r="J193" s="17"/>
    </row>
    <row r="194" spans="1:10" s="6" customFormat="1" ht="33" customHeight="1">
      <c r="A194" s="377" t="s">
        <v>731</v>
      </c>
      <c r="B194" s="348" t="s">
        <v>42</v>
      </c>
      <c r="C194" s="349" t="s">
        <v>455</v>
      </c>
      <c r="D194" s="350" t="s">
        <v>44</v>
      </c>
      <c r="E194" s="351" t="s">
        <v>744</v>
      </c>
      <c r="F194" s="327"/>
      <c r="G194" s="312">
        <f>G195</f>
        <v>56305</v>
      </c>
      <c r="H194" s="74"/>
      <c r="I194" s="17"/>
      <c r="J194" s="17"/>
    </row>
    <row r="195" spans="1:10" s="6" customFormat="1" ht="33" customHeight="1">
      <c r="A195" s="317" t="s">
        <v>161</v>
      </c>
      <c r="B195" s="348" t="s">
        <v>42</v>
      </c>
      <c r="C195" s="349" t="s">
        <v>455</v>
      </c>
      <c r="D195" s="350" t="s">
        <v>44</v>
      </c>
      <c r="E195" s="351" t="s">
        <v>744</v>
      </c>
      <c r="F195" s="327" t="s">
        <v>172</v>
      </c>
      <c r="G195" s="312">
        <v>56305</v>
      </c>
      <c r="H195" s="74"/>
      <c r="I195" s="17"/>
      <c r="J195" s="17"/>
    </row>
    <row r="196" spans="1:10" s="6" customFormat="1" ht="33" customHeight="1">
      <c r="A196" s="377" t="s">
        <v>732</v>
      </c>
      <c r="B196" s="348" t="s">
        <v>42</v>
      </c>
      <c r="C196" s="349" t="s">
        <v>455</v>
      </c>
      <c r="D196" s="350" t="s">
        <v>44</v>
      </c>
      <c r="E196" s="351" t="s">
        <v>745</v>
      </c>
      <c r="F196" s="327"/>
      <c r="G196" s="312">
        <f>G197</f>
        <v>63674</v>
      </c>
      <c r="H196" s="74"/>
      <c r="I196" s="17"/>
      <c r="J196" s="17"/>
    </row>
    <row r="197" spans="1:10" s="6" customFormat="1" ht="33" customHeight="1">
      <c r="A197" s="317" t="s">
        <v>161</v>
      </c>
      <c r="B197" s="348" t="s">
        <v>42</v>
      </c>
      <c r="C197" s="349" t="s">
        <v>455</v>
      </c>
      <c r="D197" s="350" t="s">
        <v>44</v>
      </c>
      <c r="E197" s="351" t="s">
        <v>745</v>
      </c>
      <c r="F197" s="327" t="s">
        <v>172</v>
      </c>
      <c r="G197" s="312">
        <v>63674</v>
      </c>
      <c r="H197" s="74"/>
      <c r="I197" s="17"/>
      <c r="J197" s="17"/>
    </row>
    <row r="198" spans="1:10" s="6" customFormat="1" ht="33" customHeight="1">
      <c r="A198" s="377" t="s">
        <v>733</v>
      </c>
      <c r="B198" s="348" t="s">
        <v>42</v>
      </c>
      <c r="C198" s="349" t="s">
        <v>455</v>
      </c>
      <c r="D198" s="350" t="s">
        <v>44</v>
      </c>
      <c r="E198" s="351" t="s">
        <v>746</v>
      </c>
      <c r="F198" s="327"/>
      <c r="G198" s="312">
        <f>G199</f>
        <v>99885</v>
      </c>
      <c r="H198" s="74"/>
      <c r="I198" s="17"/>
      <c r="J198" s="17"/>
    </row>
    <row r="199" spans="1:10" s="6" customFormat="1" ht="33" customHeight="1">
      <c r="A199" s="317" t="s">
        <v>161</v>
      </c>
      <c r="B199" s="348" t="s">
        <v>42</v>
      </c>
      <c r="C199" s="349" t="s">
        <v>455</v>
      </c>
      <c r="D199" s="350" t="s">
        <v>44</v>
      </c>
      <c r="E199" s="351" t="s">
        <v>746</v>
      </c>
      <c r="F199" s="327" t="s">
        <v>172</v>
      </c>
      <c r="G199" s="312">
        <v>99885</v>
      </c>
      <c r="H199" s="74"/>
      <c r="I199" s="17"/>
      <c r="J199" s="17"/>
    </row>
    <row r="200" spans="1:10" s="6" customFormat="1" ht="33" customHeight="1">
      <c r="A200" s="374" t="s">
        <v>546</v>
      </c>
      <c r="B200" s="348" t="s">
        <v>42</v>
      </c>
      <c r="C200" s="349" t="s">
        <v>455</v>
      </c>
      <c r="D200" s="350" t="s">
        <v>44</v>
      </c>
      <c r="E200" s="351" t="s">
        <v>747</v>
      </c>
      <c r="F200" s="327"/>
      <c r="G200" s="312">
        <f>G201+G203+G205+G207+G209+G211</f>
        <v>286776</v>
      </c>
      <c r="H200" s="74"/>
      <c r="I200" s="17"/>
      <c r="J200" s="17"/>
    </row>
    <row r="201" spans="1:10" s="6" customFormat="1" ht="33" customHeight="1">
      <c r="A201" s="374" t="s">
        <v>734</v>
      </c>
      <c r="B201" s="348" t="s">
        <v>42</v>
      </c>
      <c r="C201" s="349" t="s">
        <v>455</v>
      </c>
      <c r="D201" s="350" t="s">
        <v>44</v>
      </c>
      <c r="E201" s="351" t="s">
        <v>748</v>
      </c>
      <c r="F201" s="327"/>
      <c r="G201" s="312">
        <f>G202</f>
        <v>48396</v>
      </c>
      <c r="H201" s="74"/>
      <c r="I201" s="17"/>
      <c r="J201" s="17"/>
    </row>
    <row r="202" spans="1:10" s="6" customFormat="1" ht="33" customHeight="1">
      <c r="A202" s="317" t="s">
        <v>161</v>
      </c>
      <c r="B202" s="348" t="s">
        <v>42</v>
      </c>
      <c r="C202" s="349" t="s">
        <v>455</v>
      </c>
      <c r="D202" s="350" t="s">
        <v>44</v>
      </c>
      <c r="E202" s="351" t="s">
        <v>748</v>
      </c>
      <c r="F202" s="327" t="s">
        <v>172</v>
      </c>
      <c r="G202" s="312">
        <v>48396</v>
      </c>
      <c r="H202" s="74"/>
      <c r="I202" s="17"/>
      <c r="J202" s="17"/>
    </row>
    <row r="203" spans="1:10" s="6" customFormat="1" ht="33" customHeight="1">
      <c r="A203" s="374" t="s">
        <v>735</v>
      </c>
      <c r="B203" s="348" t="s">
        <v>42</v>
      </c>
      <c r="C203" s="349" t="s">
        <v>455</v>
      </c>
      <c r="D203" s="350" t="s">
        <v>44</v>
      </c>
      <c r="E203" s="351" t="s">
        <v>749</v>
      </c>
      <c r="F203" s="327"/>
      <c r="G203" s="312">
        <f>G204</f>
        <v>52476</v>
      </c>
      <c r="H203" s="74"/>
      <c r="I203" s="17"/>
      <c r="J203" s="17"/>
    </row>
    <row r="204" spans="1:10" s="6" customFormat="1" ht="33" customHeight="1">
      <c r="A204" s="317" t="s">
        <v>161</v>
      </c>
      <c r="B204" s="348" t="s">
        <v>42</v>
      </c>
      <c r="C204" s="349" t="s">
        <v>455</v>
      </c>
      <c r="D204" s="350" t="s">
        <v>44</v>
      </c>
      <c r="E204" s="351" t="s">
        <v>749</v>
      </c>
      <c r="F204" s="327" t="s">
        <v>172</v>
      </c>
      <c r="G204" s="312">
        <v>52476</v>
      </c>
      <c r="H204" s="74"/>
      <c r="I204" s="17"/>
      <c r="J204" s="17"/>
    </row>
    <row r="205" spans="1:10" s="6" customFormat="1" ht="33" customHeight="1">
      <c r="A205" s="374" t="s">
        <v>736</v>
      </c>
      <c r="B205" s="348" t="s">
        <v>42</v>
      </c>
      <c r="C205" s="349" t="s">
        <v>455</v>
      </c>
      <c r="D205" s="350" t="s">
        <v>44</v>
      </c>
      <c r="E205" s="351" t="s">
        <v>750</v>
      </c>
      <c r="F205" s="327"/>
      <c r="G205" s="312">
        <f>G206</f>
        <v>39327</v>
      </c>
      <c r="H205" s="74"/>
      <c r="I205" s="17"/>
      <c r="J205" s="17"/>
    </row>
    <row r="206" spans="1:10" s="6" customFormat="1" ht="33" customHeight="1">
      <c r="A206" s="317" t="s">
        <v>161</v>
      </c>
      <c r="B206" s="348" t="s">
        <v>42</v>
      </c>
      <c r="C206" s="349" t="s">
        <v>455</v>
      </c>
      <c r="D206" s="350" t="s">
        <v>44</v>
      </c>
      <c r="E206" s="351" t="s">
        <v>750</v>
      </c>
      <c r="F206" s="327" t="s">
        <v>172</v>
      </c>
      <c r="G206" s="312">
        <v>39327</v>
      </c>
      <c r="H206" s="74"/>
      <c r="I206" s="17"/>
      <c r="J206" s="17"/>
    </row>
    <row r="207" spans="1:10" s="6" customFormat="1" ht="33" customHeight="1">
      <c r="A207" s="374" t="s">
        <v>737</v>
      </c>
      <c r="B207" s="348" t="s">
        <v>42</v>
      </c>
      <c r="C207" s="349" t="s">
        <v>455</v>
      </c>
      <c r="D207" s="350" t="s">
        <v>44</v>
      </c>
      <c r="E207" s="351" t="s">
        <v>751</v>
      </c>
      <c r="F207" s="327"/>
      <c r="G207" s="312">
        <f>G208</f>
        <v>37537</v>
      </c>
      <c r="H207" s="74"/>
      <c r="I207" s="17"/>
      <c r="J207" s="17"/>
    </row>
    <row r="208" spans="1:10" s="6" customFormat="1" ht="33" customHeight="1">
      <c r="A208" s="317" t="s">
        <v>161</v>
      </c>
      <c r="B208" s="348" t="s">
        <v>42</v>
      </c>
      <c r="C208" s="349" t="s">
        <v>455</v>
      </c>
      <c r="D208" s="350" t="s">
        <v>44</v>
      </c>
      <c r="E208" s="351" t="s">
        <v>751</v>
      </c>
      <c r="F208" s="327" t="s">
        <v>172</v>
      </c>
      <c r="G208" s="312">
        <v>37537</v>
      </c>
      <c r="H208" s="74"/>
      <c r="I208" s="17"/>
      <c r="J208" s="17"/>
    </row>
    <row r="209" spans="1:10" s="6" customFormat="1" ht="33" customHeight="1">
      <c r="A209" s="374" t="s">
        <v>738</v>
      </c>
      <c r="B209" s="348" t="s">
        <v>42</v>
      </c>
      <c r="C209" s="349" t="s">
        <v>455</v>
      </c>
      <c r="D209" s="350" t="s">
        <v>44</v>
      </c>
      <c r="E209" s="351" t="s">
        <v>752</v>
      </c>
      <c r="F209" s="327"/>
      <c r="G209" s="312">
        <f>G210</f>
        <v>42449</v>
      </c>
      <c r="H209" s="74"/>
      <c r="I209" s="17"/>
      <c r="J209" s="17"/>
    </row>
    <row r="210" spans="1:10" s="6" customFormat="1" ht="33" customHeight="1">
      <c r="A210" s="317" t="s">
        <v>161</v>
      </c>
      <c r="B210" s="348" t="s">
        <v>42</v>
      </c>
      <c r="C210" s="349" t="s">
        <v>455</v>
      </c>
      <c r="D210" s="350" t="s">
        <v>44</v>
      </c>
      <c r="E210" s="351" t="s">
        <v>752</v>
      </c>
      <c r="F210" s="327" t="s">
        <v>172</v>
      </c>
      <c r="G210" s="312">
        <v>42449</v>
      </c>
      <c r="H210" s="74"/>
      <c r="I210" s="17"/>
      <c r="J210" s="17"/>
    </row>
    <row r="211" spans="1:10" s="6" customFormat="1" ht="33" customHeight="1">
      <c r="A211" s="374" t="s">
        <v>739</v>
      </c>
      <c r="B211" s="348" t="s">
        <v>42</v>
      </c>
      <c r="C211" s="349" t="s">
        <v>455</v>
      </c>
      <c r="D211" s="350" t="s">
        <v>44</v>
      </c>
      <c r="E211" s="351" t="s">
        <v>753</v>
      </c>
      <c r="F211" s="327"/>
      <c r="G211" s="312">
        <f>G212</f>
        <v>66591</v>
      </c>
      <c r="H211" s="74"/>
      <c r="I211" s="17"/>
      <c r="J211" s="17"/>
    </row>
    <row r="212" spans="1:10" s="6" customFormat="1" ht="33" customHeight="1">
      <c r="A212" s="317" t="s">
        <v>161</v>
      </c>
      <c r="B212" s="348" t="s">
        <v>42</v>
      </c>
      <c r="C212" s="349" t="s">
        <v>455</v>
      </c>
      <c r="D212" s="350" t="s">
        <v>44</v>
      </c>
      <c r="E212" s="351" t="s">
        <v>753</v>
      </c>
      <c r="F212" s="327" t="s">
        <v>172</v>
      </c>
      <c r="G212" s="312">
        <v>66591</v>
      </c>
      <c r="H212" s="74"/>
      <c r="I212" s="17"/>
      <c r="J212" s="17"/>
    </row>
    <row r="213" spans="1:10" s="6" customFormat="1" ht="53.25" customHeight="1">
      <c r="A213" s="165" t="s">
        <v>803</v>
      </c>
      <c r="B213" s="124" t="s">
        <v>42</v>
      </c>
      <c r="C213" s="155" t="s">
        <v>455</v>
      </c>
      <c r="D213" s="167" t="s">
        <v>44</v>
      </c>
      <c r="E213" s="137" t="s">
        <v>497</v>
      </c>
      <c r="F213" s="143"/>
      <c r="G213" s="308">
        <f>G214+G223</f>
        <v>8665094.92</v>
      </c>
      <c r="H213" s="74"/>
      <c r="I213" s="17"/>
      <c r="J213" s="17"/>
    </row>
    <row r="214" spans="1:10" s="6" customFormat="1" ht="92.25" customHeight="1">
      <c r="A214" s="165" t="s">
        <v>804</v>
      </c>
      <c r="B214" s="124" t="s">
        <v>42</v>
      </c>
      <c r="C214" s="155" t="s">
        <v>455</v>
      </c>
      <c r="D214" s="167" t="s">
        <v>44</v>
      </c>
      <c r="E214" s="137" t="s">
        <v>498</v>
      </c>
      <c r="F214" s="143"/>
      <c r="G214" s="308">
        <f>G215</f>
        <v>7665094.92</v>
      </c>
      <c r="H214" s="74"/>
      <c r="I214" s="17"/>
      <c r="J214" s="17"/>
    </row>
    <row r="215" spans="1:10" s="6" customFormat="1" ht="51" customHeight="1">
      <c r="A215" s="165" t="s">
        <v>577</v>
      </c>
      <c r="B215" s="124" t="s">
        <v>42</v>
      </c>
      <c r="C215" s="155" t="s">
        <v>455</v>
      </c>
      <c r="D215" s="167" t="s">
        <v>44</v>
      </c>
      <c r="E215" s="137" t="s">
        <v>578</v>
      </c>
      <c r="F215" s="143"/>
      <c r="G215" s="308">
        <f>G220+G216+G218</f>
        <v>7665094.92</v>
      </c>
      <c r="H215" s="74"/>
      <c r="I215" s="17"/>
      <c r="J215" s="17"/>
    </row>
    <row r="216" spans="1:10" s="6" customFormat="1" ht="36.75" customHeight="1">
      <c r="A216" s="374" t="s">
        <v>754</v>
      </c>
      <c r="B216" s="348" t="s">
        <v>42</v>
      </c>
      <c r="C216" s="349" t="s">
        <v>455</v>
      </c>
      <c r="D216" s="350" t="s">
        <v>44</v>
      </c>
      <c r="E216" s="351" t="s">
        <v>755</v>
      </c>
      <c r="F216" s="356"/>
      <c r="G216" s="308">
        <f>G217</f>
        <v>4944416</v>
      </c>
      <c r="H216" s="74"/>
      <c r="I216" s="17"/>
      <c r="J216" s="17"/>
    </row>
    <row r="217" spans="1:10" s="6" customFormat="1" ht="37.5" customHeight="1">
      <c r="A217" s="381" t="s">
        <v>495</v>
      </c>
      <c r="B217" s="355" t="s">
        <v>42</v>
      </c>
      <c r="C217" s="321" t="s">
        <v>455</v>
      </c>
      <c r="D217" s="327" t="s">
        <v>44</v>
      </c>
      <c r="E217" s="323" t="s">
        <v>755</v>
      </c>
      <c r="F217" s="356">
        <v>400</v>
      </c>
      <c r="G217" s="312">
        <v>4944416</v>
      </c>
      <c r="H217" s="74"/>
      <c r="I217" s="17"/>
      <c r="J217" s="17"/>
    </row>
    <row r="218" spans="1:10" s="6" customFormat="1" ht="51" customHeight="1">
      <c r="A218" s="374" t="s">
        <v>756</v>
      </c>
      <c r="B218" s="348" t="s">
        <v>42</v>
      </c>
      <c r="C218" s="349" t="s">
        <v>455</v>
      </c>
      <c r="D218" s="350" t="s">
        <v>44</v>
      </c>
      <c r="E218" s="351" t="s">
        <v>757</v>
      </c>
      <c r="F218" s="356"/>
      <c r="G218" s="308">
        <f>G219</f>
        <v>710231.69</v>
      </c>
      <c r="H218" s="74"/>
      <c r="I218" s="17"/>
      <c r="J218" s="17"/>
    </row>
    <row r="219" spans="1:10" s="6" customFormat="1" ht="39" customHeight="1">
      <c r="A219" s="381" t="s">
        <v>495</v>
      </c>
      <c r="B219" s="355" t="s">
        <v>42</v>
      </c>
      <c r="C219" s="321" t="s">
        <v>455</v>
      </c>
      <c r="D219" s="327" t="s">
        <v>44</v>
      </c>
      <c r="E219" s="323" t="s">
        <v>757</v>
      </c>
      <c r="F219" s="356">
        <v>400</v>
      </c>
      <c r="G219" s="312">
        <v>710231.69</v>
      </c>
      <c r="H219" s="74"/>
      <c r="I219" s="17"/>
      <c r="J219" s="17"/>
    </row>
    <row r="220" spans="1:10" s="6" customFormat="1" ht="35.25" customHeight="1">
      <c r="A220" s="165" t="s">
        <v>575</v>
      </c>
      <c r="B220" s="124" t="s">
        <v>42</v>
      </c>
      <c r="C220" s="155" t="s">
        <v>455</v>
      </c>
      <c r="D220" s="167" t="s">
        <v>44</v>
      </c>
      <c r="E220" s="132" t="s">
        <v>576</v>
      </c>
      <c r="F220" s="143"/>
      <c r="G220" s="308">
        <f>G221+G222</f>
        <v>2010447.23</v>
      </c>
      <c r="H220" s="74"/>
      <c r="I220" s="17"/>
      <c r="J220" s="17"/>
    </row>
    <row r="221" spans="1:10" s="6" customFormat="1" ht="35.25" customHeight="1">
      <c r="A221" s="164" t="s">
        <v>161</v>
      </c>
      <c r="B221" s="133" t="s">
        <v>42</v>
      </c>
      <c r="C221" s="156" t="s">
        <v>455</v>
      </c>
      <c r="D221" s="166" t="s">
        <v>44</v>
      </c>
      <c r="E221" s="134" t="s">
        <v>576</v>
      </c>
      <c r="F221" s="143">
        <v>200</v>
      </c>
      <c r="G221" s="312">
        <v>266212.23</v>
      </c>
      <c r="H221" s="74"/>
      <c r="I221" s="17"/>
      <c r="J221" s="17"/>
    </row>
    <row r="222" spans="1:10" s="6" customFormat="1" ht="33.75" customHeight="1">
      <c r="A222" s="141" t="s">
        <v>495</v>
      </c>
      <c r="B222" s="133" t="s">
        <v>42</v>
      </c>
      <c r="C222" s="156" t="s">
        <v>455</v>
      </c>
      <c r="D222" s="166" t="s">
        <v>44</v>
      </c>
      <c r="E222" s="134" t="s">
        <v>576</v>
      </c>
      <c r="F222" s="143">
        <v>400</v>
      </c>
      <c r="G222" s="312">
        <v>1744235</v>
      </c>
      <c r="H222" s="74"/>
      <c r="I222" s="17"/>
      <c r="J222" s="17"/>
    </row>
    <row r="223" spans="1:10" s="6" customFormat="1" ht="33.75" customHeight="1">
      <c r="A223" s="347" t="s">
        <v>574</v>
      </c>
      <c r="B223" s="348" t="s">
        <v>42</v>
      </c>
      <c r="C223" s="349" t="s">
        <v>455</v>
      </c>
      <c r="D223" s="350" t="s">
        <v>44</v>
      </c>
      <c r="E223" s="351" t="s">
        <v>573</v>
      </c>
      <c r="F223" s="352"/>
      <c r="G223" s="308">
        <f>G224</f>
        <v>1000000</v>
      </c>
      <c r="H223" s="74"/>
      <c r="I223" s="17"/>
      <c r="J223" s="17"/>
    </row>
    <row r="224" spans="1:10" s="6" customFormat="1" ht="111" customHeight="1">
      <c r="A224" s="353" t="s">
        <v>628</v>
      </c>
      <c r="B224" s="348" t="s">
        <v>42</v>
      </c>
      <c r="C224" s="349" t="s">
        <v>455</v>
      </c>
      <c r="D224" s="350" t="s">
        <v>44</v>
      </c>
      <c r="E224" s="351" t="s">
        <v>629</v>
      </c>
      <c r="F224" s="352"/>
      <c r="G224" s="312">
        <f>G225</f>
        <v>1000000</v>
      </c>
      <c r="H224" s="74"/>
      <c r="I224" s="17"/>
      <c r="J224" s="17"/>
    </row>
    <row r="225" spans="1:10" s="6" customFormat="1" ht="24.75" customHeight="1">
      <c r="A225" s="354" t="s">
        <v>630</v>
      </c>
      <c r="B225" s="355" t="s">
        <v>42</v>
      </c>
      <c r="C225" s="321" t="s">
        <v>455</v>
      </c>
      <c r="D225" s="327" t="s">
        <v>44</v>
      </c>
      <c r="E225" s="319" t="s">
        <v>631</v>
      </c>
      <c r="F225" s="356"/>
      <c r="G225" s="312">
        <f>G226</f>
        <v>1000000</v>
      </c>
      <c r="H225" s="74"/>
      <c r="I225" s="17"/>
      <c r="J225" s="17"/>
    </row>
    <row r="226" spans="1:10" s="6" customFormat="1" ht="26.25" customHeight="1">
      <c r="A226" s="317" t="s">
        <v>269</v>
      </c>
      <c r="B226" s="355" t="s">
        <v>42</v>
      </c>
      <c r="C226" s="321" t="s">
        <v>455</v>
      </c>
      <c r="D226" s="327" t="s">
        <v>44</v>
      </c>
      <c r="E226" s="319" t="s">
        <v>631</v>
      </c>
      <c r="F226" s="356">
        <v>800</v>
      </c>
      <c r="G226" s="312">
        <v>1000000</v>
      </c>
      <c r="H226" s="74"/>
      <c r="I226" s="17"/>
      <c r="J226" s="17"/>
    </row>
    <row r="227" spans="1:10" s="6" customFormat="1" ht="22.5" customHeight="1">
      <c r="A227" s="320" t="s">
        <v>143</v>
      </c>
      <c r="B227" s="321" t="s">
        <v>42</v>
      </c>
      <c r="C227" s="321" t="s">
        <v>455</v>
      </c>
      <c r="D227" s="327" t="s">
        <v>44</v>
      </c>
      <c r="E227" s="323" t="s">
        <v>596</v>
      </c>
      <c r="F227" s="327"/>
      <c r="G227" s="312">
        <f>G228</f>
        <v>311438.66</v>
      </c>
      <c r="H227" s="74"/>
      <c r="I227" s="17"/>
      <c r="J227" s="17"/>
    </row>
    <row r="228" spans="1:10" s="6" customFormat="1" ht="32.25" customHeight="1">
      <c r="A228" s="325" t="s">
        <v>6</v>
      </c>
      <c r="B228" s="321" t="s">
        <v>42</v>
      </c>
      <c r="C228" s="321" t="s">
        <v>455</v>
      </c>
      <c r="D228" s="327" t="s">
        <v>44</v>
      </c>
      <c r="E228" s="323" t="s">
        <v>595</v>
      </c>
      <c r="F228" s="327"/>
      <c r="G228" s="312">
        <f>G229</f>
        <v>311438.66</v>
      </c>
      <c r="H228" s="74"/>
      <c r="I228" s="17"/>
      <c r="J228" s="17"/>
    </row>
    <row r="229" spans="1:10" s="6" customFormat="1" ht="27.75" customHeight="1">
      <c r="A229" s="326" t="s">
        <v>6</v>
      </c>
      <c r="B229" s="321" t="s">
        <v>42</v>
      </c>
      <c r="C229" s="321" t="s">
        <v>455</v>
      </c>
      <c r="D229" s="327" t="s">
        <v>44</v>
      </c>
      <c r="E229" s="319" t="s">
        <v>183</v>
      </c>
      <c r="F229" s="327"/>
      <c r="G229" s="312">
        <f>G230</f>
        <v>311438.66</v>
      </c>
      <c r="H229" s="74"/>
      <c r="I229" s="17"/>
      <c r="J229" s="17"/>
    </row>
    <row r="230" spans="1:10" s="6" customFormat="1" ht="38.25" customHeight="1">
      <c r="A230" s="317" t="s">
        <v>161</v>
      </c>
      <c r="B230" s="321" t="s">
        <v>42</v>
      </c>
      <c r="C230" s="321" t="s">
        <v>455</v>
      </c>
      <c r="D230" s="327" t="s">
        <v>44</v>
      </c>
      <c r="E230" s="319" t="s">
        <v>183</v>
      </c>
      <c r="F230" s="327" t="s">
        <v>172</v>
      </c>
      <c r="G230" s="312">
        <v>311438.66</v>
      </c>
      <c r="H230" s="74"/>
      <c r="I230" s="17"/>
      <c r="J230" s="17"/>
    </row>
    <row r="231" spans="1:10" s="22" customFormat="1" ht="18.75">
      <c r="A231" s="359" t="s">
        <v>142</v>
      </c>
      <c r="B231" s="348" t="s">
        <v>42</v>
      </c>
      <c r="C231" s="344" t="s">
        <v>50</v>
      </c>
      <c r="D231" s="344"/>
      <c r="E231" s="362"/>
      <c r="F231" s="344"/>
      <c r="G231" s="308">
        <f>G232</f>
        <v>601134</v>
      </c>
      <c r="H231" s="74"/>
      <c r="I231" s="17"/>
      <c r="J231" s="17"/>
    </row>
    <row r="232" spans="1:10" s="21" customFormat="1" ht="21.75" customHeight="1">
      <c r="A232" s="254" t="s">
        <v>294</v>
      </c>
      <c r="B232" s="124" t="s">
        <v>42</v>
      </c>
      <c r="C232" s="128" t="s">
        <v>50</v>
      </c>
      <c r="D232" s="128" t="s">
        <v>50</v>
      </c>
      <c r="E232" s="140"/>
      <c r="F232" s="128"/>
      <c r="G232" s="308">
        <f>G233</f>
        <v>601134</v>
      </c>
      <c r="H232" s="74"/>
      <c r="I232" s="245"/>
      <c r="J232" s="245"/>
    </row>
    <row r="233" spans="1:10" s="21" customFormat="1" ht="63" customHeight="1">
      <c r="A233" s="132" t="s">
        <v>810</v>
      </c>
      <c r="B233" s="124" t="s">
        <v>42</v>
      </c>
      <c r="C233" s="128" t="s">
        <v>50</v>
      </c>
      <c r="D233" s="128" t="s">
        <v>50</v>
      </c>
      <c r="E233" s="137" t="s">
        <v>381</v>
      </c>
      <c r="F233" s="128"/>
      <c r="G233" s="308">
        <f>G234+G242</f>
        <v>601134</v>
      </c>
      <c r="H233" s="74"/>
      <c r="I233" s="245"/>
      <c r="J233" s="245"/>
    </row>
    <row r="234" spans="1:10" s="21" customFormat="1" ht="97.5" customHeight="1">
      <c r="A234" s="254" t="s">
        <v>811</v>
      </c>
      <c r="B234" s="124" t="s">
        <v>42</v>
      </c>
      <c r="C234" s="128" t="s">
        <v>50</v>
      </c>
      <c r="D234" s="128" t="s">
        <v>50</v>
      </c>
      <c r="E234" s="137" t="s">
        <v>394</v>
      </c>
      <c r="F234" s="128"/>
      <c r="G234" s="308">
        <f>G235+G239</f>
        <v>95524</v>
      </c>
      <c r="H234" s="74"/>
      <c r="I234" s="245"/>
      <c r="J234" s="245"/>
    </row>
    <row r="235" spans="1:10" s="21" customFormat="1" ht="36" customHeight="1">
      <c r="A235" s="257" t="s">
        <v>206</v>
      </c>
      <c r="B235" s="133" t="s">
        <v>42</v>
      </c>
      <c r="C235" s="125" t="s">
        <v>50</v>
      </c>
      <c r="D235" s="125" t="s">
        <v>50</v>
      </c>
      <c r="E235" s="132" t="s">
        <v>431</v>
      </c>
      <c r="F235" s="144"/>
      <c r="G235" s="308">
        <f>G236</f>
        <v>60524</v>
      </c>
      <c r="H235" s="74"/>
      <c r="I235" s="245"/>
      <c r="J235" s="245"/>
    </row>
    <row r="236" spans="1:10" s="21" customFormat="1" ht="20.25" customHeight="1">
      <c r="A236" s="255" t="s">
        <v>22</v>
      </c>
      <c r="B236" s="133" t="s">
        <v>42</v>
      </c>
      <c r="C236" s="125" t="s">
        <v>50</v>
      </c>
      <c r="D236" s="125" t="s">
        <v>50</v>
      </c>
      <c r="E236" s="134" t="s">
        <v>207</v>
      </c>
      <c r="F236" s="143"/>
      <c r="G236" s="312">
        <f>G237+G238</f>
        <v>60524</v>
      </c>
      <c r="H236" s="74"/>
      <c r="I236" s="245"/>
      <c r="J236" s="245"/>
    </row>
    <row r="237" spans="1:10" s="21" customFormat="1" ht="38.25" customHeight="1">
      <c r="A237" s="255" t="s">
        <v>161</v>
      </c>
      <c r="B237" s="133" t="s">
        <v>42</v>
      </c>
      <c r="C237" s="125" t="s">
        <v>50</v>
      </c>
      <c r="D237" s="125" t="s">
        <v>50</v>
      </c>
      <c r="E237" s="134" t="s">
        <v>207</v>
      </c>
      <c r="F237" s="136">
        <v>200</v>
      </c>
      <c r="G237" s="312">
        <v>15524</v>
      </c>
      <c r="H237" s="74"/>
      <c r="I237" s="245"/>
      <c r="J237" s="245"/>
    </row>
    <row r="238" spans="1:10" s="21" customFormat="1" ht="19.5" customHeight="1">
      <c r="A238" s="255" t="s">
        <v>290</v>
      </c>
      <c r="B238" s="133" t="s">
        <v>42</v>
      </c>
      <c r="C238" s="125" t="s">
        <v>50</v>
      </c>
      <c r="D238" s="125" t="s">
        <v>50</v>
      </c>
      <c r="E238" s="134" t="s">
        <v>207</v>
      </c>
      <c r="F238" s="136">
        <v>300</v>
      </c>
      <c r="G238" s="312">
        <v>45000</v>
      </c>
      <c r="H238" s="74"/>
      <c r="I238" s="245"/>
      <c r="J238" s="245"/>
    </row>
    <row r="239" spans="1:8" s="23" customFormat="1" ht="49.5" customHeight="1">
      <c r="A239" s="257" t="s">
        <v>62</v>
      </c>
      <c r="B239" s="124" t="s">
        <v>42</v>
      </c>
      <c r="C239" s="128" t="s">
        <v>50</v>
      </c>
      <c r="D239" s="128" t="s">
        <v>50</v>
      </c>
      <c r="E239" s="132" t="s">
        <v>432</v>
      </c>
      <c r="F239" s="139"/>
      <c r="G239" s="308">
        <f>G240</f>
        <v>35000</v>
      </c>
      <c r="H239" s="74"/>
    </row>
    <row r="240" spans="1:10" s="13" customFormat="1" ht="20.25" customHeight="1">
      <c r="A240" s="255" t="s">
        <v>22</v>
      </c>
      <c r="B240" s="133" t="s">
        <v>42</v>
      </c>
      <c r="C240" s="125" t="s">
        <v>50</v>
      </c>
      <c r="D240" s="125" t="s">
        <v>50</v>
      </c>
      <c r="E240" s="134" t="s">
        <v>208</v>
      </c>
      <c r="F240" s="136"/>
      <c r="G240" s="312">
        <f>G241</f>
        <v>35000</v>
      </c>
      <c r="H240" s="74"/>
      <c r="I240" s="244"/>
      <c r="J240" s="244"/>
    </row>
    <row r="241" spans="1:10" s="10" customFormat="1" ht="35.25" customHeight="1">
      <c r="A241" s="255" t="s">
        <v>161</v>
      </c>
      <c r="B241" s="133" t="s">
        <v>42</v>
      </c>
      <c r="C241" s="125" t="s">
        <v>50</v>
      </c>
      <c r="D241" s="125" t="s">
        <v>50</v>
      </c>
      <c r="E241" s="134" t="s">
        <v>208</v>
      </c>
      <c r="F241" s="136">
        <v>200</v>
      </c>
      <c r="G241" s="312">
        <v>35000</v>
      </c>
      <c r="H241" s="74"/>
      <c r="I241" s="244"/>
      <c r="J241" s="244"/>
    </row>
    <row r="242" spans="1:10" s="14" customFormat="1" ht="82.5" customHeight="1">
      <c r="A242" s="132" t="s">
        <v>812</v>
      </c>
      <c r="B242" s="124" t="s">
        <v>42</v>
      </c>
      <c r="C242" s="128" t="s">
        <v>50</v>
      </c>
      <c r="D242" s="128" t="s">
        <v>50</v>
      </c>
      <c r="E242" s="137" t="s">
        <v>393</v>
      </c>
      <c r="F242" s="128"/>
      <c r="G242" s="308">
        <f>G243</f>
        <v>505610</v>
      </c>
      <c r="H242" s="74"/>
      <c r="I242" s="245"/>
      <c r="J242" s="245"/>
    </row>
    <row r="243" spans="1:10" s="14" customFormat="1" ht="35.25" customHeight="1">
      <c r="A243" s="254" t="s">
        <v>325</v>
      </c>
      <c r="B243" s="124" t="s">
        <v>42</v>
      </c>
      <c r="C243" s="128" t="s">
        <v>50</v>
      </c>
      <c r="D243" s="128" t="s">
        <v>50</v>
      </c>
      <c r="E243" s="132" t="s">
        <v>433</v>
      </c>
      <c r="F243" s="144"/>
      <c r="G243" s="308">
        <f>G244+G246+G248</f>
        <v>505610</v>
      </c>
      <c r="H243" s="74"/>
      <c r="I243" s="245"/>
      <c r="J243" s="245"/>
    </row>
    <row r="244" spans="1:10" s="14" customFormat="1" ht="19.5" customHeight="1">
      <c r="A244" s="254" t="s">
        <v>222</v>
      </c>
      <c r="B244" s="124" t="s">
        <v>42</v>
      </c>
      <c r="C244" s="275" t="s">
        <v>50</v>
      </c>
      <c r="D244" s="275" t="s">
        <v>50</v>
      </c>
      <c r="E244" s="129" t="s">
        <v>210</v>
      </c>
      <c r="F244" s="144"/>
      <c r="G244" s="308">
        <f>G245</f>
        <v>21000</v>
      </c>
      <c r="H244" s="74"/>
      <c r="I244" s="245"/>
      <c r="J244" s="245"/>
    </row>
    <row r="245" spans="1:8" s="23" customFormat="1" ht="33.75" customHeight="1">
      <c r="A245" s="255" t="s">
        <v>161</v>
      </c>
      <c r="B245" s="133" t="s">
        <v>42</v>
      </c>
      <c r="C245" s="125" t="s">
        <v>50</v>
      </c>
      <c r="D245" s="125" t="s">
        <v>50</v>
      </c>
      <c r="E245" s="126" t="s">
        <v>210</v>
      </c>
      <c r="F245" s="168">
        <v>200</v>
      </c>
      <c r="G245" s="312">
        <v>21000</v>
      </c>
      <c r="H245" s="74"/>
    </row>
    <row r="246" spans="1:8" s="23" customFormat="1" ht="18" customHeight="1">
      <c r="A246" s="165" t="s">
        <v>526</v>
      </c>
      <c r="B246" s="124" t="s">
        <v>42</v>
      </c>
      <c r="C246" s="275" t="s">
        <v>50</v>
      </c>
      <c r="D246" s="275" t="s">
        <v>50</v>
      </c>
      <c r="E246" s="132" t="s">
        <v>527</v>
      </c>
      <c r="F246" s="168"/>
      <c r="G246" s="308">
        <f>G247</f>
        <v>188998</v>
      </c>
      <c r="H246" s="74"/>
    </row>
    <row r="247" spans="1:8" s="23" customFormat="1" ht="18" customHeight="1">
      <c r="A247" s="135" t="s">
        <v>290</v>
      </c>
      <c r="B247" s="133" t="s">
        <v>42</v>
      </c>
      <c r="C247" s="125" t="s">
        <v>50</v>
      </c>
      <c r="D247" s="125" t="s">
        <v>50</v>
      </c>
      <c r="E247" s="134" t="s">
        <v>527</v>
      </c>
      <c r="F247" s="168">
        <v>300</v>
      </c>
      <c r="G247" s="312">
        <v>188998</v>
      </c>
      <c r="H247" s="74"/>
    </row>
    <row r="248" spans="1:8" s="23" customFormat="1" ht="35.25" customHeight="1">
      <c r="A248" s="254" t="s">
        <v>209</v>
      </c>
      <c r="B248" s="124" t="s">
        <v>42</v>
      </c>
      <c r="C248" s="301" t="s">
        <v>50</v>
      </c>
      <c r="D248" s="301" t="s">
        <v>50</v>
      </c>
      <c r="E248" s="132" t="s">
        <v>211</v>
      </c>
      <c r="F248" s="168"/>
      <c r="G248" s="308">
        <f>G249</f>
        <v>295612</v>
      </c>
      <c r="H248" s="74"/>
    </row>
    <row r="249" spans="1:10" s="10" customFormat="1" ht="16.5" customHeight="1">
      <c r="A249" s="255" t="s">
        <v>290</v>
      </c>
      <c r="B249" s="133" t="s">
        <v>42</v>
      </c>
      <c r="C249" s="125" t="s">
        <v>50</v>
      </c>
      <c r="D249" s="125" t="s">
        <v>50</v>
      </c>
      <c r="E249" s="134" t="s">
        <v>211</v>
      </c>
      <c r="F249" s="136">
        <v>300</v>
      </c>
      <c r="G249" s="312">
        <v>295612</v>
      </c>
      <c r="H249" s="74"/>
      <c r="I249" s="244"/>
      <c r="J249" s="244"/>
    </row>
    <row r="250" spans="1:10" s="10" customFormat="1" ht="16.5" customHeight="1">
      <c r="A250" s="127" t="s">
        <v>292</v>
      </c>
      <c r="B250" s="124" t="s">
        <v>42</v>
      </c>
      <c r="C250" s="299" t="s">
        <v>51</v>
      </c>
      <c r="D250" s="139"/>
      <c r="E250" s="132"/>
      <c r="F250" s="139"/>
      <c r="G250" s="308">
        <f>G251</f>
        <v>39999.65</v>
      </c>
      <c r="H250" s="74"/>
      <c r="I250" s="244"/>
      <c r="J250" s="244"/>
    </row>
    <row r="251" spans="1:10" s="10" customFormat="1" ht="16.5" customHeight="1">
      <c r="A251" s="127" t="s">
        <v>20</v>
      </c>
      <c r="B251" s="124" t="s">
        <v>42</v>
      </c>
      <c r="C251" s="299" t="s">
        <v>51</v>
      </c>
      <c r="D251" s="299" t="s">
        <v>43</v>
      </c>
      <c r="E251" s="132"/>
      <c r="F251" s="139"/>
      <c r="G251" s="308">
        <f>G252</f>
        <v>39999.65</v>
      </c>
      <c r="H251" s="74"/>
      <c r="I251" s="244"/>
      <c r="J251" s="244"/>
    </row>
    <row r="252" spans="1:10" s="10" customFormat="1" ht="16.5" customHeight="1">
      <c r="A252" s="127" t="s">
        <v>38</v>
      </c>
      <c r="B252" s="124" t="s">
        <v>42</v>
      </c>
      <c r="C252" s="299" t="s">
        <v>51</v>
      </c>
      <c r="D252" s="299" t="s">
        <v>43</v>
      </c>
      <c r="E252" s="137" t="s">
        <v>362</v>
      </c>
      <c r="F252" s="139"/>
      <c r="G252" s="308">
        <f>G253</f>
        <v>39999.65</v>
      </c>
      <c r="H252" s="74"/>
      <c r="I252" s="244"/>
      <c r="J252" s="244"/>
    </row>
    <row r="253" spans="1:10" s="10" customFormat="1" ht="32.25" customHeight="1">
      <c r="A253" s="127" t="s">
        <v>5</v>
      </c>
      <c r="B253" s="124" t="s">
        <v>42</v>
      </c>
      <c r="C253" s="299" t="s">
        <v>51</v>
      </c>
      <c r="D253" s="299" t="s">
        <v>43</v>
      </c>
      <c r="E253" s="137" t="s">
        <v>363</v>
      </c>
      <c r="F253" s="139"/>
      <c r="G253" s="308">
        <f>G254</f>
        <v>39999.65</v>
      </c>
      <c r="H253" s="74"/>
      <c r="I253" s="244"/>
      <c r="J253" s="244"/>
    </row>
    <row r="254" spans="1:10" s="10" customFormat="1" ht="108" customHeight="1">
      <c r="A254" s="127" t="s">
        <v>549</v>
      </c>
      <c r="B254" s="124" t="s">
        <v>42</v>
      </c>
      <c r="C254" s="299" t="s">
        <v>51</v>
      </c>
      <c r="D254" s="299" t="s">
        <v>43</v>
      </c>
      <c r="E254" s="132" t="s">
        <v>550</v>
      </c>
      <c r="F254" s="139"/>
      <c r="G254" s="308">
        <f>G255</f>
        <v>39999.65</v>
      </c>
      <c r="H254" s="74"/>
      <c r="I254" s="244"/>
      <c r="J254" s="244"/>
    </row>
    <row r="255" spans="1:10" s="10" customFormat="1" ht="16.5" customHeight="1">
      <c r="A255" s="300" t="s">
        <v>289</v>
      </c>
      <c r="B255" s="133" t="s">
        <v>42</v>
      </c>
      <c r="C255" s="125" t="s">
        <v>51</v>
      </c>
      <c r="D255" s="125" t="s">
        <v>43</v>
      </c>
      <c r="E255" s="134" t="s">
        <v>550</v>
      </c>
      <c r="F255" s="136">
        <v>500</v>
      </c>
      <c r="G255" s="312">
        <v>39999.65</v>
      </c>
      <c r="H255" s="74"/>
      <c r="I255" s="244"/>
      <c r="J255" s="244"/>
    </row>
    <row r="256" spans="1:10" s="10" customFormat="1" ht="16.5" customHeight="1">
      <c r="A256" s="254" t="s">
        <v>137</v>
      </c>
      <c r="B256" s="124" t="s">
        <v>42</v>
      </c>
      <c r="C256" s="155" t="s">
        <v>48</v>
      </c>
      <c r="D256" s="156"/>
      <c r="E256" s="134"/>
      <c r="F256" s="136"/>
      <c r="G256" s="308">
        <f aca="true" t="shared" si="0" ref="G256:G261">G257</f>
        <v>326201.96</v>
      </c>
      <c r="H256" s="74"/>
      <c r="I256" s="244"/>
      <c r="J256" s="244"/>
    </row>
    <row r="257" spans="1:10" s="10" customFormat="1" ht="16.5" customHeight="1">
      <c r="A257" s="254" t="s">
        <v>117</v>
      </c>
      <c r="B257" s="124" t="s">
        <v>42</v>
      </c>
      <c r="C257" s="155" t="s">
        <v>48</v>
      </c>
      <c r="D257" s="128" t="s">
        <v>50</v>
      </c>
      <c r="E257" s="134"/>
      <c r="F257" s="136"/>
      <c r="G257" s="308">
        <f t="shared" si="0"/>
        <v>326201.96</v>
      </c>
      <c r="H257" s="72"/>
      <c r="I257" s="244"/>
      <c r="J257" s="244"/>
    </row>
    <row r="258" spans="1:10" s="10" customFormat="1" ht="66.75" customHeight="1">
      <c r="A258" s="254" t="s">
        <v>777</v>
      </c>
      <c r="B258" s="124" t="s">
        <v>42</v>
      </c>
      <c r="C258" s="155" t="s">
        <v>48</v>
      </c>
      <c r="D258" s="128" t="s">
        <v>50</v>
      </c>
      <c r="E258" s="137" t="s">
        <v>360</v>
      </c>
      <c r="F258" s="139"/>
      <c r="G258" s="308">
        <f t="shared" si="0"/>
        <v>326201.96</v>
      </c>
      <c r="H258" s="82"/>
      <c r="I258" s="244"/>
      <c r="J258" s="244"/>
    </row>
    <row r="259" spans="1:10" s="10" customFormat="1" ht="101.25" customHeight="1">
      <c r="A259" s="254" t="s">
        <v>778</v>
      </c>
      <c r="B259" s="124" t="s">
        <v>42</v>
      </c>
      <c r="C259" s="155" t="s">
        <v>48</v>
      </c>
      <c r="D259" s="128" t="s">
        <v>50</v>
      </c>
      <c r="E259" s="137" t="s">
        <v>361</v>
      </c>
      <c r="F259" s="128"/>
      <c r="G259" s="308">
        <f t="shared" si="0"/>
        <v>326201.96</v>
      </c>
      <c r="H259" s="82"/>
      <c r="I259" s="244"/>
      <c r="J259" s="244"/>
    </row>
    <row r="260" spans="1:10" s="10" customFormat="1" ht="66.75" customHeight="1">
      <c r="A260" s="254" t="s">
        <v>536</v>
      </c>
      <c r="B260" s="124" t="s">
        <v>42</v>
      </c>
      <c r="C260" s="155" t="s">
        <v>48</v>
      </c>
      <c r="D260" s="128" t="s">
        <v>50</v>
      </c>
      <c r="E260" s="137" t="s">
        <v>440</v>
      </c>
      <c r="F260" s="128"/>
      <c r="G260" s="308">
        <f t="shared" si="0"/>
        <v>326201.96</v>
      </c>
      <c r="H260" s="68"/>
      <c r="I260" s="244"/>
      <c r="J260" s="244"/>
    </row>
    <row r="261" spans="1:10" s="10" customFormat="1" ht="36" customHeight="1">
      <c r="A261" s="165" t="s">
        <v>537</v>
      </c>
      <c r="B261" s="124" t="s">
        <v>42</v>
      </c>
      <c r="C261" s="155" t="s">
        <v>48</v>
      </c>
      <c r="D261" s="128" t="s">
        <v>50</v>
      </c>
      <c r="E261" s="137" t="s">
        <v>138</v>
      </c>
      <c r="F261" s="128"/>
      <c r="G261" s="308">
        <f t="shared" si="0"/>
        <v>326201.96</v>
      </c>
      <c r="H261" s="82"/>
      <c r="I261" s="244"/>
      <c r="J261" s="244"/>
    </row>
    <row r="262" spans="1:10" s="10" customFormat="1" ht="36" customHeight="1">
      <c r="A262" s="255" t="s">
        <v>161</v>
      </c>
      <c r="B262" s="133" t="s">
        <v>42</v>
      </c>
      <c r="C262" s="156" t="s">
        <v>48</v>
      </c>
      <c r="D262" s="125" t="s">
        <v>50</v>
      </c>
      <c r="E262" s="153" t="s">
        <v>138</v>
      </c>
      <c r="F262" s="136">
        <v>200</v>
      </c>
      <c r="G262" s="312">
        <v>326201.96</v>
      </c>
      <c r="H262" s="82"/>
      <c r="I262" s="244"/>
      <c r="J262" s="244"/>
    </row>
    <row r="263" spans="1:10" s="22" customFormat="1" ht="18.75">
      <c r="A263" s="254" t="s">
        <v>173</v>
      </c>
      <c r="B263" s="124" t="s">
        <v>42</v>
      </c>
      <c r="C263" s="128" t="s">
        <v>52</v>
      </c>
      <c r="D263" s="128"/>
      <c r="E263" s="140"/>
      <c r="F263" s="128"/>
      <c r="G263" s="308">
        <f>G264+G276+G270</f>
        <v>6877562.21</v>
      </c>
      <c r="H263" s="82"/>
      <c r="I263" s="17"/>
      <c r="J263" s="17"/>
    </row>
    <row r="264" spans="1:10" s="24" customFormat="1" ht="17.25">
      <c r="A264" s="254" t="s">
        <v>164</v>
      </c>
      <c r="B264" s="124" t="s">
        <v>42</v>
      </c>
      <c r="C264" s="128" t="s">
        <v>52</v>
      </c>
      <c r="D264" s="128" t="s">
        <v>43</v>
      </c>
      <c r="E264" s="140"/>
      <c r="F264" s="169"/>
      <c r="G264" s="308">
        <f>G266</f>
        <v>808296.26</v>
      </c>
      <c r="H264" s="82"/>
      <c r="I264" s="17"/>
      <c r="J264" s="17"/>
    </row>
    <row r="265" spans="1:10" s="24" customFormat="1" ht="36.75" customHeight="1">
      <c r="A265" s="132" t="s">
        <v>781</v>
      </c>
      <c r="B265" s="124" t="s">
        <v>42</v>
      </c>
      <c r="C265" s="128" t="s">
        <v>52</v>
      </c>
      <c r="D265" s="128" t="s">
        <v>43</v>
      </c>
      <c r="E265" s="137" t="s">
        <v>369</v>
      </c>
      <c r="F265" s="169"/>
      <c r="G265" s="308">
        <f>G266</f>
        <v>808296.26</v>
      </c>
      <c r="H265" s="83"/>
      <c r="I265" s="17"/>
      <c r="J265" s="17"/>
    </row>
    <row r="266" spans="1:10" s="15" customFormat="1" ht="63.75" customHeight="1">
      <c r="A266" s="132" t="s">
        <v>832</v>
      </c>
      <c r="B266" s="124" t="s">
        <v>42</v>
      </c>
      <c r="C266" s="128" t="s">
        <v>52</v>
      </c>
      <c r="D266" s="128" t="s">
        <v>43</v>
      </c>
      <c r="E266" s="137" t="s">
        <v>387</v>
      </c>
      <c r="F266" s="169"/>
      <c r="G266" s="308">
        <f>G267</f>
        <v>808296.26</v>
      </c>
      <c r="H266" s="77"/>
      <c r="I266" s="245"/>
      <c r="J266" s="245"/>
    </row>
    <row r="267" spans="1:10" s="15" customFormat="1" ht="30.75" customHeight="1">
      <c r="A267" s="257" t="s">
        <v>212</v>
      </c>
      <c r="B267" s="124" t="s">
        <v>42</v>
      </c>
      <c r="C267" s="128" t="s">
        <v>52</v>
      </c>
      <c r="D267" s="128" t="s">
        <v>43</v>
      </c>
      <c r="E267" s="137" t="s">
        <v>441</v>
      </c>
      <c r="F267" s="169"/>
      <c r="G267" s="308">
        <f>G268</f>
        <v>808296.26</v>
      </c>
      <c r="H267" s="68"/>
      <c r="I267" s="245"/>
      <c r="J267" s="245"/>
    </row>
    <row r="268" spans="1:10" s="15" customFormat="1" ht="33" customHeight="1">
      <c r="A268" s="256" t="s">
        <v>280</v>
      </c>
      <c r="B268" s="133" t="s">
        <v>42</v>
      </c>
      <c r="C268" s="125" t="s">
        <v>52</v>
      </c>
      <c r="D268" s="125" t="s">
        <v>43</v>
      </c>
      <c r="E268" s="126" t="s">
        <v>213</v>
      </c>
      <c r="F268" s="143"/>
      <c r="G268" s="312">
        <f>G269</f>
        <v>808296.26</v>
      </c>
      <c r="H268" s="68"/>
      <c r="I268" s="245"/>
      <c r="J268" s="245"/>
    </row>
    <row r="269" spans="1:10" s="10" customFormat="1" ht="16.5" customHeight="1">
      <c r="A269" s="255" t="s">
        <v>290</v>
      </c>
      <c r="B269" s="133" t="s">
        <v>42</v>
      </c>
      <c r="C269" s="125" t="s">
        <v>52</v>
      </c>
      <c r="D269" s="125" t="s">
        <v>43</v>
      </c>
      <c r="E269" s="126" t="s">
        <v>213</v>
      </c>
      <c r="F269" s="136">
        <v>300</v>
      </c>
      <c r="G269" s="312">
        <v>808296.26</v>
      </c>
      <c r="H269" s="84"/>
      <c r="I269" s="244"/>
      <c r="J269" s="244"/>
    </row>
    <row r="270" spans="1:10" s="11" customFormat="1" ht="16.5">
      <c r="A270" s="254" t="s">
        <v>174</v>
      </c>
      <c r="B270" s="124" t="s">
        <v>42</v>
      </c>
      <c r="C270" s="128" t="s">
        <v>52</v>
      </c>
      <c r="D270" s="128" t="s">
        <v>46</v>
      </c>
      <c r="E270" s="137"/>
      <c r="F270" s="136"/>
      <c r="G270" s="308">
        <f>G271</f>
        <v>3626434.67</v>
      </c>
      <c r="H270" s="84"/>
      <c r="I270" s="17"/>
      <c r="J270" s="17"/>
    </row>
    <row r="271" spans="1:10" s="6" customFormat="1" ht="33.75" customHeight="1">
      <c r="A271" s="132" t="s">
        <v>781</v>
      </c>
      <c r="B271" s="124" t="s">
        <v>42</v>
      </c>
      <c r="C271" s="128" t="s">
        <v>52</v>
      </c>
      <c r="D271" s="128" t="s">
        <v>46</v>
      </c>
      <c r="E271" s="137" t="s">
        <v>369</v>
      </c>
      <c r="F271" s="139"/>
      <c r="G271" s="308">
        <f>G272</f>
        <v>3626434.67</v>
      </c>
      <c r="H271" s="83"/>
      <c r="I271" s="17"/>
      <c r="J271" s="17"/>
    </row>
    <row r="272" spans="1:10" s="8" customFormat="1" ht="64.5" customHeight="1">
      <c r="A272" s="132" t="s">
        <v>784</v>
      </c>
      <c r="B272" s="124" t="s">
        <v>42</v>
      </c>
      <c r="C272" s="128" t="s">
        <v>52</v>
      </c>
      <c r="D272" s="128" t="s">
        <v>46</v>
      </c>
      <c r="E272" s="137" t="s">
        <v>386</v>
      </c>
      <c r="F272" s="139"/>
      <c r="G272" s="308">
        <f>G273</f>
        <v>3626434.67</v>
      </c>
      <c r="H272" s="83"/>
      <c r="I272" s="216"/>
      <c r="J272" s="216"/>
    </row>
    <row r="273" spans="1:10" s="8" customFormat="1" ht="66.75" customHeight="1">
      <c r="A273" s="254" t="s">
        <v>585</v>
      </c>
      <c r="B273" s="124" t="s">
        <v>42</v>
      </c>
      <c r="C273" s="128" t="s">
        <v>52</v>
      </c>
      <c r="D273" s="128" t="s">
        <v>46</v>
      </c>
      <c r="E273" s="132" t="s">
        <v>443</v>
      </c>
      <c r="F273" s="143"/>
      <c r="G273" s="308">
        <f>G274</f>
        <v>3626434.67</v>
      </c>
      <c r="H273" s="83"/>
      <c r="I273" s="216"/>
      <c r="J273" s="216"/>
    </row>
    <row r="274" spans="1:10" s="8" customFormat="1" ht="33.75" customHeight="1">
      <c r="A274" s="256" t="s">
        <v>175</v>
      </c>
      <c r="B274" s="133" t="s">
        <v>42</v>
      </c>
      <c r="C274" s="125" t="s">
        <v>52</v>
      </c>
      <c r="D274" s="125" t="s">
        <v>46</v>
      </c>
      <c r="E274" s="134" t="s">
        <v>214</v>
      </c>
      <c r="F274" s="143"/>
      <c r="G274" s="312">
        <f>G275</f>
        <v>3626434.67</v>
      </c>
      <c r="H274" s="68"/>
      <c r="I274" s="216"/>
      <c r="J274" s="216"/>
    </row>
    <row r="275" spans="1:10" s="10" customFormat="1" ht="16.5" customHeight="1">
      <c r="A275" s="255" t="s">
        <v>290</v>
      </c>
      <c r="B275" s="133" t="s">
        <v>42</v>
      </c>
      <c r="C275" s="125" t="s">
        <v>52</v>
      </c>
      <c r="D275" s="125" t="s">
        <v>46</v>
      </c>
      <c r="E275" s="134" t="s">
        <v>214</v>
      </c>
      <c r="F275" s="136">
        <v>300</v>
      </c>
      <c r="G275" s="312">
        <v>3626434.67</v>
      </c>
      <c r="H275" s="68"/>
      <c r="I275" s="244"/>
      <c r="J275" s="244"/>
    </row>
    <row r="276" spans="1:10" s="10" customFormat="1" ht="21.75" customHeight="1">
      <c r="A276" s="254" t="s">
        <v>57</v>
      </c>
      <c r="B276" s="124" t="s">
        <v>42</v>
      </c>
      <c r="C276" s="128" t="s">
        <v>52</v>
      </c>
      <c r="D276" s="128" t="s">
        <v>49</v>
      </c>
      <c r="E276" s="140"/>
      <c r="F276" s="136"/>
      <c r="G276" s="308">
        <f>G277+G286</f>
        <v>2442831.2800000003</v>
      </c>
      <c r="H276" s="68"/>
      <c r="I276" s="244"/>
      <c r="J276" s="244"/>
    </row>
    <row r="277" spans="1:10" s="10" customFormat="1" ht="34.5" customHeight="1">
      <c r="A277" s="132" t="s">
        <v>781</v>
      </c>
      <c r="B277" s="124" t="s">
        <v>42</v>
      </c>
      <c r="C277" s="128" t="s">
        <v>52</v>
      </c>
      <c r="D277" s="128" t="s">
        <v>49</v>
      </c>
      <c r="E277" s="137" t="s">
        <v>369</v>
      </c>
      <c r="F277" s="136"/>
      <c r="G277" s="308">
        <f>G278</f>
        <v>2149962.7</v>
      </c>
      <c r="H277" s="68"/>
      <c r="I277" s="244"/>
      <c r="J277" s="244"/>
    </row>
    <row r="278" spans="1:10" s="10" customFormat="1" ht="81.75" customHeight="1">
      <c r="A278" s="132" t="s">
        <v>822</v>
      </c>
      <c r="B278" s="124" t="s">
        <v>42</v>
      </c>
      <c r="C278" s="128" t="s">
        <v>52</v>
      </c>
      <c r="D278" s="128" t="s">
        <v>49</v>
      </c>
      <c r="E278" s="137" t="s">
        <v>385</v>
      </c>
      <c r="F278" s="139"/>
      <c r="G278" s="308">
        <f>G279</f>
        <v>2149962.7</v>
      </c>
      <c r="H278" s="68"/>
      <c r="I278" s="244"/>
      <c r="J278" s="244"/>
    </row>
    <row r="279" spans="1:10" s="10" customFormat="1" ht="47.25">
      <c r="A279" s="257" t="s">
        <v>215</v>
      </c>
      <c r="B279" s="124" t="s">
        <v>42</v>
      </c>
      <c r="C279" s="128" t="s">
        <v>52</v>
      </c>
      <c r="D279" s="128" t="s">
        <v>49</v>
      </c>
      <c r="E279" s="132" t="s">
        <v>444</v>
      </c>
      <c r="F279" s="144"/>
      <c r="G279" s="308">
        <f>G280+G283</f>
        <v>2149962.7</v>
      </c>
      <c r="H279" s="68"/>
      <c r="I279" s="244"/>
      <c r="J279" s="244"/>
    </row>
    <row r="280" spans="1:10" s="10" customFormat="1" ht="33" customHeight="1">
      <c r="A280" s="256" t="s">
        <v>23</v>
      </c>
      <c r="B280" s="133" t="s">
        <v>42</v>
      </c>
      <c r="C280" s="125" t="s">
        <v>52</v>
      </c>
      <c r="D280" s="125" t="s">
        <v>49</v>
      </c>
      <c r="E280" s="134" t="s">
        <v>216</v>
      </c>
      <c r="F280" s="143"/>
      <c r="G280" s="308">
        <f>G281+G282</f>
        <v>1538449.11</v>
      </c>
      <c r="H280" s="68"/>
      <c r="I280" s="244"/>
      <c r="J280" s="244"/>
    </row>
    <row r="281" spans="1:10" s="10" customFormat="1" ht="66" customHeight="1">
      <c r="A281" s="255" t="s">
        <v>54</v>
      </c>
      <c r="B281" s="133" t="s">
        <v>42</v>
      </c>
      <c r="C281" s="125" t="s">
        <v>52</v>
      </c>
      <c r="D281" s="125" t="s">
        <v>49</v>
      </c>
      <c r="E281" s="134" t="s">
        <v>216</v>
      </c>
      <c r="F281" s="143">
        <v>100</v>
      </c>
      <c r="G281" s="312">
        <v>1470369.11</v>
      </c>
      <c r="H281" s="68"/>
      <c r="I281" s="244"/>
      <c r="J281" s="244"/>
    </row>
    <row r="282" spans="1:10" s="10" customFormat="1" ht="31.5">
      <c r="A282" s="255" t="s">
        <v>161</v>
      </c>
      <c r="B282" s="133" t="s">
        <v>42</v>
      </c>
      <c r="C282" s="125" t="s">
        <v>52</v>
      </c>
      <c r="D282" s="125" t="s">
        <v>49</v>
      </c>
      <c r="E282" s="134" t="s">
        <v>216</v>
      </c>
      <c r="F282" s="143">
        <v>200</v>
      </c>
      <c r="G282" s="312">
        <v>68080</v>
      </c>
      <c r="H282" s="72"/>
      <c r="I282" s="244"/>
      <c r="J282" s="244"/>
    </row>
    <row r="283" spans="1:10" s="10" customFormat="1" ht="63">
      <c r="A283" s="359" t="s">
        <v>632</v>
      </c>
      <c r="B283" s="348" t="s">
        <v>42</v>
      </c>
      <c r="C283" s="344" t="s">
        <v>52</v>
      </c>
      <c r="D283" s="344" t="s">
        <v>49</v>
      </c>
      <c r="E283" s="320" t="s">
        <v>633</v>
      </c>
      <c r="F283" s="352"/>
      <c r="G283" s="312">
        <f>G284+G285</f>
        <v>611513.5900000001</v>
      </c>
      <c r="H283" s="72"/>
      <c r="I283" s="244"/>
      <c r="J283" s="244"/>
    </row>
    <row r="284" spans="1:10" s="10" customFormat="1" ht="63">
      <c r="A284" s="317" t="s">
        <v>54</v>
      </c>
      <c r="B284" s="355" t="s">
        <v>42</v>
      </c>
      <c r="C284" s="360" t="s">
        <v>52</v>
      </c>
      <c r="D284" s="360" t="s">
        <v>49</v>
      </c>
      <c r="E284" s="319" t="s">
        <v>633</v>
      </c>
      <c r="F284" s="356">
        <v>100</v>
      </c>
      <c r="G284" s="312">
        <v>524025.03</v>
      </c>
      <c r="H284" s="72"/>
      <c r="I284" s="244"/>
      <c r="J284" s="244"/>
    </row>
    <row r="285" spans="1:10" s="10" customFormat="1" ht="31.5">
      <c r="A285" s="317" t="s">
        <v>161</v>
      </c>
      <c r="B285" s="355" t="s">
        <v>42</v>
      </c>
      <c r="C285" s="360" t="s">
        <v>52</v>
      </c>
      <c r="D285" s="360" t="s">
        <v>49</v>
      </c>
      <c r="E285" s="319" t="s">
        <v>633</v>
      </c>
      <c r="F285" s="356">
        <v>200</v>
      </c>
      <c r="G285" s="312">
        <v>87488.56</v>
      </c>
      <c r="H285" s="72"/>
      <c r="I285" s="244"/>
      <c r="J285" s="244"/>
    </row>
    <row r="286" spans="1:10" s="8" customFormat="1" ht="36.75" customHeight="1">
      <c r="A286" s="132" t="s">
        <v>823</v>
      </c>
      <c r="B286" s="124" t="s">
        <v>42</v>
      </c>
      <c r="C286" s="128" t="s">
        <v>52</v>
      </c>
      <c r="D286" s="128" t="s">
        <v>49</v>
      </c>
      <c r="E286" s="137" t="s">
        <v>376</v>
      </c>
      <c r="F286" s="128"/>
      <c r="G286" s="308">
        <f>G287</f>
        <v>292868.57999999996</v>
      </c>
      <c r="H286" s="78"/>
      <c r="I286" s="216"/>
      <c r="J286" s="216"/>
    </row>
    <row r="287" spans="1:10" s="8" customFormat="1" ht="64.5" customHeight="1">
      <c r="A287" s="132" t="s">
        <v>824</v>
      </c>
      <c r="B287" s="124" t="s">
        <v>42</v>
      </c>
      <c r="C287" s="128" t="s">
        <v>52</v>
      </c>
      <c r="D287" s="128" t="s">
        <v>49</v>
      </c>
      <c r="E287" s="137" t="s">
        <v>448</v>
      </c>
      <c r="F287" s="128"/>
      <c r="G287" s="308">
        <f>G288</f>
        <v>292868.57999999996</v>
      </c>
      <c r="H287" s="68"/>
      <c r="I287" s="216"/>
      <c r="J287" s="216"/>
    </row>
    <row r="288" spans="1:10" s="8" customFormat="1" ht="36" customHeight="1">
      <c r="A288" s="132" t="s">
        <v>217</v>
      </c>
      <c r="B288" s="124" t="s">
        <v>42</v>
      </c>
      <c r="C288" s="128" t="s">
        <v>52</v>
      </c>
      <c r="D288" s="128" t="s">
        <v>49</v>
      </c>
      <c r="E288" s="132" t="s">
        <v>449</v>
      </c>
      <c r="F288" s="144"/>
      <c r="G288" s="308">
        <f>G289</f>
        <v>292868.57999999996</v>
      </c>
      <c r="H288" s="68"/>
      <c r="I288" s="216"/>
      <c r="J288" s="216"/>
    </row>
    <row r="289" spans="1:10" s="8" customFormat="1" ht="48.75" customHeight="1">
      <c r="A289" s="256" t="s">
        <v>317</v>
      </c>
      <c r="B289" s="133" t="s">
        <v>42</v>
      </c>
      <c r="C289" s="125" t="s">
        <v>52</v>
      </c>
      <c r="D289" s="125" t="s">
        <v>49</v>
      </c>
      <c r="E289" s="134" t="s">
        <v>218</v>
      </c>
      <c r="F289" s="143"/>
      <c r="G289" s="312">
        <f>G290+G291</f>
        <v>292868.57999999996</v>
      </c>
      <c r="H289" s="68"/>
      <c r="I289" s="216"/>
      <c r="J289" s="216"/>
    </row>
    <row r="290" spans="1:10" s="10" customFormat="1" ht="64.5" customHeight="1">
      <c r="A290" s="255" t="s">
        <v>54</v>
      </c>
      <c r="B290" s="133" t="s">
        <v>42</v>
      </c>
      <c r="C290" s="125" t="s">
        <v>52</v>
      </c>
      <c r="D290" s="125" t="s">
        <v>49</v>
      </c>
      <c r="E290" s="134" t="s">
        <v>218</v>
      </c>
      <c r="F290" s="136">
        <v>100</v>
      </c>
      <c r="G290" s="312">
        <v>144959.58</v>
      </c>
      <c r="H290" s="68"/>
      <c r="I290" s="244"/>
      <c r="J290" s="244"/>
    </row>
    <row r="291" spans="1:10" s="13" customFormat="1" ht="33" customHeight="1">
      <c r="A291" s="255" t="s">
        <v>161</v>
      </c>
      <c r="B291" s="133" t="s">
        <v>42</v>
      </c>
      <c r="C291" s="125" t="s">
        <v>52</v>
      </c>
      <c r="D291" s="125" t="s">
        <v>49</v>
      </c>
      <c r="E291" s="134" t="s">
        <v>218</v>
      </c>
      <c r="F291" s="136">
        <v>200</v>
      </c>
      <c r="G291" s="312">
        <v>147909</v>
      </c>
      <c r="H291" s="77"/>
      <c r="I291" s="244"/>
      <c r="J291" s="244"/>
    </row>
    <row r="292" spans="1:10" s="22" customFormat="1" ht="16.5" customHeight="1">
      <c r="A292" s="254" t="s">
        <v>35</v>
      </c>
      <c r="B292" s="124" t="s">
        <v>42</v>
      </c>
      <c r="C292" s="128" t="s">
        <v>266</v>
      </c>
      <c r="D292" s="128"/>
      <c r="E292" s="140"/>
      <c r="F292" s="136"/>
      <c r="G292" s="308">
        <f aca="true" t="shared" si="1" ref="G292:G297">G293</f>
        <v>299970</v>
      </c>
      <c r="H292" s="68"/>
      <c r="I292" s="17"/>
      <c r="J292" s="17"/>
    </row>
    <row r="293" spans="1:10" s="25" customFormat="1" ht="16.5">
      <c r="A293" s="254" t="s">
        <v>36</v>
      </c>
      <c r="B293" s="124" t="s">
        <v>42</v>
      </c>
      <c r="C293" s="128" t="s">
        <v>266</v>
      </c>
      <c r="D293" s="128" t="s">
        <v>43</v>
      </c>
      <c r="E293" s="140"/>
      <c r="F293" s="136"/>
      <c r="G293" s="308">
        <f t="shared" si="1"/>
        <v>299970</v>
      </c>
      <c r="H293" s="68"/>
      <c r="I293" s="17"/>
      <c r="J293" s="17"/>
    </row>
    <row r="294" spans="1:10" s="6" customFormat="1" ht="66" customHeight="1">
      <c r="A294" s="132" t="s">
        <v>810</v>
      </c>
      <c r="B294" s="124" t="s">
        <v>42</v>
      </c>
      <c r="C294" s="128" t="s">
        <v>266</v>
      </c>
      <c r="D294" s="128" t="s">
        <v>43</v>
      </c>
      <c r="E294" s="137" t="s">
        <v>381</v>
      </c>
      <c r="F294" s="139"/>
      <c r="G294" s="308">
        <f t="shared" si="1"/>
        <v>299970</v>
      </c>
      <c r="H294" s="68"/>
      <c r="I294" s="17"/>
      <c r="J294" s="17"/>
    </row>
    <row r="295" spans="1:10" s="26" customFormat="1" ht="99.75" customHeight="1">
      <c r="A295" s="254" t="s">
        <v>825</v>
      </c>
      <c r="B295" s="124" t="s">
        <v>42</v>
      </c>
      <c r="C295" s="128" t="s">
        <v>266</v>
      </c>
      <c r="D295" s="128" t="s">
        <v>43</v>
      </c>
      <c r="E295" s="137" t="s">
        <v>384</v>
      </c>
      <c r="F295" s="139"/>
      <c r="G295" s="308">
        <f>G296+G299</f>
        <v>299970</v>
      </c>
      <c r="H295" s="68"/>
      <c r="I295" s="216"/>
      <c r="J295" s="216"/>
    </row>
    <row r="296" spans="1:10" s="26" customFormat="1" ht="67.5" customHeight="1">
      <c r="A296" s="257" t="s">
        <v>226</v>
      </c>
      <c r="B296" s="124" t="s">
        <v>42</v>
      </c>
      <c r="C296" s="128" t="s">
        <v>266</v>
      </c>
      <c r="D296" s="128" t="s">
        <v>43</v>
      </c>
      <c r="E296" s="132" t="s">
        <v>445</v>
      </c>
      <c r="F296" s="144"/>
      <c r="G296" s="308">
        <f t="shared" si="1"/>
        <v>289970</v>
      </c>
      <c r="H296" s="68"/>
      <c r="I296" s="216"/>
      <c r="J296" s="216"/>
    </row>
    <row r="297" spans="1:10" s="26" customFormat="1" ht="54.75" customHeight="1">
      <c r="A297" s="255" t="s">
        <v>265</v>
      </c>
      <c r="B297" s="133" t="s">
        <v>42</v>
      </c>
      <c r="C297" s="125" t="s">
        <v>266</v>
      </c>
      <c r="D297" s="125" t="s">
        <v>43</v>
      </c>
      <c r="E297" s="134" t="s">
        <v>227</v>
      </c>
      <c r="F297" s="143"/>
      <c r="G297" s="312">
        <f t="shared" si="1"/>
        <v>289970</v>
      </c>
      <c r="H297" s="68"/>
      <c r="I297" s="216"/>
      <c r="J297" s="216"/>
    </row>
    <row r="298" spans="1:10" s="26" customFormat="1" ht="33.75" customHeight="1">
      <c r="A298" s="255" t="s">
        <v>161</v>
      </c>
      <c r="B298" s="133" t="s">
        <v>42</v>
      </c>
      <c r="C298" s="125" t="s">
        <v>266</v>
      </c>
      <c r="D298" s="125" t="s">
        <v>43</v>
      </c>
      <c r="E298" s="134" t="s">
        <v>227</v>
      </c>
      <c r="F298" s="136">
        <v>200</v>
      </c>
      <c r="G298" s="312">
        <v>289970</v>
      </c>
      <c r="H298" s="68"/>
      <c r="I298" s="216"/>
      <c r="J298" s="216"/>
    </row>
    <row r="299" spans="1:10" s="26" customFormat="1" ht="51.75" customHeight="1">
      <c r="A299" s="257" t="s">
        <v>351</v>
      </c>
      <c r="B299" s="124" t="s">
        <v>42</v>
      </c>
      <c r="C299" s="128" t="s">
        <v>266</v>
      </c>
      <c r="D299" s="128" t="s">
        <v>43</v>
      </c>
      <c r="E299" s="132" t="s">
        <v>446</v>
      </c>
      <c r="F299" s="144"/>
      <c r="G299" s="308">
        <f>G300</f>
        <v>10000</v>
      </c>
      <c r="H299" s="68"/>
      <c r="I299" s="216"/>
      <c r="J299" s="216"/>
    </row>
    <row r="300" spans="1:10" s="26" customFormat="1" ht="33.75" customHeight="1">
      <c r="A300" s="255" t="s">
        <v>265</v>
      </c>
      <c r="B300" s="133" t="s">
        <v>42</v>
      </c>
      <c r="C300" s="125" t="s">
        <v>266</v>
      </c>
      <c r="D300" s="125" t="s">
        <v>43</v>
      </c>
      <c r="E300" s="134" t="s">
        <v>350</v>
      </c>
      <c r="F300" s="143"/>
      <c r="G300" s="312">
        <f>G301</f>
        <v>10000</v>
      </c>
      <c r="H300" s="68"/>
      <c r="I300" s="216"/>
      <c r="J300" s="216"/>
    </row>
    <row r="301" spans="1:10" s="26" customFormat="1" ht="33.75" customHeight="1">
      <c r="A301" s="255" t="s">
        <v>161</v>
      </c>
      <c r="B301" s="133" t="s">
        <v>42</v>
      </c>
      <c r="C301" s="125" t="s">
        <v>266</v>
      </c>
      <c r="D301" s="125" t="s">
        <v>43</v>
      </c>
      <c r="E301" s="134" t="s">
        <v>350</v>
      </c>
      <c r="F301" s="136">
        <v>200</v>
      </c>
      <c r="G301" s="312">
        <v>10000</v>
      </c>
      <c r="H301" s="68"/>
      <c r="I301" s="216"/>
      <c r="J301" s="216"/>
    </row>
    <row r="302" spans="1:10" s="9" customFormat="1" ht="37.5" customHeight="1">
      <c r="A302" s="254" t="s">
        <v>47</v>
      </c>
      <c r="B302" s="124" t="s">
        <v>4</v>
      </c>
      <c r="C302" s="128"/>
      <c r="D302" s="128"/>
      <c r="E302" s="140"/>
      <c r="F302" s="136"/>
      <c r="G302" s="308">
        <f>G303+G311+G339</f>
        <v>53448889.21000001</v>
      </c>
      <c r="H302" s="68"/>
      <c r="I302" s="216"/>
      <c r="J302" s="216"/>
    </row>
    <row r="303" spans="1:10" s="27" customFormat="1" ht="17.25" customHeight="1">
      <c r="A303" s="254" t="s">
        <v>15</v>
      </c>
      <c r="B303" s="124" t="s">
        <v>4</v>
      </c>
      <c r="C303" s="128" t="s">
        <v>43</v>
      </c>
      <c r="D303" s="128"/>
      <c r="E303" s="140"/>
      <c r="F303" s="136"/>
      <c r="G303" s="308">
        <f>G304</f>
        <v>2686769.2399999998</v>
      </c>
      <c r="H303" s="68"/>
      <c r="I303" s="216"/>
      <c r="J303" s="216"/>
    </row>
    <row r="304" spans="1:10" s="11" customFormat="1" ht="47.25">
      <c r="A304" s="254" t="s">
        <v>278</v>
      </c>
      <c r="B304" s="124" t="s">
        <v>4</v>
      </c>
      <c r="C304" s="128" t="s">
        <v>43</v>
      </c>
      <c r="D304" s="128" t="s">
        <v>49</v>
      </c>
      <c r="E304" s="140"/>
      <c r="F304" s="136"/>
      <c r="G304" s="308">
        <f>G305</f>
        <v>2686769.2399999998</v>
      </c>
      <c r="H304" s="68"/>
      <c r="I304" s="17"/>
      <c r="J304" s="17"/>
    </row>
    <row r="305" spans="1:10" s="6" customFormat="1" ht="51.75" customHeight="1">
      <c r="A305" s="132" t="s">
        <v>779</v>
      </c>
      <c r="B305" s="124" t="s">
        <v>4</v>
      </c>
      <c r="C305" s="128" t="s">
        <v>43</v>
      </c>
      <c r="D305" s="128" t="s">
        <v>49</v>
      </c>
      <c r="E305" s="137" t="s">
        <v>364</v>
      </c>
      <c r="F305" s="139"/>
      <c r="G305" s="308">
        <f>G306</f>
        <v>2686769.2399999998</v>
      </c>
      <c r="H305" s="68"/>
      <c r="I305" s="17"/>
      <c r="J305" s="17"/>
    </row>
    <row r="306" spans="1:10" s="6" customFormat="1" ht="80.25" customHeight="1">
      <c r="A306" s="132" t="s">
        <v>780</v>
      </c>
      <c r="B306" s="124" t="s">
        <v>4</v>
      </c>
      <c r="C306" s="128" t="s">
        <v>43</v>
      </c>
      <c r="D306" s="128" t="s">
        <v>49</v>
      </c>
      <c r="E306" s="132" t="s">
        <v>365</v>
      </c>
      <c r="F306" s="144"/>
      <c r="G306" s="308">
        <f>G307</f>
        <v>2686769.2399999998</v>
      </c>
      <c r="H306" s="246"/>
      <c r="I306" s="17"/>
      <c r="J306" s="17"/>
    </row>
    <row r="307" spans="1:10" s="6" customFormat="1" ht="50.25" customHeight="1">
      <c r="A307" s="257" t="s">
        <v>581</v>
      </c>
      <c r="B307" s="124" t="s">
        <v>4</v>
      </c>
      <c r="C307" s="128" t="s">
        <v>43</v>
      </c>
      <c r="D307" s="128" t="s">
        <v>49</v>
      </c>
      <c r="E307" s="132" t="s">
        <v>366</v>
      </c>
      <c r="F307" s="144"/>
      <c r="G307" s="308">
        <f>G308</f>
        <v>2686769.2399999998</v>
      </c>
      <c r="H307" s="68"/>
      <c r="I307" s="17"/>
      <c r="J307" s="17"/>
    </row>
    <row r="308" spans="1:10" s="8" customFormat="1" ht="31.5">
      <c r="A308" s="256" t="s">
        <v>180</v>
      </c>
      <c r="B308" s="133" t="s">
        <v>4</v>
      </c>
      <c r="C308" s="125" t="s">
        <v>43</v>
      </c>
      <c r="D308" s="125" t="s">
        <v>49</v>
      </c>
      <c r="E308" s="134" t="s">
        <v>229</v>
      </c>
      <c r="F308" s="143"/>
      <c r="G308" s="312">
        <f>G309+G310</f>
        <v>2686769.2399999998</v>
      </c>
      <c r="H308" s="68"/>
      <c r="I308" s="216"/>
      <c r="J308" s="216"/>
    </row>
    <row r="309" spans="1:10" s="13" customFormat="1" ht="66.75" customHeight="1">
      <c r="A309" s="255" t="s">
        <v>54</v>
      </c>
      <c r="B309" s="133" t="s">
        <v>4</v>
      </c>
      <c r="C309" s="125" t="s">
        <v>43</v>
      </c>
      <c r="D309" s="125" t="s">
        <v>49</v>
      </c>
      <c r="E309" s="134" t="s">
        <v>229</v>
      </c>
      <c r="F309" s="136">
        <v>100</v>
      </c>
      <c r="G309" s="312">
        <v>2371968.59</v>
      </c>
      <c r="H309" s="68"/>
      <c r="I309" s="244"/>
      <c r="J309" s="244"/>
    </row>
    <row r="310" spans="1:10" s="13" customFormat="1" ht="35.25" customHeight="1">
      <c r="A310" s="255" t="s">
        <v>161</v>
      </c>
      <c r="B310" s="133" t="s">
        <v>4</v>
      </c>
      <c r="C310" s="125" t="s">
        <v>43</v>
      </c>
      <c r="D310" s="125" t="s">
        <v>49</v>
      </c>
      <c r="E310" s="134" t="s">
        <v>229</v>
      </c>
      <c r="F310" s="136">
        <v>200</v>
      </c>
      <c r="G310" s="312">
        <v>314800.65</v>
      </c>
      <c r="H310" s="68"/>
      <c r="I310" s="244"/>
      <c r="J310" s="244"/>
    </row>
    <row r="311" spans="1:10" s="10" customFormat="1" ht="15.75">
      <c r="A311" s="254" t="s">
        <v>173</v>
      </c>
      <c r="B311" s="124" t="s">
        <v>4</v>
      </c>
      <c r="C311" s="128" t="s">
        <v>52</v>
      </c>
      <c r="D311" s="128"/>
      <c r="E311" s="137"/>
      <c r="F311" s="136"/>
      <c r="G311" s="308">
        <f>G312+G329</f>
        <v>44721718.970000006</v>
      </c>
      <c r="H311" s="77"/>
      <c r="I311" s="244"/>
      <c r="J311" s="244"/>
    </row>
    <row r="312" spans="1:10" s="10" customFormat="1" ht="15.75">
      <c r="A312" s="254" t="s">
        <v>291</v>
      </c>
      <c r="B312" s="124" t="s">
        <v>4</v>
      </c>
      <c r="C312" s="128" t="s">
        <v>52</v>
      </c>
      <c r="D312" s="128" t="s">
        <v>45</v>
      </c>
      <c r="E312" s="137"/>
      <c r="F312" s="136"/>
      <c r="G312" s="308">
        <f>G313</f>
        <v>5021661.640000001</v>
      </c>
      <c r="H312" s="68"/>
      <c r="I312" s="244"/>
      <c r="J312" s="244"/>
    </row>
    <row r="313" spans="1:10" s="10" customFormat="1" ht="31.5">
      <c r="A313" s="132" t="s">
        <v>781</v>
      </c>
      <c r="B313" s="124" t="s">
        <v>4</v>
      </c>
      <c r="C313" s="128" t="s">
        <v>52</v>
      </c>
      <c r="D313" s="128" t="s">
        <v>45</v>
      </c>
      <c r="E313" s="137" t="s">
        <v>369</v>
      </c>
      <c r="F313" s="139"/>
      <c r="G313" s="308">
        <f>G314</f>
        <v>5021661.640000001</v>
      </c>
      <c r="H313" s="77"/>
      <c r="I313" s="244"/>
      <c r="J313" s="244"/>
    </row>
    <row r="314" spans="1:10" s="10" customFormat="1" ht="63">
      <c r="A314" s="132" t="s">
        <v>820</v>
      </c>
      <c r="B314" s="124" t="s">
        <v>4</v>
      </c>
      <c r="C314" s="128" t="s">
        <v>52</v>
      </c>
      <c r="D314" s="128" t="s">
        <v>45</v>
      </c>
      <c r="E314" s="137" t="s">
        <v>387</v>
      </c>
      <c r="F314" s="139"/>
      <c r="G314" s="308">
        <f>G315</f>
        <v>5021661.640000001</v>
      </c>
      <c r="H314" s="68"/>
      <c r="I314" s="244"/>
      <c r="J314" s="244"/>
    </row>
    <row r="315" spans="1:10" s="10" customFormat="1" ht="31.5">
      <c r="A315" s="257" t="s">
        <v>212</v>
      </c>
      <c r="B315" s="124" t="s">
        <v>4</v>
      </c>
      <c r="C315" s="128" t="s">
        <v>52</v>
      </c>
      <c r="D315" s="128" t="s">
        <v>45</v>
      </c>
      <c r="E315" s="132" t="s">
        <v>441</v>
      </c>
      <c r="F315" s="144"/>
      <c r="G315" s="312">
        <f>G316+G319+G322</f>
        <v>5021661.640000001</v>
      </c>
      <c r="H315" s="85"/>
      <c r="I315" s="244"/>
      <c r="J315" s="244"/>
    </row>
    <row r="316" spans="1:10" s="10" customFormat="1" ht="33.75" customHeight="1">
      <c r="A316" s="254" t="s">
        <v>230</v>
      </c>
      <c r="B316" s="124" t="s">
        <v>4</v>
      </c>
      <c r="C316" s="295" t="s">
        <v>52</v>
      </c>
      <c r="D316" s="295" t="s">
        <v>45</v>
      </c>
      <c r="E316" s="132" t="s">
        <v>232</v>
      </c>
      <c r="F316" s="144"/>
      <c r="G316" s="308">
        <f>G317+G318</f>
        <v>71733.92000000001</v>
      </c>
      <c r="H316" s="68"/>
      <c r="I316" s="244"/>
      <c r="J316" s="244"/>
    </row>
    <row r="317" spans="1:10" s="10" customFormat="1" ht="31.5">
      <c r="A317" s="255" t="s">
        <v>161</v>
      </c>
      <c r="B317" s="133" t="s">
        <v>4</v>
      </c>
      <c r="C317" s="125" t="s">
        <v>52</v>
      </c>
      <c r="D317" s="125" t="s">
        <v>45</v>
      </c>
      <c r="E317" s="134" t="s">
        <v>232</v>
      </c>
      <c r="F317" s="136">
        <v>200</v>
      </c>
      <c r="G317" s="312">
        <v>1034.6</v>
      </c>
      <c r="H317" s="68"/>
      <c r="I317" s="244"/>
      <c r="J317" s="244"/>
    </row>
    <row r="318" spans="1:10" s="10" customFormat="1" ht="15.75">
      <c r="A318" s="255" t="s">
        <v>290</v>
      </c>
      <c r="B318" s="133" t="s">
        <v>4</v>
      </c>
      <c r="C318" s="125" t="s">
        <v>52</v>
      </c>
      <c r="D318" s="125" t="s">
        <v>45</v>
      </c>
      <c r="E318" s="134" t="s">
        <v>232</v>
      </c>
      <c r="F318" s="136">
        <v>300</v>
      </c>
      <c r="G318" s="312">
        <v>70699.32</v>
      </c>
      <c r="H318" s="68">
        <v>313</v>
      </c>
      <c r="I318" s="244"/>
      <c r="J318" s="244"/>
    </row>
    <row r="319" spans="1:10" s="10" customFormat="1" ht="47.25">
      <c r="A319" s="257" t="s">
        <v>267</v>
      </c>
      <c r="B319" s="124" t="s">
        <v>4</v>
      </c>
      <c r="C319" s="295" t="s">
        <v>52</v>
      </c>
      <c r="D319" s="295" t="s">
        <v>45</v>
      </c>
      <c r="E319" s="132" t="s">
        <v>233</v>
      </c>
      <c r="F319" s="144"/>
      <c r="G319" s="308">
        <f>G320+G321</f>
        <v>106239.06</v>
      </c>
      <c r="H319" s="70"/>
      <c r="I319" s="244"/>
      <c r="J319" s="244"/>
    </row>
    <row r="320" spans="1:10" s="10" customFormat="1" ht="31.5">
      <c r="A320" s="255" t="s">
        <v>161</v>
      </c>
      <c r="B320" s="133" t="s">
        <v>4</v>
      </c>
      <c r="C320" s="125" t="s">
        <v>52</v>
      </c>
      <c r="D320" s="125" t="s">
        <v>45</v>
      </c>
      <c r="E320" s="134" t="s">
        <v>233</v>
      </c>
      <c r="F320" s="143">
        <v>200</v>
      </c>
      <c r="G320" s="312">
        <v>1627.7</v>
      </c>
      <c r="H320" s="86"/>
      <c r="I320" s="244"/>
      <c r="J320" s="244"/>
    </row>
    <row r="321" spans="1:10" s="10" customFormat="1" ht="16.5">
      <c r="A321" s="255" t="s">
        <v>290</v>
      </c>
      <c r="B321" s="133" t="s">
        <v>4</v>
      </c>
      <c r="C321" s="125" t="s">
        <v>52</v>
      </c>
      <c r="D321" s="125" t="s">
        <v>45</v>
      </c>
      <c r="E321" s="134" t="s">
        <v>233</v>
      </c>
      <c r="F321" s="136">
        <v>300</v>
      </c>
      <c r="G321" s="312">
        <v>104611.36</v>
      </c>
      <c r="H321" s="73"/>
      <c r="I321" s="244"/>
      <c r="J321" s="244"/>
    </row>
    <row r="322" spans="1:10" s="10" customFormat="1" ht="31.5">
      <c r="A322" s="254" t="s">
        <v>282</v>
      </c>
      <c r="B322" s="124" t="s">
        <v>4</v>
      </c>
      <c r="C322" s="295" t="s">
        <v>52</v>
      </c>
      <c r="D322" s="295" t="s">
        <v>45</v>
      </c>
      <c r="E322" s="132" t="s">
        <v>234</v>
      </c>
      <c r="F322" s="144"/>
      <c r="G322" s="308">
        <f>G323+G326</f>
        <v>4843688.66</v>
      </c>
      <c r="H322" s="74"/>
      <c r="I322" s="244"/>
      <c r="J322" s="244"/>
    </row>
    <row r="323" spans="1:10" s="10" customFormat="1" ht="18" customHeight="1">
      <c r="A323" s="257" t="s">
        <v>16</v>
      </c>
      <c r="B323" s="124" t="s">
        <v>4</v>
      </c>
      <c r="C323" s="295" t="s">
        <v>52</v>
      </c>
      <c r="D323" s="295" t="s">
        <v>45</v>
      </c>
      <c r="E323" s="132" t="s">
        <v>235</v>
      </c>
      <c r="F323" s="144"/>
      <c r="G323" s="308">
        <f>G325+G324</f>
        <v>4252775.07</v>
      </c>
      <c r="H323" s="74"/>
      <c r="I323" s="244"/>
      <c r="J323" s="244"/>
    </row>
    <row r="324" spans="1:10" s="10" customFormat="1" ht="31.5">
      <c r="A324" s="255" t="s">
        <v>161</v>
      </c>
      <c r="B324" s="133" t="s">
        <v>4</v>
      </c>
      <c r="C324" s="125" t="s">
        <v>52</v>
      </c>
      <c r="D324" s="125" t="s">
        <v>45</v>
      </c>
      <c r="E324" s="134" t="s">
        <v>235</v>
      </c>
      <c r="F324" s="136">
        <v>200</v>
      </c>
      <c r="G324" s="312">
        <v>65003.67</v>
      </c>
      <c r="H324" s="74"/>
      <c r="I324" s="244"/>
      <c r="J324" s="244"/>
    </row>
    <row r="325" spans="1:10" s="10" customFormat="1" ht="15.75">
      <c r="A325" s="255" t="s">
        <v>290</v>
      </c>
      <c r="B325" s="133" t="s">
        <v>4</v>
      </c>
      <c r="C325" s="125" t="s">
        <v>52</v>
      </c>
      <c r="D325" s="125" t="s">
        <v>45</v>
      </c>
      <c r="E325" s="134" t="s">
        <v>235</v>
      </c>
      <c r="F325" s="136">
        <v>300</v>
      </c>
      <c r="G325" s="312">
        <v>4187771.4</v>
      </c>
      <c r="H325" s="68">
        <v>313</v>
      </c>
      <c r="I325" s="244"/>
      <c r="J325" s="244"/>
    </row>
    <row r="326" spans="1:10" s="10" customFormat="1" ht="18.75" customHeight="1">
      <c r="A326" s="257" t="s">
        <v>56</v>
      </c>
      <c r="B326" s="124" t="s">
        <v>4</v>
      </c>
      <c r="C326" s="295" t="s">
        <v>52</v>
      </c>
      <c r="D326" s="295" t="s">
        <v>45</v>
      </c>
      <c r="E326" s="132" t="s">
        <v>236</v>
      </c>
      <c r="F326" s="144"/>
      <c r="G326" s="308">
        <f>G328+G327</f>
        <v>590913.59</v>
      </c>
      <c r="H326" s="77"/>
      <c r="I326" s="244"/>
      <c r="J326" s="244"/>
    </row>
    <row r="327" spans="1:10" s="10" customFormat="1" ht="31.5">
      <c r="A327" s="255" t="s">
        <v>161</v>
      </c>
      <c r="B327" s="133" t="s">
        <v>4</v>
      </c>
      <c r="C327" s="125" t="s">
        <v>52</v>
      </c>
      <c r="D327" s="125" t="s">
        <v>45</v>
      </c>
      <c r="E327" s="134" t="s">
        <v>236</v>
      </c>
      <c r="F327" s="136">
        <v>200</v>
      </c>
      <c r="G327" s="312">
        <v>10306.72</v>
      </c>
      <c r="H327" s="77"/>
      <c r="I327" s="244"/>
      <c r="J327" s="244"/>
    </row>
    <row r="328" spans="1:10" s="10" customFormat="1" ht="15.75">
      <c r="A328" s="255" t="s">
        <v>290</v>
      </c>
      <c r="B328" s="133" t="s">
        <v>4</v>
      </c>
      <c r="C328" s="125" t="s">
        <v>52</v>
      </c>
      <c r="D328" s="125" t="s">
        <v>45</v>
      </c>
      <c r="E328" s="134" t="s">
        <v>236</v>
      </c>
      <c r="F328" s="136">
        <v>300</v>
      </c>
      <c r="G328" s="312">
        <v>580606.87</v>
      </c>
      <c r="H328" s="68">
        <v>313</v>
      </c>
      <c r="I328" s="244"/>
      <c r="J328" s="244"/>
    </row>
    <row r="329" spans="1:10" s="10" customFormat="1" ht="15.75">
      <c r="A329" s="254" t="s">
        <v>174</v>
      </c>
      <c r="B329" s="124" t="s">
        <v>4</v>
      </c>
      <c r="C329" s="128" t="s">
        <v>52</v>
      </c>
      <c r="D329" s="128" t="s">
        <v>46</v>
      </c>
      <c r="E329" s="134"/>
      <c r="F329" s="136"/>
      <c r="G329" s="308">
        <f>G330</f>
        <v>39700057.330000006</v>
      </c>
      <c r="H329" s="68"/>
      <c r="I329" s="244"/>
      <c r="J329" s="244"/>
    </row>
    <row r="330" spans="1:10" s="10" customFormat="1" ht="31.5">
      <c r="A330" s="132" t="s">
        <v>781</v>
      </c>
      <c r="B330" s="124" t="s">
        <v>4</v>
      </c>
      <c r="C330" s="128" t="s">
        <v>52</v>
      </c>
      <c r="D330" s="128" t="s">
        <v>46</v>
      </c>
      <c r="E330" s="137" t="s">
        <v>369</v>
      </c>
      <c r="F330" s="136"/>
      <c r="G330" s="308">
        <f>G331</f>
        <v>39700057.330000006</v>
      </c>
      <c r="H330" s="68"/>
      <c r="I330" s="244"/>
      <c r="J330" s="244"/>
    </row>
    <row r="331" spans="1:10" s="10" customFormat="1" ht="63">
      <c r="A331" s="132" t="s">
        <v>820</v>
      </c>
      <c r="B331" s="124" t="s">
        <v>4</v>
      </c>
      <c r="C331" s="128" t="s">
        <v>52</v>
      </c>
      <c r="D331" s="128" t="s">
        <v>46</v>
      </c>
      <c r="E331" s="137" t="s">
        <v>387</v>
      </c>
      <c r="F331" s="136"/>
      <c r="G331" s="308">
        <f>G332</f>
        <v>39700057.330000006</v>
      </c>
      <c r="H331" s="68"/>
      <c r="I331" s="244"/>
      <c r="J331" s="244"/>
    </row>
    <row r="332" spans="1:10" s="10" customFormat="1" ht="31.5">
      <c r="A332" s="257" t="s">
        <v>212</v>
      </c>
      <c r="B332" s="124" t="s">
        <v>4</v>
      </c>
      <c r="C332" s="128" t="s">
        <v>52</v>
      </c>
      <c r="D332" s="128" t="s">
        <v>46</v>
      </c>
      <c r="E332" s="132" t="s">
        <v>441</v>
      </c>
      <c r="F332" s="136"/>
      <c r="G332" s="308">
        <f>G333+G335+G337</f>
        <v>39700057.330000006</v>
      </c>
      <c r="H332" s="68"/>
      <c r="I332" s="244"/>
      <c r="J332" s="244"/>
    </row>
    <row r="333" spans="1:10" s="10" customFormat="1" ht="15.75">
      <c r="A333" s="254" t="s">
        <v>275</v>
      </c>
      <c r="B333" s="124" t="s">
        <v>4</v>
      </c>
      <c r="C333" s="128" t="s">
        <v>52</v>
      </c>
      <c r="D333" s="128" t="s">
        <v>46</v>
      </c>
      <c r="E333" s="132" t="s">
        <v>231</v>
      </c>
      <c r="F333" s="136"/>
      <c r="G333" s="308">
        <f>G334</f>
        <v>2114658.28</v>
      </c>
      <c r="H333" s="68"/>
      <c r="I333" s="244"/>
      <c r="J333" s="244"/>
    </row>
    <row r="334" spans="1:10" s="10" customFormat="1" ht="15.75">
      <c r="A334" s="255" t="s">
        <v>290</v>
      </c>
      <c r="B334" s="133" t="s">
        <v>4</v>
      </c>
      <c r="C334" s="125" t="s">
        <v>52</v>
      </c>
      <c r="D334" s="125" t="s">
        <v>46</v>
      </c>
      <c r="E334" s="134" t="s">
        <v>231</v>
      </c>
      <c r="F334" s="136">
        <v>300</v>
      </c>
      <c r="G334" s="312">
        <v>2114658.28</v>
      </c>
      <c r="H334" s="68">
        <v>313</v>
      </c>
      <c r="I334" s="244"/>
      <c r="J334" s="244"/>
    </row>
    <row r="335" spans="1:10" s="10" customFormat="1" ht="31.5">
      <c r="A335" s="363" t="s">
        <v>634</v>
      </c>
      <c r="B335" s="155" t="s">
        <v>4</v>
      </c>
      <c r="C335" s="155" t="s">
        <v>52</v>
      </c>
      <c r="D335" s="155" t="s">
        <v>46</v>
      </c>
      <c r="E335" s="137" t="s">
        <v>635</v>
      </c>
      <c r="F335" s="155"/>
      <c r="G335" s="308">
        <f>G336</f>
        <v>34463140.74</v>
      </c>
      <c r="H335" s="68"/>
      <c r="I335" s="244"/>
      <c r="J335" s="244"/>
    </row>
    <row r="336" spans="1:10" s="10" customFormat="1" ht="15.75">
      <c r="A336" s="255" t="s">
        <v>290</v>
      </c>
      <c r="B336" s="156" t="s">
        <v>4</v>
      </c>
      <c r="C336" s="156" t="s">
        <v>52</v>
      </c>
      <c r="D336" s="156" t="s">
        <v>46</v>
      </c>
      <c r="E336" s="153" t="s">
        <v>635</v>
      </c>
      <c r="F336" s="156" t="s">
        <v>326</v>
      </c>
      <c r="G336" s="312">
        <v>34463140.74</v>
      </c>
      <c r="H336" s="68"/>
      <c r="I336" s="244"/>
      <c r="J336" s="244"/>
    </row>
    <row r="337" spans="1:10" s="10" customFormat="1" ht="51" customHeight="1">
      <c r="A337" s="363" t="s">
        <v>652</v>
      </c>
      <c r="B337" s="155" t="s">
        <v>4</v>
      </c>
      <c r="C337" s="155" t="s">
        <v>52</v>
      </c>
      <c r="D337" s="155" t="s">
        <v>46</v>
      </c>
      <c r="E337" s="137" t="s">
        <v>653</v>
      </c>
      <c r="F337" s="155"/>
      <c r="G337" s="308">
        <f>G338</f>
        <v>3122258.31</v>
      </c>
      <c r="H337" s="68"/>
      <c r="I337" s="244"/>
      <c r="J337" s="244"/>
    </row>
    <row r="338" spans="1:10" s="10" customFormat="1" ht="20.25" customHeight="1">
      <c r="A338" s="255" t="s">
        <v>290</v>
      </c>
      <c r="B338" s="156" t="s">
        <v>4</v>
      </c>
      <c r="C338" s="156" t="s">
        <v>52</v>
      </c>
      <c r="D338" s="156" t="s">
        <v>46</v>
      </c>
      <c r="E338" s="153" t="s">
        <v>653</v>
      </c>
      <c r="F338" s="156" t="s">
        <v>326</v>
      </c>
      <c r="G338" s="312">
        <v>3122258.31</v>
      </c>
      <c r="H338" s="68"/>
      <c r="I338" s="244"/>
      <c r="J338" s="244"/>
    </row>
    <row r="339" spans="1:10" s="27" customFormat="1" ht="49.5" customHeight="1">
      <c r="A339" s="254" t="s">
        <v>271</v>
      </c>
      <c r="B339" s="124" t="s">
        <v>4</v>
      </c>
      <c r="C339" s="128" t="s">
        <v>277</v>
      </c>
      <c r="D339" s="128"/>
      <c r="E339" s="137"/>
      <c r="F339" s="136"/>
      <c r="G339" s="308">
        <f>G340</f>
        <v>6040401</v>
      </c>
      <c r="H339" s="68"/>
      <c r="I339" s="216"/>
      <c r="J339" s="216"/>
    </row>
    <row r="340" spans="1:10" s="12" customFormat="1" ht="32.25" customHeight="1">
      <c r="A340" s="254" t="s">
        <v>53</v>
      </c>
      <c r="B340" s="124" t="s">
        <v>4</v>
      </c>
      <c r="C340" s="128" t="s">
        <v>277</v>
      </c>
      <c r="D340" s="128" t="s">
        <v>43</v>
      </c>
      <c r="E340" s="137"/>
      <c r="F340" s="136"/>
      <c r="G340" s="308">
        <f>G341</f>
        <v>6040401</v>
      </c>
      <c r="H340" s="68"/>
      <c r="I340" s="3"/>
      <c r="J340" s="3"/>
    </row>
    <row r="341" spans="1:10" s="16" customFormat="1" ht="49.5" customHeight="1">
      <c r="A341" s="132" t="s">
        <v>779</v>
      </c>
      <c r="B341" s="124" t="s">
        <v>4</v>
      </c>
      <c r="C341" s="128" t="s">
        <v>277</v>
      </c>
      <c r="D341" s="128" t="s">
        <v>43</v>
      </c>
      <c r="E341" s="137" t="s">
        <v>364</v>
      </c>
      <c r="F341" s="139"/>
      <c r="G341" s="308">
        <f>G345</f>
        <v>6040401</v>
      </c>
      <c r="H341" s="68"/>
      <c r="I341" s="3"/>
      <c r="J341" s="3"/>
    </row>
    <row r="342" spans="1:10" s="16" customFormat="1" ht="64.5" customHeight="1">
      <c r="A342" s="132" t="s">
        <v>826</v>
      </c>
      <c r="B342" s="124" t="s">
        <v>4</v>
      </c>
      <c r="C342" s="128" t="s">
        <v>277</v>
      </c>
      <c r="D342" s="128" t="s">
        <v>43</v>
      </c>
      <c r="E342" s="137" t="s">
        <v>383</v>
      </c>
      <c r="F342" s="139"/>
      <c r="G342" s="308">
        <f>G343</f>
        <v>6040401</v>
      </c>
      <c r="H342" s="68"/>
      <c r="I342" s="3"/>
      <c r="J342" s="3"/>
    </row>
    <row r="343" spans="1:10" s="16" customFormat="1" ht="48" customHeight="1">
      <c r="A343" s="257" t="s">
        <v>238</v>
      </c>
      <c r="B343" s="124" t="s">
        <v>4</v>
      </c>
      <c r="C343" s="128" t="s">
        <v>277</v>
      </c>
      <c r="D343" s="128" t="s">
        <v>43</v>
      </c>
      <c r="E343" s="132" t="s">
        <v>447</v>
      </c>
      <c r="F343" s="144"/>
      <c r="G343" s="308">
        <f>G344</f>
        <v>6040401</v>
      </c>
      <c r="H343" s="68"/>
      <c r="I343" s="3"/>
      <c r="J343" s="3"/>
    </row>
    <row r="344" spans="1:10" s="16" customFormat="1" ht="51.75" customHeight="1">
      <c r="A344" s="256" t="s">
        <v>223</v>
      </c>
      <c r="B344" s="133" t="s">
        <v>4</v>
      </c>
      <c r="C344" s="125" t="s">
        <v>277</v>
      </c>
      <c r="D344" s="125" t="s">
        <v>43</v>
      </c>
      <c r="E344" s="134" t="s">
        <v>237</v>
      </c>
      <c r="F344" s="143"/>
      <c r="G344" s="312">
        <f>G345</f>
        <v>6040401</v>
      </c>
      <c r="H344" s="68"/>
      <c r="I344" s="3"/>
      <c r="J344" s="3"/>
    </row>
    <row r="345" spans="1:10" s="16" customFormat="1" ht="16.5" customHeight="1">
      <c r="A345" s="134" t="s">
        <v>289</v>
      </c>
      <c r="B345" s="133" t="s">
        <v>4</v>
      </c>
      <c r="C345" s="125" t="s">
        <v>277</v>
      </c>
      <c r="D345" s="125" t="s">
        <v>43</v>
      </c>
      <c r="E345" s="134" t="s">
        <v>237</v>
      </c>
      <c r="F345" s="136">
        <v>500</v>
      </c>
      <c r="G345" s="312">
        <v>6040401</v>
      </c>
      <c r="H345" s="68"/>
      <c r="I345" s="3"/>
      <c r="J345" s="3"/>
    </row>
    <row r="346" spans="1:10" s="9" customFormat="1" ht="31.5" customHeight="1">
      <c r="A346" s="254" t="s">
        <v>170</v>
      </c>
      <c r="B346" s="124" t="s">
        <v>281</v>
      </c>
      <c r="C346" s="128"/>
      <c r="D346" s="128"/>
      <c r="E346" s="137"/>
      <c r="F346" s="136"/>
      <c r="G346" s="308">
        <f>G347+G354+G441</f>
        <v>301742382.38000005</v>
      </c>
      <c r="H346" s="68"/>
      <c r="I346" s="216"/>
      <c r="J346" s="216"/>
    </row>
    <row r="347" spans="1:10" s="28" customFormat="1" ht="19.5">
      <c r="A347" s="254" t="s">
        <v>141</v>
      </c>
      <c r="B347" s="124" t="s">
        <v>281</v>
      </c>
      <c r="C347" s="128" t="s">
        <v>46</v>
      </c>
      <c r="D347" s="128"/>
      <c r="E347" s="137"/>
      <c r="F347" s="136"/>
      <c r="G347" s="308">
        <f>G348</f>
        <v>27915.66</v>
      </c>
      <c r="H347" s="68"/>
      <c r="I347" s="244"/>
      <c r="J347" s="244"/>
    </row>
    <row r="348" spans="1:10" s="11" customFormat="1" ht="16.5">
      <c r="A348" s="254" t="s">
        <v>58</v>
      </c>
      <c r="B348" s="124" t="s">
        <v>281</v>
      </c>
      <c r="C348" s="128" t="s">
        <v>46</v>
      </c>
      <c r="D348" s="128" t="s">
        <v>43</v>
      </c>
      <c r="E348" s="137"/>
      <c r="F348" s="136"/>
      <c r="G348" s="308">
        <f>G349</f>
        <v>27915.66</v>
      </c>
      <c r="H348" s="68"/>
      <c r="I348" s="17"/>
      <c r="J348" s="17"/>
    </row>
    <row r="349" spans="1:10" s="6" customFormat="1" ht="34.5" customHeight="1">
      <c r="A349" s="132" t="s">
        <v>796</v>
      </c>
      <c r="B349" s="124" t="s">
        <v>281</v>
      </c>
      <c r="C349" s="128" t="s">
        <v>46</v>
      </c>
      <c r="D349" s="128" t="s">
        <v>43</v>
      </c>
      <c r="E349" s="137" t="s">
        <v>377</v>
      </c>
      <c r="F349" s="139"/>
      <c r="G349" s="308">
        <f>G352</f>
        <v>27915.66</v>
      </c>
      <c r="H349" s="68"/>
      <c r="I349" s="17"/>
      <c r="J349" s="17"/>
    </row>
    <row r="350" spans="1:10" s="6" customFormat="1" ht="64.5" customHeight="1">
      <c r="A350" s="254" t="s">
        <v>797</v>
      </c>
      <c r="B350" s="124" t="s">
        <v>281</v>
      </c>
      <c r="C350" s="128" t="s">
        <v>46</v>
      </c>
      <c r="D350" s="128" t="s">
        <v>43</v>
      </c>
      <c r="E350" s="137" t="s">
        <v>400</v>
      </c>
      <c r="F350" s="139"/>
      <c r="G350" s="308">
        <f>G351</f>
        <v>27915.66</v>
      </c>
      <c r="H350" s="68"/>
      <c r="I350" s="17"/>
      <c r="J350" s="17"/>
    </row>
    <row r="351" spans="1:10" s="6" customFormat="1" ht="49.5" customHeight="1">
      <c r="A351" s="257" t="s">
        <v>33</v>
      </c>
      <c r="B351" s="124" t="s">
        <v>281</v>
      </c>
      <c r="C351" s="128" t="s">
        <v>46</v>
      </c>
      <c r="D351" s="128" t="s">
        <v>43</v>
      </c>
      <c r="E351" s="132" t="s">
        <v>420</v>
      </c>
      <c r="F351" s="144"/>
      <c r="G351" s="308">
        <f>G352</f>
        <v>27915.66</v>
      </c>
      <c r="H351" s="74"/>
      <c r="I351" s="17"/>
      <c r="J351" s="17"/>
    </row>
    <row r="352" spans="1:8" s="17" customFormat="1" ht="17.25" customHeight="1">
      <c r="A352" s="255" t="s">
        <v>169</v>
      </c>
      <c r="B352" s="133" t="s">
        <v>281</v>
      </c>
      <c r="C352" s="125" t="s">
        <v>46</v>
      </c>
      <c r="D352" s="125" t="s">
        <v>43</v>
      </c>
      <c r="E352" s="126" t="s">
        <v>239</v>
      </c>
      <c r="F352" s="143"/>
      <c r="G352" s="312">
        <f>G353</f>
        <v>27915.66</v>
      </c>
      <c r="H352" s="87"/>
    </row>
    <row r="353" spans="1:10" s="13" customFormat="1" ht="34.5" customHeight="1">
      <c r="A353" s="255" t="s">
        <v>55</v>
      </c>
      <c r="B353" s="133" t="s">
        <v>281</v>
      </c>
      <c r="C353" s="125" t="s">
        <v>46</v>
      </c>
      <c r="D353" s="125" t="s">
        <v>43</v>
      </c>
      <c r="E353" s="126" t="s">
        <v>239</v>
      </c>
      <c r="F353" s="136">
        <v>600</v>
      </c>
      <c r="G353" s="312">
        <v>27915.66</v>
      </c>
      <c r="H353" s="68"/>
      <c r="I353" s="244"/>
      <c r="J353" s="244"/>
    </row>
    <row r="354" spans="1:10" s="6" customFormat="1" ht="17.25" customHeight="1">
      <c r="A354" s="254" t="s">
        <v>142</v>
      </c>
      <c r="B354" s="124" t="s">
        <v>281</v>
      </c>
      <c r="C354" s="128" t="s">
        <v>50</v>
      </c>
      <c r="D354" s="128"/>
      <c r="E354" s="137"/>
      <c r="F354" s="136"/>
      <c r="G354" s="308">
        <f>G355+G363++G406+G416+G426</f>
        <v>291864264.37</v>
      </c>
      <c r="H354" s="68"/>
      <c r="I354" s="17"/>
      <c r="J354" s="17"/>
    </row>
    <row r="355" spans="1:10" s="29" customFormat="1" ht="15.75">
      <c r="A355" s="254" t="s">
        <v>30</v>
      </c>
      <c r="B355" s="124" t="s">
        <v>281</v>
      </c>
      <c r="C355" s="128" t="s">
        <v>50</v>
      </c>
      <c r="D355" s="128" t="s">
        <v>43</v>
      </c>
      <c r="E355" s="137"/>
      <c r="F355" s="136"/>
      <c r="G355" s="308">
        <f>G356</f>
        <v>13552903.079999998</v>
      </c>
      <c r="H355" s="68"/>
      <c r="I355" s="216"/>
      <c r="J355" s="216"/>
    </row>
    <row r="356" spans="1:10" s="15" customFormat="1" ht="31.5">
      <c r="A356" s="132" t="s">
        <v>807</v>
      </c>
      <c r="B356" s="124" t="s">
        <v>281</v>
      </c>
      <c r="C356" s="128" t="s">
        <v>50</v>
      </c>
      <c r="D356" s="128" t="s">
        <v>43</v>
      </c>
      <c r="E356" s="137" t="s">
        <v>380</v>
      </c>
      <c r="F356" s="136"/>
      <c r="G356" s="308">
        <f>G357</f>
        <v>13552903.079999998</v>
      </c>
      <c r="H356" s="68"/>
      <c r="I356" s="245"/>
      <c r="J356" s="245"/>
    </row>
    <row r="357" spans="1:10" s="15" customFormat="1" ht="50.25" customHeight="1">
      <c r="A357" s="132" t="s">
        <v>808</v>
      </c>
      <c r="B357" s="124" t="s">
        <v>281</v>
      </c>
      <c r="C357" s="128" t="s">
        <v>50</v>
      </c>
      <c r="D357" s="128" t="s">
        <v>43</v>
      </c>
      <c r="E357" s="137" t="s">
        <v>388</v>
      </c>
      <c r="F357" s="139"/>
      <c r="G357" s="308">
        <f>G358</f>
        <v>13552903.079999998</v>
      </c>
      <c r="H357" s="68"/>
      <c r="I357" s="245"/>
      <c r="J357" s="245"/>
    </row>
    <row r="358" spans="1:10" s="15" customFormat="1" ht="20.25" customHeight="1">
      <c r="A358" s="257" t="s">
        <v>240</v>
      </c>
      <c r="B358" s="124" t="s">
        <v>281</v>
      </c>
      <c r="C358" s="128" t="s">
        <v>50</v>
      </c>
      <c r="D358" s="128" t="s">
        <v>43</v>
      </c>
      <c r="E358" s="132" t="s">
        <v>426</v>
      </c>
      <c r="F358" s="139"/>
      <c r="G358" s="308">
        <f>G359+G361</f>
        <v>13552903.079999998</v>
      </c>
      <c r="H358" s="68"/>
      <c r="I358" s="245"/>
      <c r="J358" s="245"/>
    </row>
    <row r="359" spans="1:10" s="5" customFormat="1" ht="96.75" customHeight="1">
      <c r="A359" s="256" t="s">
        <v>220</v>
      </c>
      <c r="B359" s="124" t="s">
        <v>281</v>
      </c>
      <c r="C359" s="128" t="s">
        <v>50</v>
      </c>
      <c r="D359" s="128" t="s">
        <v>43</v>
      </c>
      <c r="E359" s="132" t="s">
        <v>241</v>
      </c>
      <c r="F359" s="144"/>
      <c r="G359" s="308">
        <f>G360</f>
        <v>6557185.02</v>
      </c>
      <c r="H359" s="76"/>
      <c r="I359" s="17"/>
      <c r="J359" s="17"/>
    </row>
    <row r="360" spans="1:10" s="1" customFormat="1" ht="36" customHeight="1">
      <c r="A360" s="255" t="s">
        <v>55</v>
      </c>
      <c r="B360" s="133" t="s">
        <v>281</v>
      </c>
      <c r="C360" s="125" t="s">
        <v>50</v>
      </c>
      <c r="D360" s="125" t="s">
        <v>43</v>
      </c>
      <c r="E360" s="134" t="s">
        <v>241</v>
      </c>
      <c r="F360" s="136">
        <v>600</v>
      </c>
      <c r="G360" s="312">
        <v>6557185.02</v>
      </c>
      <c r="H360" s="89"/>
      <c r="I360" s="3"/>
      <c r="J360" s="3"/>
    </row>
    <row r="361" spans="1:10" s="15" customFormat="1" ht="32.25" customHeight="1">
      <c r="A361" s="254" t="s">
        <v>168</v>
      </c>
      <c r="B361" s="124" t="s">
        <v>281</v>
      </c>
      <c r="C361" s="128" t="s">
        <v>50</v>
      </c>
      <c r="D361" s="128" t="s">
        <v>43</v>
      </c>
      <c r="E361" s="129" t="s">
        <v>242</v>
      </c>
      <c r="F361" s="144"/>
      <c r="G361" s="308">
        <f>G362</f>
        <v>6995718.06</v>
      </c>
      <c r="H361" s="74"/>
      <c r="I361" s="245"/>
      <c r="J361" s="245"/>
    </row>
    <row r="362" spans="1:10" s="1" customFormat="1" ht="33" customHeight="1">
      <c r="A362" s="255" t="s">
        <v>55</v>
      </c>
      <c r="B362" s="133" t="s">
        <v>281</v>
      </c>
      <c r="C362" s="125" t="s">
        <v>50</v>
      </c>
      <c r="D362" s="125" t="s">
        <v>43</v>
      </c>
      <c r="E362" s="126" t="s">
        <v>242</v>
      </c>
      <c r="F362" s="136">
        <v>600</v>
      </c>
      <c r="G362" s="312">
        <v>6995718.06</v>
      </c>
      <c r="H362" s="79"/>
      <c r="I362" s="3"/>
      <c r="J362" s="3"/>
    </row>
    <row r="363" spans="1:10" s="1" customFormat="1" ht="18" customHeight="1">
      <c r="A363" s="254" t="s">
        <v>268</v>
      </c>
      <c r="B363" s="124" t="s">
        <v>281</v>
      </c>
      <c r="C363" s="128" t="s">
        <v>50</v>
      </c>
      <c r="D363" s="128" t="s">
        <v>44</v>
      </c>
      <c r="E363" s="137"/>
      <c r="F363" s="139"/>
      <c r="G363" s="308">
        <f>G364+G402</f>
        <v>264628823.32</v>
      </c>
      <c r="H363" s="79"/>
      <c r="I363" s="3"/>
      <c r="J363" s="3"/>
    </row>
    <row r="364" spans="1:10" s="2" customFormat="1" ht="36" customHeight="1">
      <c r="A364" s="132" t="s">
        <v>807</v>
      </c>
      <c r="B364" s="124" t="s">
        <v>281</v>
      </c>
      <c r="C364" s="128" t="s">
        <v>50</v>
      </c>
      <c r="D364" s="128" t="s">
        <v>44</v>
      </c>
      <c r="E364" s="137" t="s">
        <v>380</v>
      </c>
      <c r="F364" s="136"/>
      <c r="G364" s="308">
        <f>G365</f>
        <v>264529460.35999998</v>
      </c>
      <c r="H364" s="79"/>
      <c r="I364" s="216"/>
      <c r="J364" s="216"/>
    </row>
    <row r="365" spans="1:10" s="15" customFormat="1" ht="55.5" customHeight="1">
      <c r="A365" s="132" t="s">
        <v>808</v>
      </c>
      <c r="B365" s="124" t="s">
        <v>281</v>
      </c>
      <c r="C365" s="128" t="s">
        <v>50</v>
      </c>
      <c r="D365" s="128" t="s">
        <v>44</v>
      </c>
      <c r="E365" s="137" t="s">
        <v>388</v>
      </c>
      <c r="F365" s="139"/>
      <c r="G365" s="308">
        <f>G366+G375+G384+G389+G397+G394</f>
        <v>264529460.35999998</v>
      </c>
      <c r="H365" s="79"/>
      <c r="I365" s="245"/>
      <c r="J365" s="245"/>
    </row>
    <row r="366" spans="1:10" s="15" customFormat="1" ht="20.25" customHeight="1">
      <c r="A366" s="257" t="s">
        <v>243</v>
      </c>
      <c r="B366" s="124" t="s">
        <v>281</v>
      </c>
      <c r="C366" s="128" t="s">
        <v>50</v>
      </c>
      <c r="D366" s="128" t="s">
        <v>44</v>
      </c>
      <c r="E366" s="129" t="s">
        <v>427</v>
      </c>
      <c r="F366" s="139"/>
      <c r="G366" s="308">
        <f>G367+G371+G373+G369</f>
        <v>250553229.42</v>
      </c>
      <c r="H366" s="70"/>
      <c r="I366" s="245"/>
      <c r="J366" s="245"/>
    </row>
    <row r="367" spans="1:10" s="8" customFormat="1" ht="113.25" customHeight="1">
      <c r="A367" s="257" t="s">
        <v>160</v>
      </c>
      <c r="B367" s="124" t="s">
        <v>281</v>
      </c>
      <c r="C367" s="128" t="s">
        <v>50</v>
      </c>
      <c r="D367" s="128" t="s">
        <v>44</v>
      </c>
      <c r="E367" s="132" t="s">
        <v>244</v>
      </c>
      <c r="F367" s="144"/>
      <c r="G367" s="308">
        <f>G368</f>
        <v>199188236.63</v>
      </c>
      <c r="H367" s="76"/>
      <c r="I367" s="216"/>
      <c r="J367" s="216"/>
    </row>
    <row r="368" spans="1:10" s="16" customFormat="1" ht="33" customHeight="1">
      <c r="A368" s="255" t="s">
        <v>55</v>
      </c>
      <c r="B368" s="133" t="s">
        <v>281</v>
      </c>
      <c r="C368" s="125" t="s">
        <v>50</v>
      </c>
      <c r="D368" s="125" t="s">
        <v>44</v>
      </c>
      <c r="E368" s="134" t="s">
        <v>244</v>
      </c>
      <c r="F368" s="136">
        <v>600</v>
      </c>
      <c r="G368" s="312">
        <v>199188236.63</v>
      </c>
      <c r="H368" s="79"/>
      <c r="I368" s="3"/>
      <c r="J368" s="3"/>
    </row>
    <row r="369" spans="1:10" s="16" customFormat="1" ht="33" customHeight="1">
      <c r="A369" s="127" t="s">
        <v>650</v>
      </c>
      <c r="B369" s="124" t="s">
        <v>281</v>
      </c>
      <c r="C369" s="364" t="s">
        <v>50</v>
      </c>
      <c r="D369" s="364" t="s">
        <v>44</v>
      </c>
      <c r="E369" s="132" t="s">
        <v>651</v>
      </c>
      <c r="F369" s="139"/>
      <c r="G369" s="308">
        <f>G370</f>
        <v>13378055.88</v>
      </c>
      <c r="H369" s="79"/>
      <c r="I369" s="3"/>
      <c r="J369" s="3"/>
    </row>
    <row r="370" spans="1:10" s="16" customFormat="1" ht="33" customHeight="1">
      <c r="A370" s="135" t="s">
        <v>55</v>
      </c>
      <c r="B370" s="133" t="s">
        <v>281</v>
      </c>
      <c r="C370" s="125" t="s">
        <v>50</v>
      </c>
      <c r="D370" s="125" t="s">
        <v>44</v>
      </c>
      <c r="E370" s="134" t="s">
        <v>651</v>
      </c>
      <c r="F370" s="136">
        <v>600</v>
      </c>
      <c r="G370" s="312">
        <v>13378055.88</v>
      </c>
      <c r="H370" s="79"/>
      <c r="I370" s="3"/>
      <c r="J370" s="3"/>
    </row>
    <row r="371" spans="1:10" s="16" customFormat="1" ht="33" customHeight="1">
      <c r="A371" s="254" t="s">
        <v>168</v>
      </c>
      <c r="B371" s="124" t="s">
        <v>281</v>
      </c>
      <c r="C371" s="128" t="s">
        <v>50</v>
      </c>
      <c r="D371" s="128" t="s">
        <v>44</v>
      </c>
      <c r="E371" s="129" t="s">
        <v>245</v>
      </c>
      <c r="F371" s="144"/>
      <c r="G371" s="308">
        <f>G372</f>
        <v>37865516.91</v>
      </c>
      <c r="H371" s="74"/>
      <c r="I371" s="3"/>
      <c r="J371" s="3"/>
    </row>
    <row r="372" spans="1:10" s="16" customFormat="1" ht="33" customHeight="1">
      <c r="A372" s="255" t="s">
        <v>55</v>
      </c>
      <c r="B372" s="133" t="s">
        <v>281</v>
      </c>
      <c r="C372" s="125" t="s">
        <v>50</v>
      </c>
      <c r="D372" s="125" t="s">
        <v>44</v>
      </c>
      <c r="E372" s="126" t="s">
        <v>245</v>
      </c>
      <c r="F372" s="136">
        <v>600</v>
      </c>
      <c r="G372" s="312">
        <v>37865516.91</v>
      </c>
      <c r="H372" s="79"/>
      <c r="I372" s="3"/>
      <c r="J372" s="3"/>
    </row>
    <row r="373" spans="1:10" s="16" customFormat="1" ht="24" customHeight="1">
      <c r="A373" s="254" t="s">
        <v>535</v>
      </c>
      <c r="B373" s="124" t="s">
        <v>281</v>
      </c>
      <c r="C373" s="276" t="s">
        <v>50</v>
      </c>
      <c r="D373" s="276" t="s">
        <v>44</v>
      </c>
      <c r="E373" s="129" t="s">
        <v>534</v>
      </c>
      <c r="F373" s="144"/>
      <c r="G373" s="308">
        <f>G374</f>
        <v>121420</v>
      </c>
      <c r="H373" s="79"/>
      <c r="I373" s="3"/>
      <c r="J373" s="3"/>
    </row>
    <row r="374" spans="1:10" s="16" customFormat="1" ht="33" customHeight="1">
      <c r="A374" s="255" t="s">
        <v>55</v>
      </c>
      <c r="B374" s="133" t="s">
        <v>281</v>
      </c>
      <c r="C374" s="125" t="s">
        <v>50</v>
      </c>
      <c r="D374" s="125" t="s">
        <v>44</v>
      </c>
      <c r="E374" s="126" t="s">
        <v>534</v>
      </c>
      <c r="F374" s="136">
        <v>600</v>
      </c>
      <c r="G374" s="312">
        <v>121420</v>
      </c>
      <c r="H374" s="79"/>
      <c r="I374" s="3"/>
      <c r="J374" s="3"/>
    </row>
    <row r="375" spans="1:10" s="16" customFormat="1" ht="33" customHeight="1">
      <c r="A375" s="257" t="s">
        <v>248</v>
      </c>
      <c r="B375" s="124" t="s">
        <v>281</v>
      </c>
      <c r="C375" s="128" t="s">
        <v>50</v>
      </c>
      <c r="D375" s="128" t="s">
        <v>44</v>
      </c>
      <c r="E375" s="132" t="s">
        <v>428</v>
      </c>
      <c r="F375" s="136"/>
      <c r="G375" s="308">
        <f>G376+G378+G380+G382</f>
        <v>6183342.41</v>
      </c>
      <c r="H375" s="77"/>
      <c r="I375" s="3"/>
      <c r="J375" s="3"/>
    </row>
    <row r="376" spans="1:10" s="16" customFormat="1" ht="63.75" customHeight="1">
      <c r="A376" s="142" t="s">
        <v>528</v>
      </c>
      <c r="B376" s="124" t="s">
        <v>281</v>
      </c>
      <c r="C376" s="275" t="s">
        <v>50</v>
      </c>
      <c r="D376" s="275" t="s">
        <v>44</v>
      </c>
      <c r="E376" s="132" t="s">
        <v>529</v>
      </c>
      <c r="F376" s="139"/>
      <c r="G376" s="308">
        <f>G377</f>
        <v>204302.61</v>
      </c>
      <c r="H376" s="77"/>
      <c r="I376" s="3"/>
      <c r="J376" s="3"/>
    </row>
    <row r="377" spans="1:10" s="16" customFormat="1" ht="33" customHeight="1">
      <c r="A377" s="135" t="s">
        <v>55</v>
      </c>
      <c r="B377" s="133" t="s">
        <v>281</v>
      </c>
      <c r="C377" s="125" t="s">
        <v>50</v>
      </c>
      <c r="D377" s="125" t="s">
        <v>44</v>
      </c>
      <c r="E377" s="134" t="s">
        <v>529</v>
      </c>
      <c r="F377" s="136">
        <v>600</v>
      </c>
      <c r="G377" s="312">
        <v>204302.61</v>
      </c>
      <c r="H377" s="77"/>
      <c r="I377" s="3"/>
      <c r="J377" s="3"/>
    </row>
    <row r="378" spans="1:10" s="16" customFormat="1" ht="66.75" customHeight="1">
      <c r="A378" s="257" t="s">
        <v>451</v>
      </c>
      <c r="B378" s="124" t="s">
        <v>281</v>
      </c>
      <c r="C378" s="128" t="s">
        <v>50</v>
      </c>
      <c r="D378" s="128" t="s">
        <v>44</v>
      </c>
      <c r="E378" s="132" t="s">
        <v>12</v>
      </c>
      <c r="F378" s="136"/>
      <c r="G378" s="308">
        <f>G379</f>
        <v>2162134.25</v>
      </c>
      <c r="H378" s="74"/>
      <c r="I378" s="3"/>
      <c r="J378" s="3"/>
    </row>
    <row r="379" spans="1:10" s="16" customFormat="1" ht="35.25" customHeight="1">
      <c r="A379" s="255" t="s">
        <v>55</v>
      </c>
      <c r="B379" s="133" t="s">
        <v>281</v>
      </c>
      <c r="C379" s="125" t="s">
        <v>50</v>
      </c>
      <c r="D379" s="125" t="s">
        <v>44</v>
      </c>
      <c r="E379" s="134" t="s">
        <v>12</v>
      </c>
      <c r="F379" s="136">
        <v>600</v>
      </c>
      <c r="G379" s="312">
        <v>2162134.25</v>
      </c>
      <c r="H379" s="88"/>
      <c r="I379" s="3"/>
      <c r="J379" s="3"/>
    </row>
    <row r="380" spans="1:10" s="16" customFormat="1" ht="35.25" customHeight="1">
      <c r="A380" s="359" t="s">
        <v>673</v>
      </c>
      <c r="B380" s="348" t="s">
        <v>281</v>
      </c>
      <c r="C380" s="344" t="s">
        <v>50</v>
      </c>
      <c r="D380" s="344" t="s">
        <v>44</v>
      </c>
      <c r="E380" s="320" t="s">
        <v>674</v>
      </c>
      <c r="F380" s="373"/>
      <c r="G380" s="308">
        <f>G381</f>
        <v>3005172.48</v>
      </c>
      <c r="H380" s="88"/>
      <c r="I380" s="3"/>
      <c r="J380" s="3"/>
    </row>
    <row r="381" spans="1:10" s="16" customFormat="1" ht="35.25" customHeight="1">
      <c r="A381" s="317" t="s">
        <v>55</v>
      </c>
      <c r="B381" s="355" t="s">
        <v>281</v>
      </c>
      <c r="C381" s="360" t="s">
        <v>50</v>
      </c>
      <c r="D381" s="360" t="s">
        <v>44</v>
      </c>
      <c r="E381" s="319" t="s">
        <v>674</v>
      </c>
      <c r="F381" s="373">
        <v>600</v>
      </c>
      <c r="G381" s="312">
        <v>3005172.48</v>
      </c>
      <c r="H381" s="88"/>
      <c r="I381" s="3"/>
      <c r="J381" s="3"/>
    </row>
    <row r="382" spans="1:10" s="16" customFormat="1" ht="35.25" customHeight="1">
      <c r="A382" s="359" t="s">
        <v>675</v>
      </c>
      <c r="B382" s="348" t="s">
        <v>281</v>
      </c>
      <c r="C382" s="344" t="s">
        <v>50</v>
      </c>
      <c r="D382" s="344" t="s">
        <v>44</v>
      </c>
      <c r="E382" s="320" t="s">
        <v>676</v>
      </c>
      <c r="F382" s="371"/>
      <c r="G382" s="308">
        <f>G383</f>
        <v>811733.07</v>
      </c>
      <c r="H382" s="88"/>
      <c r="I382" s="3"/>
      <c r="J382" s="3"/>
    </row>
    <row r="383" spans="1:10" s="16" customFormat="1" ht="35.25" customHeight="1">
      <c r="A383" s="317" t="s">
        <v>55</v>
      </c>
      <c r="B383" s="355" t="s">
        <v>281</v>
      </c>
      <c r="C383" s="360" t="s">
        <v>50</v>
      </c>
      <c r="D383" s="360" t="s">
        <v>44</v>
      </c>
      <c r="E383" s="319" t="s">
        <v>676</v>
      </c>
      <c r="F383" s="373">
        <v>600</v>
      </c>
      <c r="G383" s="312">
        <v>811733.07</v>
      </c>
      <c r="H383" s="88"/>
      <c r="I383" s="3"/>
      <c r="J383" s="3"/>
    </row>
    <row r="384" spans="1:10" s="16" customFormat="1" ht="34.5" customHeight="1">
      <c r="A384" s="257" t="s">
        <v>249</v>
      </c>
      <c r="B384" s="124" t="s">
        <v>281</v>
      </c>
      <c r="C384" s="128" t="s">
        <v>50</v>
      </c>
      <c r="D384" s="128" t="s">
        <v>44</v>
      </c>
      <c r="E384" s="132" t="s">
        <v>429</v>
      </c>
      <c r="F384" s="139"/>
      <c r="G384" s="308">
        <f>G385+G387</f>
        <v>2619868.96</v>
      </c>
      <c r="H384" s="78"/>
      <c r="I384" s="3"/>
      <c r="J384" s="3"/>
    </row>
    <row r="385" spans="1:10" s="16" customFormat="1" ht="34.5" customHeight="1">
      <c r="A385" s="142" t="s">
        <v>530</v>
      </c>
      <c r="B385" s="124" t="s">
        <v>281</v>
      </c>
      <c r="C385" s="275" t="s">
        <v>50</v>
      </c>
      <c r="D385" s="275" t="s">
        <v>44</v>
      </c>
      <c r="E385" s="132" t="s">
        <v>531</v>
      </c>
      <c r="F385" s="139"/>
      <c r="G385" s="308">
        <f>G386</f>
        <v>219657.96</v>
      </c>
      <c r="H385" s="78"/>
      <c r="I385" s="3"/>
      <c r="J385" s="3"/>
    </row>
    <row r="386" spans="1:10" s="16" customFormat="1" ht="34.5" customHeight="1">
      <c r="A386" s="135" t="s">
        <v>55</v>
      </c>
      <c r="B386" s="133" t="s">
        <v>281</v>
      </c>
      <c r="C386" s="125" t="s">
        <v>50</v>
      </c>
      <c r="D386" s="125" t="s">
        <v>44</v>
      </c>
      <c r="E386" s="134" t="s">
        <v>531</v>
      </c>
      <c r="F386" s="143">
        <v>600</v>
      </c>
      <c r="G386" s="312">
        <v>219657.96</v>
      </c>
      <c r="H386" s="78"/>
      <c r="I386" s="3"/>
      <c r="J386" s="3"/>
    </row>
    <row r="387" spans="1:10" s="16" customFormat="1" ht="36" customHeight="1">
      <c r="A387" s="257" t="s">
        <v>551</v>
      </c>
      <c r="B387" s="124" t="s">
        <v>281</v>
      </c>
      <c r="C387" s="128" t="s">
        <v>50</v>
      </c>
      <c r="D387" s="128" t="s">
        <v>44</v>
      </c>
      <c r="E387" s="132" t="s">
        <v>250</v>
      </c>
      <c r="F387" s="144"/>
      <c r="G387" s="308">
        <f>G388</f>
        <v>2400211</v>
      </c>
      <c r="H387" s="74"/>
      <c r="I387" s="3"/>
      <c r="J387" s="3"/>
    </row>
    <row r="388" spans="1:10" s="16" customFormat="1" ht="33" customHeight="1">
      <c r="A388" s="255" t="s">
        <v>55</v>
      </c>
      <c r="B388" s="133" t="s">
        <v>281</v>
      </c>
      <c r="C388" s="125" t="s">
        <v>50</v>
      </c>
      <c r="D388" s="125" t="s">
        <v>44</v>
      </c>
      <c r="E388" s="134" t="s">
        <v>250</v>
      </c>
      <c r="F388" s="143">
        <v>600</v>
      </c>
      <c r="G388" s="312">
        <v>2400211</v>
      </c>
      <c r="H388" s="78"/>
      <c r="I388" s="3"/>
      <c r="J388" s="3"/>
    </row>
    <row r="389" spans="1:10" s="16" customFormat="1" ht="33" customHeight="1">
      <c r="A389" s="254" t="s">
        <v>501</v>
      </c>
      <c r="B389" s="124" t="s">
        <v>281</v>
      </c>
      <c r="C389" s="274" t="s">
        <v>50</v>
      </c>
      <c r="D389" s="274" t="s">
        <v>44</v>
      </c>
      <c r="E389" s="132" t="s">
        <v>499</v>
      </c>
      <c r="F389" s="139"/>
      <c r="G389" s="308">
        <f>G390+G392</f>
        <v>1209873.5899999999</v>
      </c>
      <c r="H389" s="78"/>
      <c r="I389" s="3"/>
      <c r="J389" s="3"/>
    </row>
    <row r="390" spans="1:10" s="16" customFormat="1" ht="52.5" customHeight="1">
      <c r="A390" s="254" t="s">
        <v>533</v>
      </c>
      <c r="B390" s="124" t="s">
        <v>281</v>
      </c>
      <c r="C390" s="275" t="s">
        <v>50</v>
      </c>
      <c r="D390" s="275" t="s">
        <v>44</v>
      </c>
      <c r="E390" s="132" t="s">
        <v>532</v>
      </c>
      <c r="F390" s="139"/>
      <c r="G390" s="308">
        <f>G391</f>
        <v>444942.63</v>
      </c>
      <c r="H390" s="78"/>
      <c r="I390" s="3"/>
      <c r="J390" s="3"/>
    </row>
    <row r="391" spans="1:10" s="16" customFormat="1" ht="33" customHeight="1">
      <c r="A391" s="255" t="s">
        <v>55</v>
      </c>
      <c r="B391" s="133" t="s">
        <v>281</v>
      </c>
      <c r="C391" s="125" t="s">
        <v>50</v>
      </c>
      <c r="D391" s="125" t="s">
        <v>44</v>
      </c>
      <c r="E391" s="134" t="s">
        <v>532</v>
      </c>
      <c r="F391" s="143">
        <v>600</v>
      </c>
      <c r="G391" s="312">
        <v>444942.63</v>
      </c>
      <c r="H391" s="78"/>
      <c r="I391" s="3"/>
      <c r="J391" s="3"/>
    </row>
    <row r="392" spans="1:10" s="16" customFormat="1" ht="54" customHeight="1">
      <c r="A392" s="254" t="s">
        <v>502</v>
      </c>
      <c r="B392" s="124" t="s">
        <v>281</v>
      </c>
      <c r="C392" s="274" t="s">
        <v>50</v>
      </c>
      <c r="D392" s="274" t="s">
        <v>44</v>
      </c>
      <c r="E392" s="132" t="s">
        <v>500</v>
      </c>
      <c r="F392" s="144"/>
      <c r="G392" s="308">
        <f>G393</f>
        <v>764930.96</v>
      </c>
      <c r="H392" s="78"/>
      <c r="I392" s="3"/>
      <c r="J392" s="3"/>
    </row>
    <row r="393" spans="1:10" s="16" customFormat="1" ht="33" customHeight="1">
      <c r="A393" s="255" t="s">
        <v>55</v>
      </c>
      <c r="B393" s="133" t="s">
        <v>281</v>
      </c>
      <c r="C393" s="125" t="s">
        <v>50</v>
      </c>
      <c r="D393" s="125" t="s">
        <v>44</v>
      </c>
      <c r="E393" s="134" t="s">
        <v>500</v>
      </c>
      <c r="F393" s="143">
        <v>600</v>
      </c>
      <c r="G393" s="312">
        <v>764930.96</v>
      </c>
      <c r="H393" s="78"/>
      <c r="I393" s="3"/>
      <c r="J393" s="3"/>
    </row>
    <row r="394" spans="1:10" s="16" customFormat="1" ht="21" customHeight="1">
      <c r="A394" s="394" t="s">
        <v>766</v>
      </c>
      <c r="B394" s="348" t="s">
        <v>281</v>
      </c>
      <c r="C394" s="344" t="s">
        <v>50</v>
      </c>
      <c r="D394" s="344" t="s">
        <v>44</v>
      </c>
      <c r="E394" s="320" t="s">
        <v>767</v>
      </c>
      <c r="F394" s="356"/>
      <c r="G394" s="308">
        <f>G395</f>
        <v>1353031</v>
      </c>
      <c r="H394" s="78"/>
      <c r="I394" s="3"/>
      <c r="J394" s="3"/>
    </row>
    <row r="395" spans="1:10" s="16" customFormat="1" ht="65.25" customHeight="1">
      <c r="A395" s="394" t="s">
        <v>768</v>
      </c>
      <c r="B395" s="348" t="s">
        <v>281</v>
      </c>
      <c r="C395" s="344" t="s">
        <v>50</v>
      </c>
      <c r="D395" s="344" t="s">
        <v>44</v>
      </c>
      <c r="E395" s="320" t="s">
        <v>769</v>
      </c>
      <c r="F395" s="356"/>
      <c r="G395" s="308">
        <f>G396</f>
        <v>1353031</v>
      </c>
      <c r="H395" s="78"/>
      <c r="I395" s="3"/>
      <c r="J395" s="3"/>
    </row>
    <row r="396" spans="1:10" s="16" customFormat="1" ht="33" customHeight="1">
      <c r="A396" s="317" t="s">
        <v>55</v>
      </c>
      <c r="B396" s="355" t="s">
        <v>281</v>
      </c>
      <c r="C396" s="360" t="s">
        <v>50</v>
      </c>
      <c r="D396" s="360" t="s">
        <v>44</v>
      </c>
      <c r="E396" s="319" t="s">
        <v>769</v>
      </c>
      <c r="F396" s="356">
        <v>600</v>
      </c>
      <c r="G396" s="312">
        <v>1353031</v>
      </c>
      <c r="H396" s="78"/>
      <c r="I396" s="3"/>
      <c r="J396" s="3"/>
    </row>
    <row r="397" spans="1:10" s="16" customFormat="1" ht="20.25" customHeight="1">
      <c r="A397" s="254" t="s">
        <v>545</v>
      </c>
      <c r="B397" s="124" t="s">
        <v>281</v>
      </c>
      <c r="C397" s="297" t="s">
        <v>50</v>
      </c>
      <c r="D397" s="297" t="s">
        <v>44</v>
      </c>
      <c r="E397" s="132" t="s">
        <v>544</v>
      </c>
      <c r="F397" s="143"/>
      <c r="G397" s="308">
        <f>G398+G400</f>
        <v>2610114.98</v>
      </c>
      <c r="H397" s="78"/>
      <c r="I397" s="3"/>
      <c r="J397" s="3"/>
    </row>
    <row r="398" spans="1:10" s="16" customFormat="1" ht="36" customHeight="1">
      <c r="A398" s="254" t="s">
        <v>587</v>
      </c>
      <c r="B398" s="124" t="s">
        <v>281</v>
      </c>
      <c r="C398" s="297" t="s">
        <v>50</v>
      </c>
      <c r="D398" s="297" t="s">
        <v>44</v>
      </c>
      <c r="E398" s="132" t="s">
        <v>543</v>
      </c>
      <c r="F398" s="144"/>
      <c r="G398" s="308">
        <f>G399</f>
        <v>1869794.98</v>
      </c>
      <c r="H398" s="78"/>
      <c r="I398" s="3"/>
      <c r="J398" s="3"/>
    </row>
    <row r="399" spans="1:10" s="16" customFormat="1" ht="33" customHeight="1">
      <c r="A399" s="255" t="s">
        <v>55</v>
      </c>
      <c r="B399" s="133" t="s">
        <v>281</v>
      </c>
      <c r="C399" s="125" t="s">
        <v>50</v>
      </c>
      <c r="D399" s="125" t="s">
        <v>44</v>
      </c>
      <c r="E399" s="134" t="s">
        <v>543</v>
      </c>
      <c r="F399" s="143">
        <v>600</v>
      </c>
      <c r="G399" s="312">
        <v>1869794.98</v>
      </c>
      <c r="H399" s="78"/>
      <c r="I399" s="3"/>
      <c r="J399" s="3"/>
    </row>
    <row r="400" spans="1:10" s="16" customFormat="1" ht="33" customHeight="1">
      <c r="A400" s="359" t="s">
        <v>770</v>
      </c>
      <c r="B400" s="348" t="s">
        <v>281</v>
      </c>
      <c r="C400" s="344" t="s">
        <v>50</v>
      </c>
      <c r="D400" s="344" t="s">
        <v>44</v>
      </c>
      <c r="E400" s="320" t="s">
        <v>771</v>
      </c>
      <c r="F400" s="352"/>
      <c r="G400" s="308">
        <f>G401</f>
        <v>740320</v>
      </c>
      <c r="H400" s="78"/>
      <c r="I400" s="3"/>
      <c r="J400" s="3"/>
    </row>
    <row r="401" spans="1:10" s="16" customFormat="1" ht="33" customHeight="1">
      <c r="A401" s="317" t="s">
        <v>772</v>
      </c>
      <c r="B401" s="355" t="s">
        <v>281</v>
      </c>
      <c r="C401" s="360" t="s">
        <v>50</v>
      </c>
      <c r="D401" s="360" t="s">
        <v>44</v>
      </c>
      <c r="E401" s="319" t="s">
        <v>771</v>
      </c>
      <c r="F401" s="356">
        <v>600</v>
      </c>
      <c r="G401" s="312">
        <v>740320</v>
      </c>
      <c r="H401" s="78"/>
      <c r="I401" s="3"/>
      <c r="J401" s="3"/>
    </row>
    <row r="402" spans="1:10" s="16" customFormat="1" ht="33" customHeight="1">
      <c r="A402" s="359" t="s">
        <v>38</v>
      </c>
      <c r="B402" s="348" t="s">
        <v>281</v>
      </c>
      <c r="C402" s="344" t="s">
        <v>50</v>
      </c>
      <c r="D402" s="344" t="s">
        <v>44</v>
      </c>
      <c r="E402" s="320" t="s">
        <v>362</v>
      </c>
      <c r="F402" s="352"/>
      <c r="G402" s="308">
        <f>G403</f>
        <v>99362.96</v>
      </c>
      <c r="H402" s="78"/>
      <c r="I402" s="3"/>
      <c r="J402" s="3"/>
    </row>
    <row r="403" spans="1:10" s="16" customFormat="1" ht="33" customHeight="1">
      <c r="A403" s="317" t="s">
        <v>349</v>
      </c>
      <c r="B403" s="355" t="s">
        <v>281</v>
      </c>
      <c r="C403" s="360" t="s">
        <v>50</v>
      </c>
      <c r="D403" s="360" t="s">
        <v>44</v>
      </c>
      <c r="E403" s="319" t="s">
        <v>363</v>
      </c>
      <c r="F403" s="356"/>
      <c r="G403" s="312">
        <f>G404</f>
        <v>99362.96</v>
      </c>
      <c r="H403" s="78"/>
      <c r="I403" s="3"/>
      <c r="J403" s="3"/>
    </row>
    <row r="404" spans="1:10" s="16" customFormat="1" ht="33" customHeight="1">
      <c r="A404" s="317" t="s">
        <v>770</v>
      </c>
      <c r="B404" s="355" t="s">
        <v>281</v>
      </c>
      <c r="C404" s="360" t="s">
        <v>50</v>
      </c>
      <c r="D404" s="360" t="s">
        <v>44</v>
      </c>
      <c r="E404" s="319" t="s">
        <v>197</v>
      </c>
      <c r="F404" s="356"/>
      <c r="G404" s="312">
        <f>G405</f>
        <v>99362.96</v>
      </c>
      <c r="H404" s="78"/>
      <c r="I404" s="3"/>
      <c r="J404" s="3"/>
    </row>
    <row r="405" spans="1:10" s="16" customFormat="1" ht="33" customHeight="1">
      <c r="A405" s="317" t="s">
        <v>772</v>
      </c>
      <c r="B405" s="355" t="s">
        <v>281</v>
      </c>
      <c r="C405" s="360" t="s">
        <v>50</v>
      </c>
      <c r="D405" s="360" t="s">
        <v>44</v>
      </c>
      <c r="E405" s="319" t="s">
        <v>197</v>
      </c>
      <c r="F405" s="356">
        <v>600</v>
      </c>
      <c r="G405" s="312">
        <v>99362.96</v>
      </c>
      <c r="H405" s="78"/>
      <c r="I405" s="3"/>
      <c r="J405" s="3"/>
    </row>
    <row r="406" spans="1:10" s="16" customFormat="1" ht="18" customHeight="1">
      <c r="A406" s="254" t="s">
        <v>287</v>
      </c>
      <c r="B406" s="124" t="s">
        <v>281</v>
      </c>
      <c r="C406" s="128" t="s">
        <v>50</v>
      </c>
      <c r="D406" s="155" t="s">
        <v>45</v>
      </c>
      <c r="E406" s="134"/>
      <c r="F406" s="143"/>
      <c r="G406" s="308">
        <f>G407</f>
        <v>5687811.91</v>
      </c>
      <c r="H406" s="89"/>
      <c r="I406" s="3"/>
      <c r="J406" s="3"/>
    </row>
    <row r="407" spans="1:10" s="16" customFormat="1" ht="36" customHeight="1">
      <c r="A407" s="132" t="s">
        <v>807</v>
      </c>
      <c r="B407" s="124" t="s">
        <v>281</v>
      </c>
      <c r="C407" s="128" t="s">
        <v>50</v>
      </c>
      <c r="D407" s="155" t="s">
        <v>45</v>
      </c>
      <c r="E407" s="137" t="s">
        <v>380</v>
      </c>
      <c r="F407" s="143"/>
      <c r="G407" s="308">
        <f>G408</f>
        <v>5687811.91</v>
      </c>
      <c r="H407" s="89"/>
      <c r="I407" s="3"/>
      <c r="J407" s="3"/>
    </row>
    <row r="408" spans="1:10" s="15" customFormat="1" ht="66" customHeight="1">
      <c r="A408" s="132" t="s">
        <v>809</v>
      </c>
      <c r="B408" s="124" t="s">
        <v>281</v>
      </c>
      <c r="C408" s="128" t="s">
        <v>50</v>
      </c>
      <c r="D408" s="155" t="s">
        <v>45</v>
      </c>
      <c r="E408" s="137" t="s">
        <v>395</v>
      </c>
      <c r="F408" s="139"/>
      <c r="G408" s="308">
        <f>G409+G413</f>
        <v>5687811.91</v>
      </c>
      <c r="H408" s="89"/>
      <c r="I408" s="245"/>
      <c r="J408" s="245"/>
    </row>
    <row r="409" spans="1:10" s="15" customFormat="1" ht="37.5" customHeight="1">
      <c r="A409" s="132" t="s">
        <v>251</v>
      </c>
      <c r="B409" s="124" t="s">
        <v>281</v>
      </c>
      <c r="C409" s="128" t="s">
        <v>50</v>
      </c>
      <c r="D409" s="155" t="s">
        <v>45</v>
      </c>
      <c r="E409" s="132" t="s">
        <v>430</v>
      </c>
      <c r="F409" s="144"/>
      <c r="G409" s="308">
        <f>G410</f>
        <v>4658719.91</v>
      </c>
      <c r="H409" s="74"/>
      <c r="I409" s="245"/>
      <c r="J409" s="245"/>
    </row>
    <row r="410" spans="1:10" s="15" customFormat="1" ht="31.5">
      <c r="A410" s="255" t="s">
        <v>168</v>
      </c>
      <c r="B410" s="133" t="s">
        <v>281</v>
      </c>
      <c r="C410" s="125" t="s">
        <v>50</v>
      </c>
      <c r="D410" s="156" t="s">
        <v>45</v>
      </c>
      <c r="E410" s="126" t="s">
        <v>252</v>
      </c>
      <c r="F410" s="144"/>
      <c r="G410" s="312">
        <f>G411+G412</f>
        <v>4658719.91</v>
      </c>
      <c r="H410" s="78"/>
      <c r="I410" s="245"/>
      <c r="J410" s="245"/>
    </row>
    <row r="411" spans="1:10" s="16" customFormat="1" ht="65.25" customHeight="1">
      <c r="A411" s="255" t="s">
        <v>54</v>
      </c>
      <c r="B411" s="133" t="s">
        <v>281</v>
      </c>
      <c r="C411" s="125" t="s">
        <v>50</v>
      </c>
      <c r="D411" s="156" t="s">
        <v>45</v>
      </c>
      <c r="E411" s="126" t="s">
        <v>252</v>
      </c>
      <c r="F411" s="136">
        <v>100</v>
      </c>
      <c r="G411" s="312">
        <v>4571718.11</v>
      </c>
      <c r="H411" s="78"/>
      <c r="I411" s="3"/>
      <c r="J411" s="3"/>
    </row>
    <row r="412" spans="1:10" s="30" customFormat="1" ht="33.75" customHeight="1">
      <c r="A412" s="255" t="s">
        <v>161</v>
      </c>
      <c r="B412" s="133" t="s">
        <v>281</v>
      </c>
      <c r="C412" s="125" t="s">
        <v>50</v>
      </c>
      <c r="D412" s="156" t="s">
        <v>45</v>
      </c>
      <c r="E412" s="126" t="s">
        <v>252</v>
      </c>
      <c r="F412" s="136">
        <v>200</v>
      </c>
      <c r="G412" s="312">
        <v>87001.8</v>
      </c>
      <c r="H412" s="68"/>
      <c r="I412" s="240"/>
      <c r="J412" s="240"/>
    </row>
    <row r="413" spans="1:10" s="30" customFormat="1" ht="33.75" customHeight="1">
      <c r="A413" s="359" t="s">
        <v>773</v>
      </c>
      <c r="B413" s="348" t="s">
        <v>281</v>
      </c>
      <c r="C413" s="344" t="s">
        <v>50</v>
      </c>
      <c r="D413" s="349" t="s">
        <v>45</v>
      </c>
      <c r="E413" s="370" t="s">
        <v>774</v>
      </c>
      <c r="F413" s="371"/>
      <c r="G413" s="308">
        <f>G414</f>
        <v>1029092</v>
      </c>
      <c r="H413" s="68"/>
      <c r="I413" s="240"/>
      <c r="J413" s="240"/>
    </row>
    <row r="414" spans="1:10" s="30" customFormat="1" ht="48" customHeight="1">
      <c r="A414" s="359" t="s">
        <v>775</v>
      </c>
      <c r="B414" s="348" t="s">
        <v>281</v>
      </c>
      <c r="C414" s="344" t="s">
        <v>50</v>
      </c>
      <c r="D414" s="349" t="s">
        <v>45</v>
      </c>
      <c r="E414" s="370" t="s">
        <v>776</v>
      </c>
      <c r="F414" s="371"/>
      <c r="G414" s="308">
        <f>G415</f>
        <v>1029092</v>
      </c>
      <c r="H414" s="68"/>
      <c r="I414" s="240"/>
      <c r="J414" s="240"/>
    </row>
    <row r="415" spans="1:10" s="30" customFormat="1" ht="33.75" customHeight="1">
      <c r="A415" s="317" t="s">
        <v>55</v>
      </c>
      <c r="B415" s="355" t="s">
        <v>281</v>
      </c>
      <c r="C415" s="360" t="s">
        <v>50</v>
      </c>
      <c r="D415" s="321" t="s">
        <v>45</v>
      </c>
      <c r="E415" s="372" t="s">
        <v>776</v>
      </c>
      <c r="F415" s="356">
        <v>600</v>
      </c>
      <c r="G415" s="312">
        <v>1029092</v>
      </c>
      <c r="H415" s="68"/>
      <c r="I415" s="240"/>
      <c r="J415" s="240"/>
    </row>
    <row r="416" spans="1:10" s="29" customFormat="1" ht="15.75">
      <c r="A416" s="254" t="s">
        <v>294</v>
      </c>
      <c r="B416" s="124" t="s">
        <v>281</v>
      </c>
      <c r="C416" s="128" t="s">
        <v>50</v>
      </c>
      <c r="D416" s="128" t="s">
        <v>50</v>
      </c>
      <c r="E416" s="137"/>
      <c r="F416" s="136"/>
      <c r="G416" s="308">
        <f>G417</f>
        <v>2475598.94</v>
      </c>
      <c r="H416" s="89"/>
      <c r="I416" s="216"/>
      <c r="J416" s="216"/>
    </row>
    <row r="417" spans="1:10" s="29" customFormat="1" ht="63">
      <c r="A417" s="132" t="s">
        <v>810</v>
      </c>
      <c r="B417" s="124" t="s">
        <v>281</v>
      </c>
      <c r="C417" s="128" t="s">
        <v>50</v>
      </c>
      <c r="D417" s="128" t="s">
        <v>50</v>
      </c>
      <c r="E417" s="137" t="s">
        <v>381</v>
      </c>
      <c r="F417" s="136"/>
      <c r="G417" s="308">
        <f>G418</f>
        <v>2475598.94</v>
      </c>
      <c r="H417" s="79"/>
      <c r="I417" s="216"/>
      <c r="J417" s="216"/>
    </row>
    <row r="418" spans="1:10" s="14" customFormat="1" ht="82.5" customHeight="1">
      <c r="A418" s="132" t="s">
        <v>812</v>
      </c>
      <c r="B418" s="124" t="s">
        <v>281</v>
      </c>
      <c r="C418" s="128" t="s">
        <v>50</v>
      </c>
      <c r="D418" s="128" t="s">
        <v>50</v>
      </c>
      <c r="E418" s="137" t="s">
        <v>393</v>
      </c>
      <c r="F418" s="139"/>
      <c r="G418" s="308">
        <f>G419</f>
        <v>2475598.94</v>
      </c>
      <c r="H418" s="74"/>
      <c r="I418" s="245"/>
      <c r="J418" s="245"/>
    </row>
    <row r="419" spans="1:10" s="14" customFormat="1" ht="34.5" customHeight="1">
      <c r="A419" s="254" t="s">
        <v>325</v>
      </c>
      <c r="B419" s="124" t="s">
        <v>281</v>
      </c>
      <c r="C419" s="128" t="s">
        <v>50</v>
      </c>
      <c r="D419" s="128" t="s">
        <v>50</v>
      </c>
      <c r="E419" s="132" t="s">
        <v>433</v>
      </c>
      <c r="F419" s="139"/>
      <c r="G419" s="308">
        <f>G420+G422+G424</f>
        <v>2475598.94</v>
      </c>
      <c r="H419" s="79"/>
      <c r="I419" s="245"/>
      <c r="J419" s="245"/>
    </row>
    <row r="420" spans="1:10" s="14" customFormat="1" ht="34.5" customHeight="1">
      <c r="A420" s="254" t="s">
        <v>168</v>
      </c>
      <c r="B420" s="124" t="s">
        <v>281</v>
      </c>
      <c r="C420" s="128" t="s">
        <v>50</v>
      </c>
      <c r="D420" s="128" t="s">
        <v>50</v>
      </c>
      <c r="E420" s="132" t="s">
        <v>219</v>
      </c>
      <c r="F420" s="139"/>
      <c r="G420" s="308">
        <f>G421</f>
        <v>1870520</v>
      </c>
      <c r="H420" s="68"/>
      <c r="I420" s="245"/>
      <c r="J420" s="245"/>
    </row>
    <row r="421" spans="1:10" s="14" customFormat="1" ht="34.5" customHeight="1">
      <c r="A421" s="255" t="s">
        <v>55</v>
      </c>
      <c r="B421" s="133" t="s">
        <v>281</v>
      </c>
      <c r="C421" s="125" t="s">
        <v>50</v>
      </c>
      <c r="D421" s="125" t="s">
        <v>50</v>
      </c>
      <c r="E421" s="134" t="s">
        <v>219</v>
      </c>
      <c r="F421" s="136">
        <v>600</v>
      </c>
      <c r="G421" s="312">
        <v>1870520</v>
      </c>
      <c r="H421" s="79"/>
      <c r="I421" s="245"/>
      <c r="J421" s="245"/>
    </row>
    <row r="422" spans="1:10" s="14" customFormat="1" ht="18" customHeight="1">
      <c r="A422" s="165" t="s">
        <v>526</v>
      </c>
      <c r="B422" s="124" t="s">
        <v>281</v>
      </c>
      <c r="C422" s="275" t="s">
        <v>50</v>
      </c>
      <c r="D422" s="167" t="s">
        <v>50</v>
      </c>
      <c r="E422" s="132" t="s">
        <v>527</v>
      </c>
      <c r="F422" s="139"/>
      <c r="G422" s="308">
        <f>G423</f>
        <v>235980.79</v>
      </c>
      <c r="H422" s="79"/>
      <c r="I422" s="245"/>
      <c r="J422" s="245"/>
    </row>
    <row r="423" spans="1:10" s="14" customFormat="1" ht="34.5" customHeight="1">
      <c r="A423" s="255" t="s">
        <v>55</v>
      </c>
      <c r="B423" s="133" t="s">
        <v>281</v>
      </c>
      <c r="C423" s="125" t="s">
        <v>50</v>
      </c>
      <c r="D423" s="166" t="s">
        <v>50</v>
      </c>
      <c r="E423" s="134" t="s">
        <v>527</v>
      </c>
      <c r="F423" s="166" t="s">
        <v>327</v>
      </c>
      <c r="G423" s="312">
        <v>235980.79</v>
      </c>
      <c r="H423" s="79"/>
      <c r="I423" s="245"/>
      <c r="J423" s="245"/>
    </row>
    <row r="424" spans="1:10" s="14" customFormat="1" ht="33.75" customHeight="1">
      <c r="A424" s="254" t="s">
        <v>209</v>
      </c>
      <c r="B424" s="124" t="s">
        <v>281</v>
      </c>
      <c r="C424" s="128" t="s">
        <v>50</v>
      </c>
      <c r="D424" s="128" t="s">
        <v>50</v>
      </c>
      <c r="E424" s="132" t="s">
        <v>211</v>
      </c>
      <c r="F424" s="139"/>
      <c r="G424" s="308">
        <f>G425</f>
        <v>369098.15</v>
      </c>
      <c r="H424" s="68"/>
      <c r="I424" s="245"/>
      <c r="J424" s="245"/>
    </row>
    <row r="425" spans="1:10" s="10" customFormat="1" ht="33" customHeight="1">
      <c r="A425" s="255" t="s">
        <v>55</v>
      </c>
      <c r="B425" s="133" t="s">
        <v>281</v>
      </c>
      <c r="C425" s="125" t="s">
        <v>50</v>
      </c>
      <c r="D425" s="125" t="s">
        <v>50</v>
      </c>
      <c r="E425" s="134" t="s">
        <v>211</v>
      </c>
      <c r="F425" s="136">
        <v>600</v>
      </c>
      <c r="G425" s="312">
        <v>369098.15</v>
      </c>
      <c r="H425" s="79"/>
      <c r="I425" s="244"/>
      <c r="J425" s="244"/>
    </row>
    <row r="426" spans="1:10" s="29" customFormat="1" ht="18.75" customHeight="1">
      <c r="A426" s="254" t="s">
        <v>19</v>
      </c>
      <c r="B426" s="124" t="s">
        <v>281</v>
      </c>
      <c r="C426" s="128" t="s">
        <v>50</v>
      </c>
      <c r="D426" s="128" t="s">
        <v>48</v>
      </c>
      <c r="E426" s="137"/>
      <c r="F426" s="136"/>
      <c r="G426" s="308">
        <f>G427+G437</f>
        <v>5519127.12</v>
      </c>
      <c r="H426" s="68"/>
      <c r="I426" s="216"/>
      <c r="J426" s="216"/>
    </row>
    <row r="427" spans="1:10" s="31" customFormat="1" ht="33" customHeight="1">
      <c r="A427" s="132" t="s">
        <v>807</v>
      </c>
      <c r="B427" s="124" t="s">
        <v>281</v>
      </c>
      <c r="C427" s="128" t="s">
        <v>50</v>
      </c>
      <c r="D427" s="128" t="s">
        <v>48</v>
      </c>
      <c r="E427" s="137" t="s">
        <v>380</v>
      </c>
      <c r="F427" s="139"/>
      <c r="G427" s="308">
        <f>G428+G434</f>
        <v>5489127.12</v>
      </c>
      <c r="H427" s="79"/>
      <c r="I427" s="216"/>
      <c r="J427" s="216"/>
    </row>
    <row r="428" spans="1:10" s="31" customFormat="1" ht="66.75" customHeight="1">
      <c r="A428" s="132" t="s">
        <v>813</v>
      </c>
      <c r="B428" s="124" t="s">
        <v>281</v>
      </c>
      <c r="C428" s="128" t="s">
        <v>50</v>
      </c>
      <c r="D428" s="128" t="s">
        <v>48</v>
      </c>
      <c r="E428" s="137" t="s">
        <v>392</v>
      </c>
      <c r="F428" s="139"/>
      <c r="G428" s="308">
        <f>G429</f>
        <v>5460339.12</v>
      </c>
      <c r="H428" s="79"/>
      <c r="I428" s="216"/>
      <c r="J428" s="216"/>
    </row>
    <row r="429" spans="1:10" s="31" customFormat="1" ht="66" customHeight="1">
      <c r="A429" s="257" t="s">
        <v>814</v>
      </c>
      <c r="B429" s="124" t="s">
        <v>281</v>
      </c>
      <c r="C429" s="128" t="s">
        <v>50</v>
      </c>
      <c r="D429" s="128" t="s">
        <v>48</v>
      </c>
      <c r="E429" s="132" t="s">
        <v>434</v>
      </c>
      <c r="F429" s="144"/>
      <c r="G429" s="308">
        <f>G430</f>
        <v>5460339.12</v>
      </c>
      <c r="H429" s="68"/>
      <c r="I429" s="216"/>
      <c r="J429" s="216"/>
    </row>
    <row r="430" spans="1:10" s="31" customFormat="1" ht="31.5" customHeight="1">
      <c r="A430" s="255" t="s">
        <v>168</v>
      </c>
      <c r="B430" s="133" t="s">
        <v>281</v>
      </c>
      <c r="C430" s="125" t="s">
        <v>50</v>
      </c>
      <c r="D430" s="125" t="s">
        <v>48</v>
      </c>
      <c r="E430" s="134" t="s">
        <v>254</v>
      </c>
      <c r="F430" s="143"/>
      <c r="G430" s="308">
        <f>G431+G432+G433</f>
        <v>5460339.12</v>
      </c>
      <c r="H430" s="91"/>
      <c r="I430" s="216"/>
      <c r="J430" s="216"/>
    </row>
    <row r="431" spans="1:10" s="31" customFormat="1" ht="49.5" customHeight="1">
      <c r="A431" s="255" t="s">
        <v>54</v>
      </c>
      <c r="B431" s="133" t="s">
        <v>281</v>
      </c>
      <c r="C431" s="125" t="s">
        <v>50</v>
      </c>
      <c r="D431" s="125" t="s">
        <v>48</v>
      </c>
      <c r="E431" s="134" t="s">
        <v>254</v>
      </c>
      <c r="F431" s="136">
        <v>100</v>
      </c>
      <c r="G431" s="312">
        <v>4960294.94</v>
      </c>
      <c r="H431" s="91"/>
      <c r="I431" s="216"/>
      <c r="J431" s="216"/>
    </row>
    <row r="432" spans="1:10" s="31" customFormat="1" ht="35.25" customHeight="1">
      <c r="A432" s="255" t="s">
        <v>161</v>
      </c>
      <c r="B432" s="133" t="s">
        <v>281</v>
      </c>
      <c r="C432" s="125" t="s">
        <v>50</v>
      </c>
      <c r="D432" s="125" t="s">
        <v>48</v>
      </c>
      <c r="E432" s="134" t="s">
        <v>254</v>
      </c>
      <c r="F432" s="136">
        <v>200</v>
      </c>
      <c r="G432" s="312">
        <v>495044.18</v>
      </c>
      <c r="H432" s="91"/>
      <c r="I432" s="216"/>
      <c r="J432" s="216"/>
    </row>
    <row r="433" spans="1:10" s="31" customFormat="1" ht="35.25" customHeight="1">
      <c r="A433" s="255" t="s">
        <v>269</v>
      </c>
      <c r="B433" s="133" t="s">
        <v>281</v>
      </c>
      <c r="C433" s="125" t="s">
        <v>50</v>
      </c>
      <c r="D433" s="125" t="s">
        <v>48</v>
      </c>
      <c r="E433" s="134" t="s">
        <v>254</v>
      </c>
      <c r="F433" s="136">
        <v>800</v>
      </c>
      <c r="G433" s="312">
        <v>5000</v>
      </c>
      <c r="H433" s="91"/>
      <c r="I433" s="216"/>
      <c r="J433" s="216"/>
    </row>
    <row r="434" spans="1:10" s="16" customFormat="1" ht="33.75" customHeight="1">
      <c r="A434" s="257" t="s">
        <v>253</v>
      </c>
      <c r="B434" s="124" t="s">
        <v>281</v>
      </c>
      <c r="C434" s="128" t="s">
        <v>50</v>
      </c>
      <c r="D434" s="128" t="s">
        <v>48</v>
      </c>
      <c r="E434" s="132" t="s">
        <v>435</v>
      </c>
      <c r="F434" s="139"/>
      <c r="G434" s="308">
        <f>G435</f>
        <v>28788</v>
      </c>
      <c r="H434" s="79"/>
      <c r="I434" s="3"/>
      <c r="J434" s="3"/>
    </row>
    <row r="435" spans="1:10" s="12" customFormat="1" ht="46.5" customHeight="1">
      <c r="A435" s="134" t="s">
        <v>221</v>
      </c>
      <c r="B435" s="133" t="s">
        <v>281</v>
      </c>
      <c r="C435" s="125" t="s">
        <v>50</v>
      </c>
      <c r="D435" s="125" t="s">
        <v>48</v>
      </c>
      <c r="E435" s="134" t="s">
        <v>255</v>
      </c>
      <c r="F435" s="143"/>
      <c r="G435" s="312">
        <f>G436</f>
        <v>28788</v>
      </c>
      <c r="H435" s="76"/>
      <c r="I435" s="3"/>
      <c r="J435" s="3"/>
    </row>
    <row r="436" spans="1:10" s="10" customFormat="1" ht="66.75" customHeight="1">
      <c r="A436" s="255" t="s">
        <v>54</v>
      </c>
      <c r="B436" s="133" t="s">
        <v>281</v>
      </c>
      <c r="C436" s="125" t="s">
        <v>50</v>
      </c>
      <c r="D436" s="125" t="s">
        <v>48</v>
      </c>
      <c r="E436" s="134" t="s">
        <v>255</v>
      </c>
      <c r="F436" s="136">
        <v>100</v>
      </c>
      <c r="G436" s="312">
        <v>28788</v>
      </c>
      <c r="H436" s="68"/>
      <c r="I436" s="244"/>
      <c r="J436" s="244"/>
    </row>
    <row r="437" spans="1:10" s="10" customFormat="1" ht="37.5" customHeight="1">
      <c r="A437" s="359" t="s">
        <v>38</v>
      </c>
      <c r="B437" s="348" t="s">
        <v>281</v>
      </c>
      <c r="C437" s="344" t="s">
        <v>50</v>
      </c>
      <c r="D437" s="360" t="s">
        <v>48</v>
      </c>
      <c r="E437" s="320" t="s">
        <v>362</v>
      </c>
      <c r="F437" s="373"/>
      <c r="G437" s="308">
        <f>G438</f>
        <v>30000</v>
      </c>
      <c r="H437" s="68"/>
      <c r="I437" s="244"/>
      <c r="J437" s="244"/>
    </row>
    <row r="438" spans="1:10" s="10" customFormat="1" ht="37.5" customHeight="1">
      <c r="A438" s="317" t="s">
        <v>349</v>
      </c>
      <c r="B438" s="355" t="s">
        <v>281</v>
      </c>
      <c r="C438" s="360" t="s">
        <v>50</v>
      </c>
      <c r="D438" s="360" t="s">
        <v>48</v>
      </c>
      <c r="E438" s="319" t="s">
        <v>363</v>
      </c>
      <c r="F438" s="373"/>
      <c r="G438" s="312">
        <f>G439</f>
        <v>30000</v>
      </c>
      <c r="H438" s="68"/>
      <c r="I438" s="244"/>
      <c r="J438" s="244"/>
    </row>
    <row r="439" spans="1:10" s="10" customFormat="1" ht="28.5" customHeight="1">
      <c r="A439" s="317" t="s">
        <v>770</v>
      </c>
      <c r="B439" s="355" t="s">
        <v>281</v>
      </c>
      <c r="C439" s="360" t="s">
        <v>50</v>
      </c>
      <c r="D439" s="360" t="s">
        <v>48</v>
      </c>
      <c r="E439" s="319" t="s">
        <v>197</v>
      </c>
      <c r="F439" s="373"/>
      <c r="G439" s="312">
        <f>G440</f>
        <v>30000</v>
      </c>
      <c r="H439" s="68"/>
      <c r="I439" s="244"/>
      <c r="J439" s="244"/>
    </row>
    <row r="440" spans="1:10" s="10" customFormat="1" ht="28.5" customHeight="1">
      <c r="A440" s="317" t="s">
        <v>269</v>
      </c>
      <c r="B440" s="355" t="s">
        <v>281</v>
      </c>
      <c r="C440" s="360" t="s">
        <v>50</v>
      </c>
      <c r="D440" s="360" t="s">
        <v>48</v>
      </c>
      <c r="E440" s="319" t="s">
        <v>197</v>
      </c>
      <c r="F440" s="373">
        <v>800</v>
      </c>
      <c r="G440" s="312">
        <v>30000</v>
      </c>
      <c r="H440" s="68"/>
      <c r="I440" s="244"/>
      <c r="J440" s="244"/>
    </row>
    <row r="441" spans="1:10" s="6" customFormat="1" ht="15.75">
      <c r="A441" s="254" t="s">
        <v>173</v>
      </c>
      <c r="B441" s="124" t="s">
        <v>281</v>
      </c>
      <c r="C441" s="128" t="s">
        <v>52</v>
      </c>
      <c r="D441" s="128"/>
      <c r="E441" s="137"/>
      <c r="F441" s="136"/>
      <c r="G441" s="308">
        <f>G442+G448</f>
        <v>9850202.35</v>
      </c>
      <c r="H441" s="79"/>
      <c r="I441" s="17"/>
      <c r="J441" s="17"/>
    </row>
    <row r="442" spans="1:10" s="11" customFormat="1" ht="16.5">
      <c r="A442" s="254" t="s">
        <v>291</v>
      </c>
      <c r="B442" s="124" t="s">
        <v>281</v>
      </c>
      <c r="C442" s="128" t="s">
        <v>52</v>
      </c>
      <c r="D442" s="128" t="s">
        <v>45</v>
      </c>
      <c r="E442" s="137"/>
      <c r="F442" s="136"/>
      <c r="G442" s="308">
        <f>G443</f>
        <v>9510206</v>
      </c>
      <c r="H442" s="68"/>
      <c r="I442" s="17"/>
      <c r="J442" s="17"/>
    </row>
    <row r="443" spans="1:10" s="25" customFormat="1" ht="35.25" customHeight="1">
      <c r="A443" s="132" t="s">
        <v>807</v>
      </c>
      <c r="B443" s="124" t="s">
        <v>281</v>
      </c>
      <c r="C443" s="128" t="s">
        <v>52</v>
      </c>
      <c r="D443" s="128" t="s">
        <v>45</v>
      </c>
      <c r="E443" s="137" t="s">
        <v>380</v>
      </c>
      <c r="F443" s="139"/>
      <c r="G443" s="308">
        <f>G444</f>
        <v>9510206</v>
      </c>
      <c r="H443" s="79"/>
      <c r="I443" s="17"/>
      <c r="J443" s="17"/>
    </row>
    <row r="444" spans="1:10" s="5" customFormat="1" ht="51" customHeight="1">
      <c r="A444" s="132" t="s">
        <v>808</v>
      </c>
      <c r="B444" s="124" t="s">
        <v>281</v>
      </c>
      <c r="C444" s="128" t="s">
        <v>52</v>
      </c>
      <c r="D444" s="128" t="s">
        <v>45</v>
      </c>
      <c r="E444" s="137" t="s">
        <v>388</v>
      </c>
      <c r="F444" s="139"/>
      <c r="G444" s="308">
        <f>G446</f>
        <v>9510206</v>
      </c>
      <c r="H444" s="79"/>
      <c r="I444" s="17"/>
      <c r="J444" s="17"/>
    </row>
    <row r="445" spans="1:10" s="5" customFormat="1" ht="49.5" customHeight="1">
      <c r="A445" s="257" t="s">
        <v>246</v>
      </c>
      <c r="B445" s="124" t="s">
        <v>281</v>
      </c>
      <c r="C445" s="128" t="s">
        <v>52</v>
      </c>
      <c r="D445" s="128" t="s">
        <v>45</v>
      </c>
      <c r="E445" s="132" t="s">
        <v>442</v>
      </c>
      <c r="F445" s="136"/>
      <c r="G445" s="308">
        <f>G446</f>
        <v>9510206</v>
      </c>
      <c r="H445" s="79"/>
      <c r="I445" s="17"/>
      <c r="J445" s="17"/>
    </row>
    <row r="446" spans="1:10" s="5" customFormat="1" ht="81" customHeight="1">
      <c r="A446" s="257" t="s">
        <v>27</v>
      </c>
      <c r="B446" s="124" t="s">
        <v>281</v>
      </c>
      <c r="C446" s="128" t="s">
        <v>52</v>
      </c>
      <c r="D446" s="128" t="s">
        <v>45</v>
      </c>
      <c r="E446" s="132" t="s">
        <v>247</v>
      </c>
      <c r="F446" s="144"/>
      <c r="G446" s="308">
        <f>G447</f>
        <v>9510206</v>
      </c>
      <c r="H446" s="76"/>
      <c r="I446" s="17"/>
      <c r="J446" s="17"/>
    </row>
    <row r="447" spans="1:10" s="18" customFormat="1" ht="16.5" customHeight="1">
      <c r="A447" s="255" t="s">
        <v>290</v>
      </c>
      <c r="B447" s="133" t="s">
        <v>281</v>
      </c>
      <c r="C447" s="125" t="s">
        <v>52</v>
      </c>
      <c r="D447" s="125" t="s">
        <v>45</v>
      </c>
      <c r="E447" s="134" t="s">
        <v>247</v>
      </c>
      <c r="F447" s="136">
        <v>300</v>
      </c>
      <c r="G447" s="312">
        <v>9510206</v>
      </c>
      <c r="H447" s="80"/>
      <c r="I447" s="3"/>
      <c r="J447" s="3"/>
    </row>
    <row r="448" spans="1:10" s="18" customFormat="1" ht="16.5" customHeight="1">
      <c r="A448" s="254" t="s">
        <v>174</v>
      </c>
      <c r="B448" s="124" t="s">
        <v>281</v>
      </c>
      <c r="C448" s="128" t="s">
        <v>52</v>
      </c>
      <c r="D448" s="128" t="s">
        <v>46</v>
      </c>
      <c r="E448" s="137"/>
      <c r="F448" s="139"/>
      <c r="G448" s="308">
        <f>G449</f>
        <v>339996.35</v>
      </c>
      <c r="H448" s="80"/>
      <c r="I448" s="3"/>
      <c r="J448" s="3"/>
    </row>
    <row r="449" spans="1:10" s="18" customFormat="1" ht="34.5" customHeight="1">
      <c r="A449" s="132" t="s">
        <v>807</v>
      </c>
      <c r="B449" s="124" t="s">
        <v>281</v>
      </c>
      <c r="C449" s="128" t="s">
        <v>52</v>
      </c>
      <c r="D449" s="128" t="s">
        <v>46</v>
      </c>
      <c r="E449" s="137" t="s">
        <v>380</v>
      </c>
      <c r="F449" s="139"/>
      <c r="G449" s="308">
        <f>G450</f>
        <v>339996.35</v>
      </c>
      <c r="H449" s="80"/>
      <c r="I449" s="3"/>
      <c r="J449" s="3"/>
    </row>
    <row r="450" spans="1:10" s="18" customFormat="1" ht="48" customHeight="1">
      <c r="A450" s="132" t="s">
        <v>821</v>
      </c>
      <c r="B450" s="124" t="s">
        <v>281</v>
      </c>
      <c r="C450" s="128" t="s">
        <v>52</v>
      </c>
      <c r="D450" s="128" t="s">
        <v>46</v>
      </c>
      <c r="E450" s="137" t="s">
        <v>388</v>
      </c>
      <c r="F450" s="139"/>
      <c r="G450" s="308">
        <f>G451</f>
        <v>339996.35</v>
      </c>
      <c r="H450" s="76"/>
      <c r="I450" s="3"/>
      <c r="J450" s="3"/>
    </row>
    <row r="451" spans="1:10" s="18" customFormat="1" ht="18" customHeight="1">
      <c r="A451" s="257" t="s">
        <v>240</v>
      </c>
      <c r="B451" s="124" t="s">
        <v>281</v>
      </c>
      <c r="C451" s="128" t="s">
        <v>52</v>
      </c>
      <c r="D451" s="128" t="s">
        <v>46</v>
      </c>
      <c r="E451" s="132" t="s">
        <v>426</v>
      </c>
      <c r="F451" s="144"/>
      <c r="G451" s="308">
        <f>G452</f>
        <v>339996.35</v>
      </c>
      <c r="H451" s="79"/>
      <c r="I451" s="3"/>
      <c r="J451" s="3"/>
    </row>
    <row r="452" spans="1:10" s="18" customFormat="1" ht="21" customHeight="1">
      <c r="A452" s="255" t="s">
        <v>40</v>
      </c>
      <c r="B452" s="133" t="s">
        <v>281</v>
      </c>
      <c r="C452" s="125" t="s">
        <v>52</v>
      </c>
      <c r="D452" s="125" t="s">
        <v>46</v>
      </c>
      <c r="E452" s="134" t="s">
        <v>256</v>
      </c>
      <c r="F452" s="143"/>
      <c r="G452" s="312">
        <f>G453</f>
        <v>339996.35</v>
      </c>
      <c r="H452" s="90"/>
      <c r="I452" s="3"/>
      <c r="J452" s="3"/>
    </row>
    <row r="453" spans="1:10" s="18" customFormat="1" ht="20.25" customHeight="1">
      <c r="A453" s="255" t="s">
        <v>290</v>
      </c>
      <c r="B453" s="133" t="s">
        <v>281</v>
      </c>
      <c r="C453" s="125" t="s">
        <v>52</v>
      </c>
      <c r="D453" s="125" t="s">
        <v>46</v>
      </c>
      <c r="E453" s="134" t="s">
        <v>256</v>
      </c>
      <c r="F453" s="136">
        <v>300</v>
      </c>
      <c r="G453" s="312">
        <v>339996.35</v>
      </c>
      <c r="H453" s="298">
        <v>313</v>
      </c>
      <c r="I453" s="3"/>
      <c r="J453" s="3"/>
    </row>
    <row r="454" spans="1:10" s="9" customFormat="1" ht="36" customHeight="1">
      <c r="A454" s="254" t="s">
        <v>144</v>
      </c>
      <c r="B454" s="124" t="s">
        <v>21</v>
      </c>
      <c r="C454" s="128"/>
      <c r="D454" s="128"/>
      <c r="E454" s="137"/>
      <c r="F454" s="136"/>
      <c r="G454" s="308">
        <f>G455+G479</f>
        <v>35907672.07</v>
      </c>
      <c r="H454" s="88"/>
      <c r="I454" s="216"/>
      <c r="J454" s="216"/>
    </row>
    <row r="455" spans="1:10" s="22" customFormat="1" ht="18.75">
      <c r="A455" s="254" t="s">
        <v>292</v>
      </c>
      <c r="B455" s="124" t="s">
        <v>21</v>
      </c>
      <c r="C455" s="128" t="s">
        <v>51</v>
      </c>
      <c r="D455" s="128"/>
      <c r="E455" s="137"/>
      <c r="F455" s="136"/>
      <c r="G455" s="308">
        <f>G456+G469</f>
        <v>34338527.07</v>
      </c>
      <c r="H455" s="88"/>
      <c r="I455" s="17"/>
      <c r="J455" s="17"/>
    </row>
    <row r="456" spans="1:10" s="11" customFormat="1" ht="17.25" customHeight="1">
      <c r="A456" s="254" t="s">
        <v>20</v>
      </c>
      <c r="B456" s="124" t="s">
        <v>21</v>
      </c>
      <c r="C456" s="128" t="s">
        <v>51</v>
      </c>
      <c r="D456" s="128" t="s">
        <v>43</v>
      </c>
      <c r="E456" s="137"/>
      <c r="F456" s="136"/>
      <c r="G456" s="308">
        <f>G457</f>
        <v>32771412.04</v>
      </c>
      <c r="H456" s="84"/>
      <c r="I456" s="17"/>
      <c r="J456" s="17"/>
    </row>
    <row r="457" spans="1:10" s="15" customFormat="1" ht="31.5">
      <c r="A457" s="132" t="s">
        <v>833</v>
      </c>
      <c r="B457" s="124" t="s">
        <v>21</v>
      </c>
      <c r="C457" s="128" t="s">
        <v>51</v>
      </c>
      <c r="D457" s="128" t="s">
        <v>43</v>
      </c>
      <c r="E457" s="137" t="s">
        <v>382</v>
      </c>
      <c r="F457" s="136"/>
      <c r="G457" s="308">
        <f>G458+G462</f>
        <v>32771412.04</v>
      </c>
      <c r="H457" s="84"/>
      <c r="I457" s="245"/>
      <c r="J457" s="245"/>
    </row>
    <row r="458" spans="1:10" s="15" customFormat="1" ht="47.25">
      <c r="A458" s="132" t="s">
        <v>834</v>
      </c>
      <c r="B458" s="124" t="s">
        <v>21</v>
      </c>
      <c r="C458" s="128" t="s">
        <v>51</v>
      </c>
      <c r="D458" s="128" t="s">
        <v>43</v>
      </c>
      <c r="E458" s="132" t="s">
        <v>391</v>
      </c>
      <c r="F458" s="144"/>
      <c r="G458" s="308">
        <f>G459</f>
        <v>11452179.36</v>
      </c>
      <c r="H458" s="68"/>
      <c r="I458" s="245"/>
      <c r="J458" s="245"/>
    </row>
    <row r="459" spans="1:10" s="15" customFormat="1" ht="81.75" customHeight="1">
      <c r="A459" s="132" t="s">
        <v>257</v>
      </c>
      <c r="B459" s="124" t="s">
        <v>21</v>
      </c>
      <c r="C459" s="128" t="s">
        <v>51</v>
      </c>
      <c r="D459" s="128" t="s">
        <v>43</v>
      </c>
      <c r="E459" s="132" t="s">
        <v>436</v>
      </c>
      <c r="F459" s="144"/>
      <c r="G459" s="308">
        <f>G460</f>
        <v>11452179.36</v>
      </c>
      <c r="H459" s="84"/>
      <c r="I459" s="245"/>
      <c r="J459" s="245"/>
    </row>
    <row r="460" spans="1:10" s="15" customFormat="1" ht="31.5">
      <c r="A460" s="254" t="s">
        <v>168</v>
      </c>
      <c r="B460" s="124" t="s">
        <v>21</v>
      </c>
      <c r="C460" s="276" t="s">
        <v>51</v>
      </c>
      <c r="D460" s="276" t="s">
        <v>43</v>
      </c>
      <c r="E460" s="132" t="s">
        <v>258</v>
      </c>
      <c r="F460" s="144"/>
      <c r="G460" s="308">
        <f>G461</f>
        <v>11452179.36</v>
      </c>
      <c r="H460" s="68"/>
      <c r="I460" s="245"/>
      <c r="J460" s="245"/>
    </row>
    <row r="461" spans="1:10" s="15" customFormat="1" ht="31.5">
      <c r="A461" s="255" t="s">
        <v>55</v>
      </c>
      <c r="B461" s="133" t="s">
        <v>21</v>
      </c>
      <c r="C461" s="125" t="s">
        <v>51</v>
      </c>
      <c r="D461" s="125" t="s">
        <v>43</v>
      </c>
      <c r="E461" s="134" t="s">
        <v>258</v>
      </c>
      <c r="F461" s="143">
        <v>600</v>
      </c>
      <c r="G461" s="312">
        <v>11452179.36</v>
      </c>
      <c r="H461" s="84"/>
      <c r="I461" s="245"/>
      <c r="J461" s="245"/>
    </row>
    <row r="462" spans="1:10" s="6" customFormat="1" ht="47.25">
      <c r="A462" s="132" t="s">
        <v>835</v>
      </c>
      <c r="B462" s="124" t="s">
        <v>21</v>
      </c>
      <c r="C462" s="128" t="s">
        <v>51</v>
      </c>
      <c r="D462" s="128" t="s">
        <v>43</v>
      </c>
      <c r="E462" s="137" t="s">
        <v>390</v>
      </c>
      <c r="F462" s="136"/>
      <c r="G462" s="308">
        <f>G463</f>
        <v>21319232.68</v>
      </c>
      <c r="H462" s="68"/>
      <c r="I462" s="17"/>
      <c r="J462" s="17"/>
    </row>
    <row r="463" spans="1:10" s="6" customFormat="1" ht="15.75">
      <c r="A463" s="257" t="s">
        <v>259</v>
      </c>
      <c r="B463" s="124" t="s">
        <v>21</v>
      </c>
      <c r="C463" s="128" t="s">
        <v>51</v>
      </c>
      <c r="D463" s="128" t="s">
        <v>43</v>
      </c>
      <c r="E463" s="132" t="s">
        <v>437</v>
      </c>
      <c r="F463" s="143"/>
      <c r="G463" s="308">
        <f>G464</f>
        <v>21319232.68</v>
      </c>
      <c r="H463" s="68"/>
      <c r="I463" s="17"/>
      <c r="J463" s="17"/>
    </row>
    <row r="464" spans="1:10" s="8" customFormat="1" ht="31.5">
      <c r="A464" s="255" t="s">
        <v>168</v>
      </c>
      <c r="B464" s="133" t="s">
        <v>21</v>
      </c>
      <c r="C464" s="125" t="s">
        <v>51</v>
      </c>
      <c r="D464" s="125" t="s">
        <v>43</v>
      </c>
      <c r="E464" s="134" t="s">
        <v>260</v>
      </c>
      <c r="F464" s="143"/>
      <c r="G464" s="312">
        <f>G465+G466+G468+G467</f>
        <v>21319232.68</v>
      </c>
      <c r="H464" s="88"/>
      <c r="I464" s="216"/>
      <c r="J464" s="216"/>
    </row>
    <row r="465" spans="1:10" s="16" customFormat="1" ht="63.75" customHeight="1">
      <c r="A465" s="255" t="s">
        <v>54</v>
      </c>
      <c r="B465" s="133" t="s">
        <v>21</v>
      </c>
      <c r="C465" s="125" t="s">
        <v>51</v>
      </c>
      <c r="D465" s="125" t="s">
        <v>43</v>
      </c>
      <c r="E465" s="134" t="s">
        <v>260</v>
      </c>
      <c r="F465" s="143">
        <v>100</v>
      </c>
      <c r="G465" s="312">
        <v>18855700.7</v>
      </c>
      <c r="H465" s="91"/>
      <c r="I465" s="3"/>
      <c r="J465" s="3"/>
    </row>
    <row r="466" spans="1:10" s="13" customFormat="1" ht="34.5" customHeight="1">
      <c r="A466" s="255" t="s">
        <v>161</v>
      </c>
      <c r="B466" s="133" t="s">
        <v>21</v>
      </c>
      <c r="C466" s="125" t="s">
        <v>51</v>
      </c>
      <c r="D466" s="125" t="s">
        <v>43</v>
      </c>
      <c r="E466" s="134" t="s">
        <v>260</v>
      </c>
      <c r="F466" s="143">
        <v>200</v>
      </c>
      <c r="G466" s="312">
        <v>1828856.46</v>
      </c>
      <c r="H466" s="91"/>
      <c r="I466" s="244"/>
      <c r="J466" s="244"/>
    </row>
    <row r="467" spans="1:10" s="13" customFormat="1" ht="34.5" customHeight="1">
      <c r="A467" s="255" t="s">
        <v>495</v>
      </c>
      <c r="B467" s="133" t="s">
        <v>21</v>
      </c>
      <c r="C467" s="125" t="s">
        <v>51</v>
      </c>
      <c r="D467" s="125" t="s">
        <v>43</v>
      </c>
      <c r="E467" s="134" t="s">
        <v>260</v>
      </c>
      <c r="F467" s="143">
        <v>400</v>
      </c>
      <c r="G467" s="312">
        <v>545475.52</v>
      </c>
      <c r="H467" s="91"/>
      <c r="I467" s="244"/>
      <c r="J467" s="244"/>
    </row>
    <row r="468" spans="1:10" s="1" customFormat="1" ht="15.75" customHeight="1">
      <c r="A468" s="255" t="s">
        <v>269</v>
      </c>
      <c r="B468" s="133" t="s">
        <v>21</v>
      </c>
      <c r="C468" s="125" t="s">
        <v>51</v>
      </c>
      <c r="D468" s="125" t="s">
        <v>43</v>
      </c>
      <c r="E468" s="134" t="s">
        <v>260</v>
      </c>
      <c r="F468" s="143">
        <v>800</v>
      </c>
      <c r="G468" s="312">
        <v>89200</v>
      </c>
      <c r="H468" s="91"/>
      <c r="I468" s="3"/>
      <c r="J468" s="3"/>
    </row>
    <row r="469" spans="1:10" s="11" customFormat="1" ht="16.5">
      <c r="A469" s="254" t="s">
        <v>162</v>
      </c>
      <c r="B469" s="124" t="s">
        <v>21</v>
      </c>
      <c r="C469" s="128" t="s">
        <v>51</v>
      </c>
      <c r="D469" s="128" t="s">
        <v>46</v>
      </c>
      <c r="E469" s="137"/>
      <c r="F469" s="136"/>
      <c r="G469" s="308">
        <f>G470</f>
        <v>1567115.03</v>
      </c>
      <c r="H469" s="91"/>
      <c r="I469" s="17"/>
      <c r="J469" s="17"/>
    </row>
    <row r="470" spans="1:10" s="11" customFormat="1" ht="31.5">
      <c r="A470" s="132" t="s">
        <v>833</v>
      </c>
      <c r="B470" s="124" t="s">
        <v>21</v>
      </c>
      <c r="C470" s="128" t="s">
        <v>51</v>
      </c>
      <c r="D470" s="128" t="s">
        <v>46</v>
      </c>
      <c r="E470" s="137" t="s">
        <v>382</v>
      </c>
      <c r="F470" s="139"/>
      <c r="G470" s="308">
        <f>G471</f>
        <v>1567115.03</v>
      </c>
      <c r="H470" s="91"/>
      <c r="I470" s="17"/>
      <c r="J470" s="17"/>
    </row>
    <row r="471" spans="1:10" s="6" customFormat="1" ht="67.5" customHeight="1">
      <c r="A471" s="132" t="s">
        <v>836</v>
      </c>
      <c r="B471" s="124" t="s">
        <v>21</v>
      </c>
      <c r="C471" s="128" t="s">
        <v>51</v>
      </c>
      <c r="D471" s="128" t="s">
        <v>46</v>
      </c>
      <c r="E471" s="132" t="s">
        <v>389</v>
      </c>
      <c r="F471" s="136"/>
      <c r="G471" s="308">
        <f>G473+G477</f>
        <v>1567115.03</v>
      </c>
      <c r="H471" s="91"/>
      <c r="I471" s="17"/>
      <c r="J471" s="17"/>
    </row>
    <row r="472" spans="1:10" s="6" customFormat="1" ht="30.75" customHeight="1">
      <c r="A472" s="257" t="s">
        <v>261</v>
      </c>
      <c r="B472" s="124" t="s">
        <v>21</v>
      </c>
      <c r="C472" s="128" t="s">
        <v>51</v>
      </c>
      <c r="D472" s="128" t="s">
        <v>46</v>
      </c>
      <c r="E472" s="132" t="s">
        <v>438</v>
      </c>
      <c r="F472" s="144"/>
      <c r="G472" s="308">
        <f>G473</f>
        <v>1507157.03</v>
      </c>
      <c r="H472" s="78"/>
      <c r="I472" s="17"/>
      <c r="J472" s="17"/>
    </row>
    <row r="473" spans="1:10" s="8" customFormat="1" ht="31.5">
      <c r="A473" s="255" t="s">
        <v>168</v>
      </c>
      <c r="B473" s="133" t="s">
        <v>21</v>
      </c>
      <c r="C473" s="125" t="s">
        <v>51</v>
      </c>
      <c r="D473" s="125" t="s">
        <v>46</v>
      </c>
      <c r="E473" s="126" t="s">
        <v>262</v>
      </c>
      <c r="F473" s="144"/>
      <c r="G473" s="312">
        <f>G474+G475</f>
        <v>1507157.03</v>
      </c>
      <c r="H473" s="79"/>
      <c r="I473" s="216"/>
      <c r="J473" s="216"/>
    </row>
    <row r="474" spans="1:10" s="12" customFormat="1" ht="67.5" customHeight="1">
      <c r="A474" s="255" t="s">
        <v>54</v>
      </c>
      <c r="B474" s="133" t="s">
        <v>21</v>
      </c>
      <c r="C474" s="125" t="s">
        <v>51</v>
      </c>
      <c r="D474" s="125" t="s">
        <v>46</v>
      </c>
      <c r="E474" s="126" t="s">
        <v>262</v>
      </c>
      <c r="F474" s="143">
        <v>100</v>
      </c>
      <c r="G474" s="312">
        <v>1347029.82</v>
      </c>
      <c r="H474" s="75"/>
      <c r="I474" s="3"/>
      <c r="J474" s="3"/>
    </row>
    <row r="475" spans="1:10" s="10" customFormat="1" ht="35.25" customHeight="1">
      <c r="A475" s="255" t="s">
        <v>161</v>
      </c>
      <c r="B475" s="133" t="s">
        <v>21</v>
      </c>
      <c r="C475" s="125" t="s">
        <v>51</v>
      </c>
      <c r="D475" s="125" t="s">
        <v>46</v>
      </c>
      <c r="E475" s="126" t="s">
        <v>262</v>
      </c>
      <c r="F475" s="143">
        <v>200</v>
      </c>
      <c r="G475" s="312">
        <v>160127.21</v>
      </c>
      <c r="H475" s="68"/>
      <c r="I475" s="244"/>
      <c r="J475" s="244"/>
    </row>
    <row r="476" spans="1:10" s="10" customFormat="1" ht="36" customHeight="1">
      <c r="A476" s="257" t="s">
        <v>263</v>
      </c>
      <c r="B476" s="124" t="s">
        <v>21</v>
      </c>
      <c r="C476" s="128" t="s">
        <v>51</v>
      </c>
      <c r="D476" s="128" t="s">
        <v>46</v>
      </c>
      <c r="E476" s="132" t="s">
        <v>439</v>
      </c>
      <c r="F476" s="144"/>
      <c r="G476" s="308">
        <f>G477</f>
        <v>59958</v>
      </c>
      <c r="H476" s="68"/>
      <c r="I476" s="244"/>
      <c r="J476" s="244"/>
    </row>
    <row r="477" spans="1:10" s="8" customFormat="1" ht="52.5" customHeight="1">
      <c r="A477" s="255" t="s">
        <v>264</v>
      </c>
      <c r="B477" s="133" t="s">
        <v>21</v>
      </c>
      <c r="C477" s="125" t="s">
        <v>51</v>
      </c>
      <c r="D477" s="125" t="s">
        <v>46</v>
      </c>
      <c r="E477" s="134" t="s">
        <v>457</v>
      </c>
      <c r="F477" s="143"/>
      <c r="G477" s="312">
        <f>G478</f>
        <v>59958</v>
      </c>
      <c r="H477" s="68"/>
      <c r="I477" s="216"/>
      <c r="J477" s="216"/>
    </row>
    <row r="478" spans="1:10" s="10" customFormat="1" ht="66" customHeight="1">
      <c r="A478" s="255" t="s">
        <v>54</v>
      </c>
      <c r="B478" s="133" t="s">
        <v>21</v>
      </c>
      <c r="C478" s="125" t="s">
        <v>51</v>
      </c>
      <c r="D478" s="125" t="s">
        <v>46</v>
      </c>
      <c r="E478" s="134" t="s">
        <v>457</v>
      </c>
      <c r="F478" s="143">
        <v>100</v>
      </c>
      <c r="G478" s="312">
        <v>59958</v>
      </c>
      <c r="H478" s="85"/>
      <c r="I478" s="244"/>
      <c r="J478" s="244"/>
    </row>
    <row r="479" spans="1:10" s="32" customFormat="1" ht="18.75">
      <c r="A479" s="254" t="s">
        <v>173</v>
      </c>
      <c r="B479" s="124" t="s">
        <v>21</v>
      </c>
      <c r="C479" s="128" t="s">
        <v>52</v>
      </c>
      <c r="D479" s="128"/>
      <c r="E479" s="137"/>
      <c r="F479" s="136"/>
      <c r="G479" s="308">
        <f aca="true" t="shared" si="2" ref="G479:G484">G480</f>
        <v>1569145</v>
      </c>
      <c r="H479" s="76"/>
      <c r="I479" s="3"/>
      <c r="J479" s="3"/>
    </row>
    <row r="480" spans="1:10" s="18" customFormat="1" ht="15.75">
      <c r="A480" s="254" t="s">
        <v>291</v>
      </c>
      <c r="B480" s="124" t="s">
        <v>21</v>
      </c>
      <c r="C480" s="128" t="s">
        <v>52</v>
      </c>
      <c r="D480" s="128" t="s">
        <v>45</v>
      </c>
      <c r="E480" s="137"/>
      <c r="F480" s="136"/>
      <c r="G480" s="308">
        <f t="shared" si="2"/>
        <v>1569145</v>
      </c>
      <c r="H480" s="89"/>
      <c r="I480" s="3"/>
      <c r="J480" s="3"/>
    </row>
    <row r="481" spans="1:10" s="12" customFormat="1" ht="34.5" customHeight="1">
      <c r="A481" s="132" t="s">
        <v>833</v>
      </c>
      <c r="B481" s="124" t="s">
        <v>21</v>
      </c>
      <c r="C481" s="128" t="s">
        <v>52</v>
      </c>
      <c r="D481" s="128" t="s">
        <v>45</v>
      </c>
      <c r="E481" s="137" t="s">
        <v>382</v>
      </c>
      <c r="F481" s="136"/>
      <c r="G481" s="308">
        <f t="shared" si="2"/>
        <v>1569145</v>
      </c>
      <c r="H481" s="89"/>
      <c r="I481" s="3"/>
      <c r="J481" s="3"/>
    </row>
    <row r="482" spans="1:10" s="10" customFormat="1" ht="66.75" customHeight="1">
      <c r="A482" s="132" t="s">
        <v>836</v>
      </c>
      <c r="B482" s="124" t="s">
        <v>21</v>
      </c>
      <c r="C482" s="128" t="s">
        <v>52</v>
      </c>
      <c r="D482" s="128" t="s">
        <v>45</v>
      </c>
      <c r="E482" s="132" t="s">
        <v>389</v>
      </c>
      <c r="F482" s="136"/>
      <c r="G482" s="308">
        <f t="shared" si="2"/>
        <v>1569145</v>
      </c>
      <c r="H482" s="89"/>
      <c r="I482" s="244"/>
      <c r="J482" s="244"/>
    </row>
    <row r="483" spans="1:10" s="10" customFormat="1" ht="33.75" customHeight="1">
      <c r="A483" s="257" t="s">
        <v>263</v>
      </c>
      <c r="B483" s="124" t="s">
        <v>21</v>
      </c>
      <c r="C483" s="128" t="s">
        <v>52</v>
      </c>
      <c r="D483" s="128" t="s">
        <v>45</v>
      </c>
      <c r="E483" s="132" t="s">
        <v>439</v>
      </c>
      <c r="F483" s="136"/>
      <c r="G483" s="308">
        <f t="shared" si="2"/>
        <v>1569145</v>
      </c>
      <c r="H483" s="80"/>
      <c r="I483" s="244"/>
      <c r="J483" s="244"/>
    </row>
    <row r="484" spans="1:10" s="33" customFormat="1" ht="53.25" customHeight="1">
      <c r="A484" s="256" t="s">
        <v>28</v>
      </c>
      <c r="B484" s="133" t="s">
        <v>21</v>
      </c>
      <c r="C484" s="125" t="s">
        <v>52</v>
      </c>
      <c r="D484" s="125" t="s">
        <v>45</v>
      </c>
      <c r="E484" s="134" t="s">
        <v>458</v>
      </c>
      <c r="F484" s="143"/>
      <c r="G484" s="312">
        <f t="shared" si="2"/>
        <v>1569145</v>
      </c>
      <c r="H484" s="68"/>
      <c r="I484" s="17"/>
      <c r="J484" s="17"/>
    </row>
    <row r="485" spans="1:10" s="33" customFormat="1" ht="16.5" customHeight="1">
      <c r="A485" s="255" t="s">
        <v>290</v>
      </c>
      <c r="B485" s="133" t="s">
        <v>21</v>
      </c>
      <c r="C485" s="125" t="s">
        <v>52</v>
      </c>
      <c r="D485" s="125" t="s">
        <v>45</v>
      </c>
      <c r="E485" s="134" t="s">
        <v>458</v>
      </c>
      <c r="F485" s="143">
        <v>300</v>
      </c>
      <c r="G485" s="312">
        <v>1569145</v>
      </c>
      <c r="H485" s="68"/>
      <c r="I485" s="17"/>
      <c r="J485" s="17"/>
    </row>
    <row r="486" spans="1:10" s="33" customFormat="1" ht="21" customHeight="1">
      <c r="A486" s="254" t="s">
        <v>146</v>
      </c>
      <c r="B486" s="155" t="s">
        <v>145</v>
      </c>
      <c r="C486" s="128"/>
      <c r="D486" s="128"/>
      <c r="E486" s="140"/>
      <c r="F486" s="136"/>
      <c r="G486" s="308">
        <f>G487</f>
        <v>1484637.66</v>
      </c>
      <c r="H486" s="93"/>
      <c r="I486" s="17"/>
      <c r="J486" s="17"/>
    </row>
    <row r="487" spans="1:10" s="33" customFormat="1" ht="16.5" customHeight="1">
      <c r="A487" s="254" t="s">
        <v>15</v>
      </c>
      <c r="B487" s="155" t="s">
        <v>145</v>
      </c>
      <c r="C487" s="128" t="s">
        <v>43</v>
      </c>
      <c r="D487" s="128"/>
      <c r="E487" s="140"/>
      <c r="F487" s="136"/>
      <c r="G487" s="308">
        <f>G488+G494</f>
        <v>1484637.66</v>
      </c>
      <c r="H487" s="93"/>
      <c r="I487" s="17"/>
      <c r="J487" s="17"/>
    </row>
    <row r="488" spans="1:10" s="33" customFormat="1" ht="49.5" customHeight="1">
      <c r="A488" s="254" t="s">
        <v>276</v>
      </c>
      <c r="B488" s="155" t="s">
        <v>145</v>
      </c>
      <c r="C488" s="128" t="s">
        <v>43</v>
      </c>
      <c r="D488" s="128" t="s">
        <v>45</v>
      </c>
      <c r="E488" s="140"/>
      <c r="F488" s="136"/>
      <c r="G488" s="308">
        <f>G489</f>
        <v>1440525.66</v>
      </c>
      <c r="H488" s="93"/>
      <c r="I488" s="17"/>
      <c r="J488" s="17"/>
    </row>
    <row r="489" spans="1:10" s="33" customFormat="1" ht="31.5" customHeight="1">
      <c r="A489" s="132" t="s">
        <v>178</v>
      </c>
      <c r="B489" s="155" t="s">
        <v>145</v>
      </c>
      <c r="C489" s="128" t="s">
        <v>43</v>
      </c>
      <c r="D489" s="128" t="s">
        <v>45</v>
      </c>
      <c r="E489" s="137" t="s">
        <v>356</v>
      </c>
      <c r="F489" s="139"/>
      <c r="G489" s="308">
        <f>G490</f>
        <v>1440525.66</v>
      </c>
      <c r="H489" s="93"/>
      <c r="I489" s="17"/>
      <c r="J489" s="17"/>
    </row>
    <row r="490" spans="1:10" s="33" customFormat="1" ht="30.75" customHeight="1">
      <c r="A490" s="132" t="s">
        <v>179</v>
      </c>
      <c r="B490" s="155" t="s">
        <v>145</v>
      </c>
      <c r="C490" s="128" t="s">
        <v>43</v>
      </c>
      <c r="D490" s="128" t="s">
        <v>45</v>
      </c>
      <c r="E490" s="132" t="s">
        <v>357</v>
      </c>
      <c r="F490" s="139"/>
      <c r="G490" s="308">
        <f>G491</f>
        <v>1440525.66</v>
      </c>
      <c r="H490" s="93"/>
      <c r="I490" s="17"/>
      <c r="J490" s="17"/>
    </row>
    <row r="491" spans="1:10" s="33" customFormat="1" ht="35.25" customHeight="1">
      <c r="A491" s="256" t="s">
        <v>180</v>
      </c>
      <c r="B491" s="156" t="s">
        <v>145</v>
      </c>
      <c r="C491" s="125" t="s">
        <v>43</v>
      </c>
      <c r="D491" s="125" t="s">
        <v>45</v>
      </c>
      <c r="E491" s="126" t="s">
        <v>228</v>
      </c>
      <c r="F491" s="136"/>
      <c r="G491" s="312">
        <f>G492+G493</f>
        <v>1440525.66</v>
      </c>
      <c r="H491" s="68"/>
      <c r="I491" s="17"/>
      <c r="J491" s="17"/>
    </row>
    <row r="492" spans="1:10" s="33" customFormat="1" ht="68.25" customHeight="1">
      <c r="A492" s="255" t="s">
        <v>54</v>
      </c>
      <c r="B492" s="156" t="s">
        <v>145</v>
      </c>
      <c r="C492" s="125" t="s">
        <v>43</v>
      </c>
      <c r="D492" s="125" t="s">
        <v>45</v>
      </c>
      <c r="E492" s="126" t="s">
        <v>228</v>
      </c>
      <c r="F492" s="136">
        <v>100</v>
      </c>
      <c r="G492" s="312">
        <v>1395401.89</v>
      </c>
      <c r="H492" s="93"/>
      <c r="I492" s="17"/>
      <c r="J492" s="17"/>
    </row>
    <row r="493" spans="1:10" s="33" customFormat="1" ht="34.5" customHeight="1">
      <c r="A493" s="255" t="s">
        <v>161</v>
      </c>
      <c r="B493" s="156" t="s">
        <v>145</v>
      </c>
      <c r="C493" s="125" t="s">
        <v>43</v>
      </c>
      <c r="D493" s="125" t="s">
        <v>45</v>
      </c>
      <c r="E493" s="126" t="s">
        <v>228</v>
      </c>
      <c r="F493" s="136">
        <v>200</v>
      </c>
      <c r="G493" s="312">
        <v>45123.77</v>
      </c>
      <c r="H493" s="68"/>
      <c r="I493" s="17"/>
      <c r="J493" s="17"/>
    </row>
    <row r="494" spans="1:10" s="2" customFormat="1" ht="15.75">
      <c r="A494" s="254" t="s">
        <v>18</v>
      </c>
      <c r="B494" s="156" t="s">
        <v>145</v>
      </c>
      <c r="C494" s="125" t="s">
        <v>43</v>
      </c>
      <c r="D494" s="156" t="s">
        <v>167</v>
      </c>
      <c r="E494" s="209"/>
      <c r="F494" s="210"/>
      <c r="G494" s="313">
        <f>G495</f>
        <v>44112</v>
      </c>
      <c r="H494" s="74"/>
      <c r="I494" s="216"/>
      <c r="J494" s="216"/>
    </row>
    <row r="495" spans="1:8" ht="17.25" customHeight="1">
      <c r="A495" s="254" t="s">
        <v>38</v>
      </c>
      <c r="B495" s="156" t="s">
        <v>145</v>
      </c>
      <c r="C495" s="125" t="s">
        <v>43</v>
      </c>
      <c r="D495" s="156" t="s">
        <v>167</v>
      </c>
      <c r="E495" s="132" t="s">
        <v>362</v>
      </c>
      <c r="F495" s="211"/>
      <c r="G495" s="314">
        <f>G496</f>
        <v>44112</v>
      </c>
      <c r="H495" s="79"/>
    </row>
    <row r="496" spans="1:8" ht="31.5">
      <c r="A496" s="254" t="s">
        <v>5</v>
      </c>
      <c r="B496" s="156" t="s">
        <v>145</v>
      </c>
      <c r="C496" s="125" t="s">
        <v>43</v>
      </c>
      <c r="D496" s="156" t="s">
        <v>167</v>
      </c>
      <c r="E496" s="132" t="s">
        <v>363</v>
      </c>
      <c r="F496" s="211"/>
      <c r="G496" s="315">
        <f>G497</f>
        <v>44112</v>
      </c>
      <c r="H496" s="79"/>
    </row>
    <row r="497" spans="1:8" ht="31.5">
      <c r="A497" s="132" t="s">
        <v>60</v>
      </c>
      <c r="B497" s="156" t="s">
        <v>145</v>
      </c>
      <c r="C497" s="125" t="s">
        <v>43</v>
      </c>
      <c r="D497" s="156" t="s">
        <v>167</v>
      </c>
      <c r="E497" s="132" t="s">
        <v>198</v>
      </c>
      <c r="F497" s="128"/>
      <c r="G497" s="308">
        <f>G498</f>
        <v>44112</v>
      </c>
      <c r="H497" s="74"/>
    </row>
    <row r="498" spans="1:8" ht="31.5">
      <c r="A498" s="255" t="s">
        <v>161</v>
      </c>
      <c r="B498" s="156" t="s">
        <v>145</v>
      </c>
      <c r="C498" s="125" t="s">
        <v>43</v>
      </c>
      <c r="D498" s="156" t="s">
        <v>167</v>
      </c>
      <c r="E498" s="134" t="s">
        <v>198</v>
      </c>
      <c r="F498" s="136">
        <v>200</v>
      </c>
      <c r="G498" s="312">
        <v>44112</v>
      </c>
      <c r="H498" s="74"/>
    </row>
    <row r="499" ht="16.5">
      <c r="H499" s="73"/>
    </row>
    <row r="500" ht="16.5">
      <c r="H500" s="73"/>
    </row>
    <row r="501" ht="15.75">
      <c r="H501" s="74"/>
    </row>
    <row r="502" ht="15.75">
      <c r="H502" s="74"/>
    </row>
    <row r="503" ht="15">
      <c r="H503" s="79"/>
    </row>
    <row r="504" ht="14.25">
      <c r="H504" s="75"/>
    </row>
    <row r="505" ht="15">
      <c r="H505" s="68"/>
    </row>
    <row r="506" ht="15">
      <c r="H506" s="68"/>
    </row>
    <row r="507" ht="15">
      <c r="H507" s="68"/>
    </row>
    <row r="508" ht="15">
      <c r="H508" s="68"/>
    </row>
    <row r="509" ht="18.75">
      <c r="H509" s="92"/>
    </row>
    <row r="510" ht="15.75">
      <c r="H510" s="80"/>
    </row>
    <row r="511" ht="14.25">
      <c r="H511" s="75"/>
    </row>
    <row r="512" ht="15">
      <c r="H512" s="68"/>
    </row>
    <row r="513" ht="15">
      <c r="H513" s="68"/>
    </row>
    <row r="514" ht="15">
      <c r="H514" s="93"/>
    </row>
    <row r="515" ht="15">
      <c r="H515" s="93"/>
    </row>
    <row r="516" ht="15">
      <c r="H516" s="93"/>
    </row>
    <row r="517" ht="15">
      <c r="H517" s="93"/>
    </row>
    <row r="518" ht="15">
      <c r="H518" s="93"/>
    </row>
    <row r="519" ht="15">
      <c r="H519" s="93"/>
    </row>
    <row r="520" ht="15">
      <c r="H520" s="93"/>
    </row>
    <row r="521" ht="15">
      <c r="H521" s="68"/>
    </row>
    <row r="522" ht="15">
      <c r="H522" s="93"/>
    </row>
    <row r="523" ht="15">
      <c r="H523" s="93"/>
    </row>
    <row r="524" ht="15">
      <c r="H524" s="93"/>
    </row>
    <row r="525" ht="15">
      <c r="H525" s="93"/>
    </row>
    <row r="526" ht="15">
      <c r="H526" s="93"/>
    </row>
    <row r="527" ht="15">
      <c r="H527" s="93"/>
    </row>
    <row r="528" ht="15">
      <c r="H528" s="68"/>
    </row>
    <row r="529" ht="12.75">
      <c r="H529" s="246"/>
    </row>
    <row r="530" ht="12.75">
      <c r="H530" s="246"/>
    </row>
  </sheetData>
  <sheetProtection/>
  <autoFilter ref="A14:H498"/>
  <mergeCells count="12">
    <mergeCell ref="B1:G1"/>
    <mergeCell ref="B5:G6"/>
    <mergeCell ref="B2:G4"/>
    <mergeCell ref="G12:G13"/>
    <mergeCell ref="A8:G8"/>
    <mergeCell ref="A9:G9"/>
    <mergeCell ref="A12:A13"/>
    <mergeCell ref="B12:B13"/>
    <mergeCell ref="C12:C13"/>
    <mergeCell ref="D12:D13"/>
    <mergeCell ref="E12:E13"/>
    <mergeCell ref="F12:F13"/>
  </mergeCells>
  <printOptions/>
  <pageMargins left="0.984251968503937" right="0.1968503937007874" top="0.5118110236220472" bottom="0.15748031496062992" header="0.5118110236220472" footer="0.5118110236220472"/>
  <pageSetup fitToHeight="29" horizontalDpi="600" verticalDpi="600" orientation="portrait" pageOrder="overThenDown" paperSize="9" scale="60" r:id="rId1"/>
  <rowBreaks count="1" manualBreakCount="1">
    <brk id="373" max="6" man="1"/>
  </rowBreaks>
</worksheet>
</file>

<file path=xl/worksheets/sheet5.xml><?xml version="1.0" encoding="utf-8"?>
<worksheet xmlns="http://schemas.openxmlformats.org/spreadsheetml/2006/main" xmlns:r="http://schemas.openxmlformats.org/officeDocument/2006/relationships">
  <dimension ref="A1:G374"/>
  <sheetViews>
    <sheetView tabSelected="1" view="pageBreakPreview" zoomScaleSheetLayoutView="100" zoomScalePageLayoutView="0" workbookViewId="0" topLeftCell="A346">
      <selection activeCell="A321" sqref="A321"/>
    </sheetView>
  </sheetViews>
  <sheetFormatPr defaultColWidth="9.00390625" defaultRowHeight="12.75"/>
  <cols>
    <col min="1" max="1" width="90.875" style="0" customWidth="1"/>
    <col min="2" max="2" width="15.25390625" style="0" customWidth="1"/>
    <col min="3" max="3" width="6.625" style="0" customWidth="1"/>
    <col min="4" max="4" width="20.00390625" style="212" customWidth="1"/>
    <col min="5" max="5" width="9.375" style="0" bestFit="1" customWidth="1"/>
    <col min="6" max="6" width="15.625" style="0" customWidth="1"/>
    <col min="7" max="7" width="14.75390625" style="0" customWidth="1"/>
  </cols>
  <sheetData>
    <row r="1" spans="1:7" ht="145.5" customHeight="1">
      <c r="A1" s="193"/>
      <c r="B1" s="420" t="s">
        <v>684</v>
      </c>
      <c r="C1" s="420"/>
      <c r="D1" s="420"/>
      <c r="E1" s="192"/>
      <c r="F1" s="194"/>
      <c r="G1" s="192"/>
    </row>
    <row r="2" spans="1:7" ht="42.75" customHeight="1">
      <c r="A2" s="418" t="s">
        <v>685</v>
      </c>
      <c r="B2" s="418"/>
      <c r="C2" s="418"/>
      <c r="D2" s="418"/>
      <c r="E2" s="192"/>
      <c r="F2" s="194"/>
      <c r="G2" s="192"/>
    </row>
    <row r="3" spans="1:7" ht="15.75">
      <c r="A3" s="419" t="s">
        <v>336</v>
      </c>
      <c r="B3" s="419"/>
      <c r="C3" s="419"/>
      <c r="D3" s="419"/>
      <c r="E3" s="192"/>
      <c r="F3" s="194"/>
      <c r="G3" s="192"/>
    </row>
    <row r="4" spans="1:7" ht="15.75">
      <c r="A4" s="195" t="s">
        <v>29</v>
      </c>
      <c r="B4" s="195" t="s">
        <v>285</v>
      </c>
      <c r="C4" s="195" t="s">
        <v>286</v>
      </c>
      <c r="D4" s="144" t="s">
        <v>65</v>
      </c>
      <c r="E4" s="192"/>
      <c r="F4" s="291"/>
      <c r="G4" s="292"/>
    </row>
    <row r="5" spans="1:7" ht="15.75">
      <c r="A5" s="195" t="s">
        <v>337</v>
      </c>
      <c r="B5" s="195" t="s">
        <v>338</v>
      </c>
      <c r="C5" s="195" t="s">
        <v>339</v>
      </c>
      <c r="D5" s="144" t="s">
        <v>340</v>
      </c>
      <c r="E5" s="192"/>
      <c r="F5" s="291"/>
      <c r="G5" s="292"/>
    </row>
    <row r="6" spans="1:7" ht="18.75">
      <c r="A6" s="179" t="s">
        <v>341</v>
      </c>
      <c r="B6" s="187"/>
      <c r="C6" s="187"/>
      <c r="D6" s="289">
        <f>D7+D29++D80+D183+D204+D232+D237+D245+D256+D269+D280+D290+D314+D319+D326+D330+D335+D340+D345+D145+D302+D370+D152</f>
        <v>469092728.60000014</v>
      </c>
      <c r="E6" s="192"/>
      <c r="F6" s="291"/>
      <c r="G6" s="292"/>
    </row>
    <row r="7" spans="1:7" ht="31.5">
      <c r="A7" s="185" t="s">
        <v>837</v>
      </c>
      <c r="B7" s="137" t="s">
        <v>382</v>
      </c>
      <c r="C7" s="197"/>
      <c r="D7" s="287">
        <f>D8+D12+D19</f>
        <v>35907672.07</v>
      </c>
      <c r="E7" s="192"/>
      <c r="F7" s="291"/>
      <c r="G7" s="192"/>
    </row>
    <row r="8" spans="1:7" ht="31.5">
      <c r="A8" s="185" t="s">
        <v>834</v>
      </c>
      <c r="B8" s="132" t="s">
        <v>391</v>
      </c>
      <c r="C8" s="197"/>
      <c r="D8" s="287">
        <f>D9</f>
        <v>11452179.36</v>
      </c>
      <c r="E8" s="192"/>
      <c r="F8" s="291"/>
      <c r="G8" s="196"/>
    </row>
    <row r="9" spans="1:7" ht="63">
      <c r="A9" s="185" t="s">
        <v>257</v>
      </c>
      <c r="B9" s="132" t="s">
        <v>436</v>
      </c>
      <c r="C9" s="197"/>
      <c r="D9" s="287">
        <f>D10</f>
        <v>11452179.36</v>
      </c>
      <c r="E9" s="192"/>
      <c r="F9" s="194"/>
      <c r="G9" s="192"/>
    </row>
    <row r="10" spans="1:7" ht="18" customHeight="1">
      <c r="A10" s="127" t="s">
        <v>168</v>
      </c>
      <c r="B10" s="132" t="s">
        <v>258</v>
      </c>
      <c r="C10" s="197"/>
      <c r="D10" s="287">
        <f>D11</f>
        <v>11452179.36</v>
      </c>
      <c r="E10" s="192"/>
      <c r="F10" s="194"/>
      <c r="G10" s="192"/>
    </row>
    <row r="11" spans="1:7" ht="31.5">
      <c r="A11" s="135" t="s">
        <v>55</v>
      </c>
      <c r="B11" s="134" t="s">
        <v>258</v>
      </c>
      <c r="C11" s="143">
        <v>600</v>
      </c>
      <c r="D11" s="286">
        <f>'Приложение 4'!G461</f>
        <v>11452179.36</v>
      </c>
      <c r="E11" s="192"/>
      <c r="F11" s="198"/>
      <c r="G11" s="192"/>
    </row>
    <row r="12" spans="1:7" ht="31.5">
      <c r="A12" s="185" t="s">
        <v>838</v>
      </c>
      <c r="B12" s="132" t="s">
        <v>390</v>
      </c>
      <c r="C12" s="143"/>
      <c r="D12" s="287">
        <f>D13</f>
        <v>21319232.68</v>
      </c>
      <c r="E12" s="192"/>
      <c r="F12" s="194"/>
      <c r="G12" s="192"/>
    </row>
    <row r="13" spans="1:7" ht="15.75">
      <c r="A13" s="142" t="s">
        <v>259</v>
      </c>
      <c r="B13" s="132" t="s">
        <v>437</v>
      </c>
      <c r="C13" s="143"/>
      <c r="D13" s="287">
        <f>D14</f>
        <v>21319232.68</v>
      </c>
      <c r="E13" s="192"/>
      <c r="F13" s="194"/>
      <c r="G13" s="192"/>
    </row>
    <row r="14" spans="1:7" ht="15.75">
      <c r="A14" s="135" t="s">
        <v>168</v>
      </c>
      <c r="B14" s="134" t="s">
        <v>260</v>
      </c>
      <c r="C14" s="143"/>
      <c r="D14" s="290">
        <f>D15+D16+D18+D17</f>
        <v>21319232.68</v>
      </c>
      <c r="E14" s="192"/>
      <c r="F14" s="194"/>
      <c r="G14" s="192"/>
    </row>
    <row r="15" spans="1:7" ht="47.25">
      <c r="A15" s="135" t="s">
        <v>54</v>
      </c>
      <c r="B15" s="134" t="s">
        <v>260</v>
      </c>
      <c r="C15" s="143">
        <v>100</v>
      </c>
      <c r="D15" s="286">
        <f>'Приложение 4'!G465</f>
        <v>18855700.7</v>
      </c>
      <c r="E15" s="192"/>
      <c r="F15" s="198"/>
      <c r="G15" s="192"/>
    </row>
    <row r="16" spans="1:7" ht="18.75" customHeight="1">
      <c r="A16" s="135" t="s">
        <v>161</v>
      </c>
      <c r="B16" s="134" t="s">
        <v>260</v>
      </c>
      <c r="C16" s="143">
        <v>200</v>
      </c>
      <c r="D16" s="286">
        <f>'Приложение 4'!G466</f>
        <v>1828856.46</v>
      </c>
      <c r="E16" s="192"/>
      <c r="F16" s="198"/>
      <c r="G16" s="192"/>
    </row>
    <row r="17" spans="1:7" ht="18.75" customHeight="1">
      <c r="A17" s="135" t="s">
        <v>495</v>
      </c>
      <c r="B17" s="134" t="s">
        <v>260</v>
      </c>
      <c r="C17" s="143">
        <v>400</v>
      </c>
      <c r="D17" s="286">
        <f>'Приложение 4'!G467</f>
        <v>545475.52</v>
      </c>
      <c r="E17" s="192"/>
      <c r="F17" s="198"/>
      <c r="G17" s="192"/>
    </row>
    <row r="18" spans="1:7" ht="15.75">
      <c r="A18" s="135" t="s">
        <v>269</v>
      </c>
      <c r="B18" s="134" t="s">
        <v>260</v>
      </c>
      <c r="C18" s="143">
        <v>800</v>
      </c>
      <c r="D18" s="286">
        <f>'Приложение 4'!G468</f>
        <v>89200</v>
      </c>
      <c r="E18" s="192"/>
      <c r="F18" s="198"/>
      <c r="G18" s="192"/>
    </row>
    <row r="19" spans="1:7" ht="47.25">
      <c r="A19" s="185" t="s">
        <v>839</v>
      </c>
      <c r="B19" s="132" t="s">
        <v>389</v>
      </c>
      <c r="C19" s="144"/>
      <c r="D19" s="287">
        <f>D20+D24</f>
        <v>3136260.0300000003</v>
      </c>
      <c r="E19" s="192"/>
      <c r="F19" s="194"/>
      <c r="G19" s="192"/>
    </row>
    <row r="20" spans="1:7" ht="18.75" customHeight="1">
      <c r="A20" s="142" t="s">
        <v>261</v>
      </c>
      <c r="B20" s="132" t="s">
        <v>438</v>
      </c>
      <c r="C20" s="144"/>
      <c r="D20" s="287">
        <f>D21</f>
        <v>1507157.03</v>
      </c>
      <c r="E20" s="192"/>
      <c r="F20" s="194"/>
      <c r="G20" s="192"/>
    </row>
    <row r="21" spans="1:7" ht="15.75">
      <c r="A21" s="135" t="s">
        <v>168</v>
      </c>
      <c r="B21" s="182" t="s">
        <v>262</v>
      </c>
      <c r="C21" s="144"/>
      <c r="D21" s="290">
        <f>D22+D23</f>
        <v>1507157.03</v>
      </c>
      <c r="E21" s="192"/>
      <c r="F21" s="194"/>
      <c r="G21" s="192"/>
    </row>
    <row r="22" spans="1:7" ht="47.25">
      <c r="A22" s="135" t="s">
        <v>54</v>
      </c>
      <c r="B22" s="182" t="s">
        <v>262</v>
      </c>
      <c r="C22" s="143">
        <v>100</v>
      </c>
      <c r="D22" s="286">
        <f>'Приложение 4'!G474</f>
        <v>1347029.82</v>
      </c>
      <c r="E22" s="192"/>
      <c r="F22" s="198"/>
      <c r="G22" s="192"/>
    </row>
    <row r="23" spans="1:7" ht="18.75" customHeight="1">
      <c r="A23" s="135" t="s">
        <v>161</v>
      </c>
      <c r="B23" s="182" t="s">
        <v>262</v>
      </c>
      <c r="C23" s="143">
        <v>200</v>
      </c>
      <c r="D23" s="286">
        <f>'Приложение 4'!G475</f>
        <v>160127.21</v>
      </c>
      <c r="E23" s="192"/>
      <c r="F23" s="198"/>
      <c r="G23" s="192"/>
    </row>
    <row r="24" spans="1:7" ht="31.5">
      <c r="A24" s="142" t="s">
        <v>263</v>
      </c>
      <c r="B24" s="132" t="s">
        <v>439</v>
      </c>
      <c r="C24" s="144"/>
      <c r="D24" s="287">
        <f>D25+D27</f>
        <v>1629103</v>
      </c>
      <c r="E24" s="192"/>
      <c r="F24" s="194"/>
      <c r="G24" s="192"/>
    </row>
    <row r="25" spans="1:7" ht="47.25">
      <c r="A25" s="135" t="s">
        <v>342</v>
      </c>
      <c r="B25" s="134" t="s">
        <v>457</v>
      </c>
      <c r="C25" s="143"/>
      <c r="D25" s="290">
        <f>D26</f>
        <v>59958</v>
      </c>
      <c r="E25" s="192"/>
      <c r="F25" s="291">
        <f>D25+D32+D39+D43+D45+D48+D52+D55+D69+D75+D88+D92+D94+D99+D108+D240+D259+D283+D297+D322+D324+D347</f>
        <v>236650458.64</v>
      </c>
      <c r="G25" s="199" t="s">
        <v>343</v>
      </c>
    </row>
    <row r="26" spans="1:7" ht="47.25">
      <c r="A26" s="135" t="s">
        <v>54</v>
      </c>
      <c r="B26" s="134" t="s">
        <v>457</v>
      </c>
      <c r="C26" s="143">
        <v>100</v>
      </c>
      <c r="D26" s="286">
        <f>'Приложение 4'!G478</f>
        <v>59958</v>
      </c>
      <c r="E26" s="192"/>
      <c r="F26" s="194"/>
      <c r="G26" s="192"/>
    </row>
    <row r="27" spans="1:7" ht="31.5">
      <c r="A27" s="141" t="s">
        <v>28</v>
      </c>
      <c r="B27" s="134" t="s">
        <v>458</v>
      </c>
      <c r="C27" s="143"/>
      <c r="D27" s="286">
        <f>D28</f>
        <v>1569145</v>
      </c>
      <c r="E27" s="192"/>
      <c r="F27" s="194"/>
      <c r="G27" s="192"/>
    </row>
    <row r="28" spans="1:7" ht="15.75">
      <c r="A28" s="135" t="s">
        <v>290</v>
      </c>
      <c r="B28" s="134" t="s">
        <v>458</v>
      </c>
      <c r="C28" s="143">
        <v>300</v>
      </c>
      <c r="D28" s="286">
        <f>'Приложение 4'!G485</f>
        <v>1569145</v>
      </c>
      <c r="E28" s="192"/>
      <c r="F28" s="194"/>
      <c r="G28" s="192"/>
    </row>
    <row r="29" spans="1:7" ht="31.5">
      <c r="A29" s="185" t="s">
        <v>781</v>
      </c>
      <c r="B29" s="137" t="s">
        <v>369</v>
      </c>
      <c r="C29" s="144"/>
      <c r="D29" s="287">
        <f>D30+D41+D67</f>
        <v>52756240.44000001</v>
      </c>
      <c r="E29" s="192"/>
      <c r="F29" s="291">
        <f>'Приложение 4'!G42+'Приложение 4'!G265+'Приложение 4'!G271+'Приложение 4'!G277+'Приложение 4'!G313</f>
        <v>13056183.11</v>
      </c>
      <c r="G29" s="192"/>
    </row>
    <row r="30" spans="1:7" ht="47.25">
      <c r="A30" s="185" t="s">
        <v>840</v>
      </c>
      <c r="B30" s="132" t="s">
        <v>385</v>
      </c>
      <c r="C30" s="144"/>
      <c r="D30" s="287">
        <f>D31+D38+D35</f>
        <v>2231890.7</v>
      </c>
      <c r="E30" s="192"/>
      <c r="F30" s="194"/>
      <c r="G30" s="192"/>
    </row>
    <row r="31" spans="1:7" ht="31.5">
      <c r="A31" s="142" t="s">
        <v>215</v>
      </c>
      <c r="B31" s="132" t="s">
        <v>444</v>
      </c>
      <c r="C31" s="144"/>
      <c r="D31" s="287">
        <f>D32</f>
        <v>1538449.11</v>
      </c>
      <c r="E31" s="192"/>
      <c r="F31" s="194"/>
      <c r="G31" s="192"/>
    </row>
    <row r="32" spans="1:7" ht="31.5">
      <c r="A32" s="200" t="s">
        <v>23</v>
      </c>
      <c r="B32" s="134" t="s">
        <v>216</v>
      </c>
      <c r="C32" s="143"/>
      <c r="D32" s="290">
        <f>D33+D34</f>
        <v>1538449.11</v>
      </c>
      <c r="E32" s="192"/>
      <c r="F32" s="194"/>
      <c r="G32" s="192"/>
    </row>
    <row r="33" spans="1:7" ht="47.25">
      <c r="A33" s="135" t="s">
        <v>54</v>
      </c>
      <c r="B33" s="134" t="s">
        <v>216</v>
      </c>
      <c r="C33" s="143">
        <v>100</v>
      </c>
      <c r="D33" s="286">
        <f>'Приложение 4'!G281</f>
        <v>1470369.11</v>
      </c>
      <c r="E33" s="192"/>
      <c r="F33" s="194"/>
      <c r="G33" s="192"/>
    </row>
    <row r="34" spans="1:7" ht="18.75" customHeight="1">
      <c r="A34" s="135" t="s">
        <v>161</v>
      </c>
      <c r="B34" s="134" t="s">
        <v>216</v>
      </c>
      <c r="C34" s="143">
        <v>200</v>
      </c>
      <c r="D34" s="286">
        <f>'Приложение 4'!G282</f>
        <v>68080</v>
      </c>
      <c r="E34" s="192"/>
      <c r="F34" s="194"/>
      <c r="G34" s="192"/>
    </row>
    <row r="35" spans="1:7" ht="45.75" customHeight="1">
      <c r="A35" s="359" t="s">
        <v>632</v>
      </c>
      <c r="B35" s="320" t="s">
        <v>633</v>
      </c>
      <c r="C35" s="143"/>
      <c r="D35" s="283">
        <f>D36+D37</f>
        <v>611513.5900000001</v>
      </c>
      <c r="E35" s="192"/>
      <c r="F35" s="194"/>
      <c r="G35" s="192"/>
    </row>
    <row r="36" spans="1:7" ht="50.25" customHeight="1">
      <c r="A36" s="317" t="s">
        <v>54</v>
      </c>
      <c r="B36" s="319" t="s">
        <v>633</v>
      </c>
      <c r="C36" s="143">
        <v>100</v>
      </c>
      <c r="D36" s="286">
        <f>'Приложение 4'!G284</f>
        <v>524025.03</v>
      </c>
      <c r="E36" s="192"/>
      <c r="F36" s="194"/>
      <c r="G36" s="192"/>
    </row>
    <row r="37" spans="1:7" ht="24.75" customHeight="1">
      <c r="A37" s="317" t="s">
        <v>161</v>
      </c>
      <c r="B37" s="319" t="s">
        <v>633</v>
      </c>
      <c r="C37" s="143">
        <v>200</v>
      </c>
      <c r="D37" s="286">
        <f>'Приложение 4'!G285</f>
        <v>87488.56</v>
      </c>
      <c r="E37" s="192"/>
      <c r="F37" s="194"/>
      <c r="G37" s="192"/>
    </row>
    <row r="38" spans="1:7" ht="47.25">
      <c r="A38" s="131" t="s">
        <v>186</v>
      </c>
      <c r="B38" s="132" t="s">
        <v>408</v>
      </c>
      <c r="C38" s="143"/>
      <c r="D38" s="287">
        <f>D39</f>
        <v>81928</v>
      </c>
      <c r="E38" s="192"/>
      <c r="F38" s="194"/>
      <c r="G38" s="192"/>
    </row>
    <row r="39" spans="1:7" ht="31.5">
      <c r="A39" s="200" t="s">
        <v>1</v>
      </c>
      <c r="B39" s="134" t="s">
        <v>187</v>
      </c>
      <c r="C39" s="143"/>
      <c r="D39" s="290">
        <f>D40</f>
        <v>81928</v>
      </c>
      <c r="E39" s="192"/>
      <c r="F39" s="194"/>
      <c r="G39" s="192"/>
    </row>
    <row r="40" spans="1:7" ht="31.5">
      <c r="A40" s="135" t="s">
        <v>55</v>
      </c>
      <c r="B40" s="134" t="s">
        <v>187</v>
      </c>
      <c r="C40" s="143">
        <v>600</v>
      </c>
      <c r="D40" s="290">
        <f>'Приложение 4'!G46</f>
        <v>81928</v>
      </c>
      <c r="E40" s="192"/>
      <c r="F40" s="194"/>
      <c r="G40" s="192"/>
    </row>
    <row r="41" spans="1:7" ht="47.25">
      <c r="A41" s="185" t="s">
        <v>820</v>
      </c>
      <c r="B41" s="132" t="s">
        <v>387</v>
      </c>
      <c r="C41" s="144"/>
      <c r="D41" s="287">
        <f>D42+D64</f>
        <v>45588719.54000001</v>
      </c>
      <c r="E41" s="192"/>
      <c r="F41" s="194"/>
      <c r="G41" s="192"/>
    </row>
    <row r="42" spans="1:7" ht="31.5">
      <c r="A42" s="142" t="s">
        <v>212</v>
      </c>
      <c r="B42" s="132" t="s">
        <v>441</v>
      </c>
      <c r="C42" s="144"/>
      <c r="D42" s="287">
        <f>D43+D45+D48+D51+D58+D60+D62</f>
        <v>45530015.230000004</v>
      </c>
      <c r="E42" s="192"/>
      <c r="F42" s="194"/>
      <c r="G42" s="192"/>
    </row>
    <row r="43" spans="1:7" ht="15.75">
      <c r="A43" s="127" t="s">
        <v>275</v>
      </c>
      <c r="B43" s="145" t="s">
        <v>231</v>
      </c>
      <c r="C43" s="146"/>
      <c r="D43" s="283">
        <f>D44</f>
        <v>2114658.28</v>
      </c>
      <c r="E43" s="192"/>
      <c r="F43" s="194"/>
      <c r="G43" s="192"/>
    </row>
    <row r="44" spans="1:7" ht="15.75">
      <c r="A44" s="135" t="s">
        <v>290</v>
      </c>
      <c r="B44" s="147" t="s">
        <v>231</v>
      </c>
      <c r="C44" s="136">
        <v>300</v>
      </c>
      <c r="D44" s="286">
        <f>'Приложение 4'!G334</f>
        <v>2114658.28</v>
      </c>
      <c r="E44" s="192"/>
      <c r="F44" s="194"/>
      <c r="G44" s="192"/>
    </row>
    <row r="45" spans="1:7" ht="31.5">
      <c r="A45" s="127" t="s">
        <v>344</v>
      </c>
      <c r="B45" s="145" t="s">
        <v>232</v>
      </c>
      <c r="C45" s="144"/>
      <c r="D45" s="287">
        <f>D46+D47</f>
        <v>71733.92000000001</v>
      </c>
      <c r="E45" s="192"/>
      <c r="F45" s="194"/>
      <c r="G45" s="192"/>
    </row>
    <row r="46" spans="1:7" ht="18.75" customHeight="1">
      <c r="A46" s="135" t="s">
        <v>161</v>
      </c>
      <c r="B46" s="147" t="s">
        <v>232</v>
      </c>
      <c r="C46" s="136">
        <v>200</v>
      </c>
      <c r="D46" s="286">
        <f>'Приложение 4'!G317</f>
        <v>1034.6</v>
      </c>
      <c r="E46" s="192"/>
      <c r="F46" s="194"/>
      <c r="G46" s="192"/>
    </row>
    <row r="47" spans="1:7" ht="15.75">
      <c r="A47" s="135" t="s">
        <v>290</v>
      </c>
      <c r="B47" s="147" t="s">
        <v>232</v>
      </c>
      <c r="C47" s="136">
        <v>300</v>
      </c>
      <c r="D47" s="286">
        <f>'Приложение 4'!G318</f>
        <v>70699.32</v>
      </c>
      <c r="E47" s="192"/>
      <c r="F47" s="194"/>
      <c r="G47" s="192"/>
    </row>
    <row r="48" spans="1:7" ht="31.5">
      <c r="A48" s="202" t="s">
        <v>267</v>
      </c>
      <c r="B48" s="145" t="s">
        <v>233</v>
      </c>
      <c r="C48" s="144"/>
      <c r="D48" s="287">
        <f>D50+D49</f>
        <v>106239.06</v>
      </c>
      <c r="E48" s="192"/>
      <c r="F48" s="194"/>
      <c r="G48" s="192"/>
    </row>
    <row r="49" spans="1:7" ht="18.75" customHeight="1">
      <c r="A49" s="135" t="s">
        <v>161</v>
      </c>
      <c r="B49" s="147" t="s">
        <v>233</v>
      </c>
      <c r="C49" s="143">
        <v>200</v>
      </c>
      <c r="D49" s="286">
        <f>'Приложение 4'!G320</f>
        <v>1627.7</v>
      </c>
      <c r="E49" s="192"/>
      <c r="F49" s="194"/>
      <c r="G49" s="192"/>
    </row>
    <row r="50" spans="1:7" ht="15.75">
      <c r="A50" s="135" t="s">
        <v>290</v>
      </c>
      <c r="B50" s="147" t="s">
        <v>233</v>
      </c>
      <c r="C50" s="136">
        <v>300</v>
      </c>
      <c r="D50" s="286">
        <f>'Приложение 4'!G321</f>
        <v>104611.36</v>
      </c>
      <c r="E50" s="192"/>
      <c r="F50" s="194"/>
      <c r="G50" s="192"/>
    </row>
    <row r="51" spans="1:7" ht="15.75">
      <c r="A51" s="127" t="s">
        <v>282</v>
      </c>
      <c r="B51" s="145" t="s">
        <v>234</v>
      </c>
      <c r="C51" s="144"/>
      <c r="D51" s="287">
        <f>D52+D55</f>
        <v>4843688.66</v>
      </c>
      <c r="E51" s="192"/>
      <c r="F51" s="194"/>
      <c r="G51" s="192"/>
    </row>
    <row r="52" spans="1:7" ht="15.75">
      <c r="A52" s="202" t="s">
        <v>16</v>
      </c>
      <c r="B52" s="145" t="s">
        <v>235</v>
      </c>
      <c r="C52" s="144"/>
      <c r="D52" s="287">
        <f>D53+D54</f>
        <v>4252775.07</v>
      </c>
      <c r="E52" s="192"/>
      <c r="F52" s="194"/>
      <c r="G52" s="192"/>
    </row>
    <row r="53" spans="1:7" ht="18.75" customHeight="1">
      <c r="A53" s="135" t="s">
        <v>161</v>
      </c>
      <c r="B53" s="147" t="s">
        <v>235</v>
      </c>
      <c r="C53" s="136">
        <v>200</v>
      </c>
      <c r="D53" s="286">
        <f>'Приложение 4'!G324</f>
        <v>65003.67</v>
      </c>
      <c r="E53" s="192"/>
      <c r="F53" s="194"/>
      <c r="G53" s="192"/>
    </row>
    <row r="54" spans="1:7" ht="15.75">
      <c r="A54" s="135" t="s">
        <v>290</v>
      </c>
      <c r="B54" s="147" t="s">
        <v>235</v>
      </c>
      <c r="C54" s="136">
        <v>300</v>
      </c>
      <c r="D54" s="286">
        <f>'Приложение 4'!G325</f>
        <v>4187771.4</v>
      </c>
      <c r="E54" s="192"/>
      <c r="F54" s="194"/>
      <c r="G54" s="192"/>
    </row>
    <row r="55" spans="1:7" ht="15.75">
      <c r="A55" s="202" t="s">
        <v>56</v>
      </c>
      <c r="B55" s="145" t="s">
        <v>236</v>
      </c>
      <c r="C55" s="144"/>
      <c r="D55" s="283">
        <f>D56+D57</f>
        <v>590913.59</v>
      </c>
      <c r="E55" s="192"/>
      <c r="F55" s="194"/>
      <c r="G55" s="192"/>
    </row>
    <row r="56" spans="1:7" ht="18.75" customHeight="1">
      <c r="A56" s="135" t="s">
        <v>161</v>
      </c>
      <c r="B56" s="147" t="s">
        <v>236</v>
      </c>
      <c r="C56" s="136">
        <v>200</v>
      </c>
      <c r="D56" s="286">
        <f>'Приложение 4'!G327</f>
        <v>10306.72</v>
      </c>
      <c r="E56" s="192"/>
      <c r="F56" s="194"/>
      <c r="G56" s="192"/>
    </row>
    <row r="57" spans="1:7" ht="15.75">
      <c r="A57" s="135" t="s">
        <v>290</v>
      </c>
      <c r="B57" s="147" t="s">
        <v>236</v>
      </c>
      <c r="C57" s="136">
        <v>300</v>
      </c>
      <c r="D57" s="286">
        <f>'Приложение 4'!G328</f>
        <v>580606.87</v>
      </c>
      <c r="E57" s="192"/>
      <c r="F57" s="194"/>
      <c r="G57" s="192"/>
    </row>
    <row r="58" spans="1:7" ht="15.75">
      <c r="A58" s="142" t="s">
        <v>280</v>
      </c>
      <c r="B58" s="186" t="s">
        <v>213</v>
      </c>
      <c r="C58" s="144"/>
      <c r="D58" s="287">
        <f>D59</f>
        <v>808296.26</v>
      </c>
      <c r="E58" s="192"/>
      <c r="F58" s="194"/>
      <c r="G58" s="192"/>
    </row>
    <row r="59" spans="1:7" ht="15.75">
      <c r="A59" s="135" t="s">
        <v>290</v>
      </c>
      <c r="B59" s="182" t="s">
        <v>213</v>
      </c>
      <c r="C59" s="148">
        <v>300</v>
      </c>
      <c r="D59" s="286">
        <f>'Приложение 4'!G269</f>
        <v>808296.26</v>
      </c>
      <c r="E59" s="192"/>
      <c r="F59" s="201"/>
      <c r="G59" s="192"/>
    </row>
    <row r="60" spans="1:7" ht="31.5">
      <c r="A60" s="363" t="s">
        <v>634</v>
      </c>
      <c r="B60" s="137" t="s">
        <v>635</v>
      </c>
      <c r="C60" s="155"/>
      <c r="D60" s="286">
        <f>D61</f>
        <v>34463140.74</v>
      </c>
      <c r="E60" s="192"/>
      <c r="F60" s="201"/>
      <c r="G60" s="192"/>
    </row>
    <row r="61" spans="1:7" ht="15.75">
      <c r="A61" s="255" t="s">
        <v>290</v>
      </c>
      <c r="B61" s="153" t="s">
        <v>635</v>
      </c>
      <c r="C61" s="156" t="s">
        <v>326</v>
      </c>
      <c r="D61" s="286">
        <f>'Приложение 4'!G336</f>
        <v>34463140.74</v>
      </c>
      <c r="E61" s="192"/>
      <c r="F61" s="201"/>
      <c r="G61" s="192"/>
    </row>
    <row r="62" spans="1:7" ht="47.25">
      <c r="A62" s="363" t="s">
        <v>652</v>
      </c>
      <c r="B62" s="137" t="s">
        <v>653</v>
      </c>
      <c r="C62" s="155"/>
      <c r="D62" s="283">
        <f>D63</f>
        <v>3122258.31</v>
      </c>
      <c r="E62" s="192"/>
      <c r="F62" s="201"/>
      <c r="G62" s="192"/>
    </row>
    <row r="63" spans="1:7" ht="15.75">
      <c r="A63" s="255" t="s">
        <v>290</v>
      </c>
      <c r="B63" s="153" t="s">
        <v>653</v>
      </c>
      <c r="C63" s="156" t="s">
        <v>326</v>
      </c>
      <c r="D63" s="286">
        <f>'Приложение 4'!G338</f>
        <v>3122258.31</v>
      </c>
      <c r="E63" s="192"/>
      <c r="F63" s="201"/>
      <c r="G63" s="192"/>
    </row>
    <row r="64" spans="1:7" ht="31.5">
      <c r="A64" s="127" t="s">
        <v>188</v>
      </c>
      <c r="B64" s="186" t="s">
        <v>409</v>
      </c>
      <c r="C64" s="148"/>
      <c r="D64" s="283">
        <f>D65</f>
        <v>58704.31</v>
      </c>
      <c r="E64" s="192"/>
      <c r="F64" s="194"/>
      <c r="G64" s="192"/>
    </row>
    <row r="65" spans="1:7" ht="15.75">
      <c r="A65" s="131" t="s">
        <v>189</v>
      </c>
      <c r="B65" s="145" t="s">
        <v>272</v>
      </c>
      <c r="C65" s="144"/>
      <c r="D65" s="283">
        <f>D66</f>
        <v>58704.31</v>
      </c>
      <c r="E65" s="192"/>
      <c r="F65" s="194"/>
      <c r="G65" s="192"/>
    </row>
    <row r="66" spans="1:7" ht="18.75" customHeight="1">
      <c r="A66" s="135" t="s">
        <v>161</v>
      </c>
      <c r="B66" s="147" t="s">
        <v>272</v>
      </c>
      <c r="C66" s="148">
        <v>200</v>
      </c>
      <c r="D66" s="286">
        <f>'Приложение 4'!G50</f>
        <v>58704.31</v>
      </c>
      <c r="E66" s="192"/>
      <c r="F66" s="194"/>
      <c r="G66" s="192"/>
    </row>
    <row r="67" spans="1:7" ht="47.25">
      <c r="A67" s="185" t="s">
        <v>784</v>
      </c>
      <c r="B67" s="132" t="s">
        <v>386</v>
      </c>
      <c r="C67" s="143"/>
      <c r="D67" s="287">
        <f>D68+D71+D74</f>
        <v>4935630.2</v>
      </c>
      <c r="E67" s="192"/>
      <c r="F67" s="194"/>
      <c r="G67" s="192"/>
    </row>
    <row r="68" spans="1:7" ht="47.25">
      <c r="A68" s="127" t="s">
        <v>585</v>
      </c>
      <c r="B68" s="132" t="s">
        <v>443</v>
      </c>
      <c r="C68" s="143"/>
      <c r="D68" s="287">
        <f>D69</f>
        <v>3626434.67</v>
      </c>
      <c r="E68" s="192"/>
      <c r="F68" s="194"/>
      <c r="G68" s="192"/>
    </row>
    <row r="69" spans="1:7" ht="31.5">
      <c r="A69" s="202" t="s">
        <v>175</v>
      </c>
      <c r="B69" s="145" t="s">
        <v>214</v>
      </c>
      <c r="C69" s="144"/>
      <c r="D69" s="287">
        <f>D70</f>
        <v>3626434.67</v>
      </c>
      <c r="E69" s="192"/>
      <c r="F69" s="194"/>
      <c r="G69" s="192"/>
    </row>
    <row r="70" spans="1:7" ht="15.75">
      <c r="A70" s="135" t="s">
        <v>290</v>
      </c>
      <c r="B70" s="147" t="s">
        <v>214</v>
      </c>
      <c r="C70" s="148">
        <v>300</v>
      </c>
      <c r="D70" s="286">
        <f>'Приложение 4'!G275</f>
        <v>3626434.67</v>
      </c>
      <c r="E70" s="192"/>
      <c r="F70" s="194"/>
      <c r="G70" s="192"/>
    </row>
    <row r="71" spans="1:7" ht="31.5">
      <c r="A71" s="142" t="s">
        <v>191</v>
      </c>
      <c r="B71" s="145" t="s">
        <v>410</v>
      </c>
      <c r="C71" s="148"/>
      <c r="D71" s="283">
        <f>D72</f>
        <v>90950</v>
      </c>
      <c r="E71" s="192"/>
      <c r="F71" s="194"/>
      <c r="G71" s="192"/>
    </row>
    <row r="72" spans="1:7" ht="15.75">
      <c r="A72" s="131" t="s">
        <v>189</v>
      </c>
      <c r="B72" s="145" t="s">
        <v>192</v>
      </c>
      <c r="C72" s="144"/>
      <c r="D72" s="287">
        <f>D73</f>
        <v>90950</v>
      </c>
      <c r="E72" s="192"/>
      <c r="F72" s="194"/>
      <c r="G72" s="192"/>
    </row>
    <row r="73" spans="1:7" ht="18.75" customHeight="1">
      <c r="A73" s="135" t="s">
        <v>161</v>
      </c>
      <c r="B73" s="147" t="s">
        <v>192</v>
      </c>
      <c r="C73" s="143">
        <v>200</v>
      </c>
      <c r="D73" s="286">
        <f>'Приложение 4'!G60</f>
        <v>90950</v>
      </c>
      <c r="E73" s="192"/>
      <c r="F73" s="194"/>
      <c r="G73" s="192"/>
    </row>
    <row r="74" spans="1:7" ht="47.25">
      <c r="A74" s="142" t="s">
        <v>582</v>
      </c>
      <c r="B74" s="145" t="s">
        <v>411</v>
      </c>
      <c r="C74" s="143"/>
      <c r="D74" s="287">
        <f>D75+D78</f>
        <v>1218245.53</v>
      </c>
      <c r="E74" s="192"/>
      <c r="F74" s="194"/>
      <c r="G74" s="192"/>
    </row>
    <row r="75" spans="1:7" ht="47.25">
      <c r="A75" s="127" t="s">
        <v>0</v>
      </c>
      <c r="B75" s="145" t="s">
        <v>190</v>
      </c>
      <c r="C75" s="144"/>
      <c r="D75" s="287">
        <f>D76+D77</f>
        <v>964100</v>
      </c>
      <c r="E75" s="192"/>
      <c r="F75" s="194"/>
      <c r="G75" s="192"/>
    </row>
    <row r="76" spans="1:7" ht="47.25">
      <c r="A76" s="135" t="s">
        <v>54</v>
      </c>
      <c r="B76" s="147" t="s">
        <v>190</v>
      </c>
      <c r="C76" s="143">
        <v>100</v>
      </c>
      <c r="D76" s="286">
        <f>'Приложение 4'!G54</f>
        <v>917400</v>
      </c>
      <c r="E76" s="192"/>
      <c r="F76" s="194"/>
      <c r="G76" s="192"/>
    </row>
    <row r="77" spans="1:7" ht="18.75" customHeight="1">
      <c r="A77" s="135" t="s">
        <v>161</v>
      </c>
      <c r="B77" s="147" t="s">
        <v>190</v>
      </c>
      <c r="C77" s="143">
        <v>200</v>
      </c>
      <c r="D77" s="286">
        <f>'Приложение 4'!G55</f>
        <v>46700</v>
      </c>
      <c r="E77" s="192"/>
      <c r="F77" s="194"/>
      <c r="G77" s="192"/>
    </row>
    <row r="78" spans="1:7" ht="18.75" customHeight="1">
      <c r="A78" s="257" t="s">
        <v>180</v>
      </c>
      <c r="B78" s="132" t="s">
        <v>490</v>
      </c>
      <c r="C78" s="143"/>
      <c r="D78" s="283">
        <f>D79</f>
        <v>254145.53</v>
      </c>
      <c r="E78" s="192"/>
      <c r="F78" s="194"/>
      <c r="G78" s="192"/>
    </row>
    <row r="79" spans="1:7" ht="54" customHeight="1">
      <c r="A79" s="135" t="s">
        <v>54</v>
      </c>
      <c r="B79" s="134" t="s">
        <v>490</v>
      </c>
      <c r="C79" s="143">
        <v>100</v>
      </c>
      <c r="D79" s="286">
        <f>'Приложение 4'!G57</f>
        <v>254145.53</v>
      </c>
      <c r="E79" s="192"/>
      <c r="F79" s="194"/>
      <c r="G79" s="192"/>
    </row>
    <row r="80" spans="1:7" ht="31.5">
      <c r="A80" s="185" t="s">
        <v>841</v>
      </c>
      <c r="B80" s="137" t="s">
        <v>380</v>
      </c>
      <c r="C80" s="144"/>
      <c r="D80" s="287">
        <f>D81+D90+D137</f>
        <v>299109504.82000005</v>
      </c>
      <c r="E80" s="192"/>
      <c r="F80" s="291">
        <f>'Приложение 4'!G356+'Приложение 4'!G364+'Приложение 4'!G427+'Приложение 4'!G443+'Приложение 4'!G449+'Приложение 4'!G407</f>
        <v>299109504.82000005</v>
      </c>
      <c r="G80" s="292">
        <f>D80-F80</f>
        <v>0</v>
      </c>
    </row>
    <row r="81" spans="1:7" ht="47.25">
      <c r="A81" s="188" t="s">
        <v>842</v>
      </c>
      <c r="B81" s="132" t="s">
        <v>392</v>
      </c>
      <c r="C81" s="144"/>
      <c r="D81" s="287">
        <f>D82+D87</f>
        <v>5489127.12</v>
      </c>
      <c r="E81" s="192"/>
      <c r="F81" s="194"/>
      <c r="G81" s="192"/>
    </row>
    <row r="82" spans="1:7" ht="50.25" customHeight="1">
      <c r="A82" s="142" t="s">
        <v>814</v>
      </c>
      <c r="B82" s="132" t="s">
        <v>434</v>
      </c>
      <c r="C82" s="144"/>
      <c r="D82" s="287">
        <f>D83</f>
        <v>5460339.12</v>
      </c>
      <c r="E82" s="192"/>
      <c r="F82" s="194"/>
      <c r="G82" s="192"/>
    </row>
    <row r="83" spans="1:7" ht="18" customHeight="1">
      <c r="A83" s="127" t="s">
        <v>168</v>
      </c>
      <c r="B83" s="145" t="s">
        <v>254</v>
      </c>
      <c r="C83" s="143"/>
      <c r="D83" s="287">
        <f>D84+D85+D86</f>
        <v>5460339.12</v>
      </c>
      <c r="E83" s="192"/>
      <c r="F83" s="194"/>
      <c r="G83" s="192"/>
    </row>
    <row r="84" spans="1:7" ht="47.25">
      <c r="A84" s="135" t="s">
        <v>54</v>
      </c>
      <c r="B84" s="147" t="s">
        <v>254</v>
      </c>
      <c r="C84" s="148">
        <v>100</v>
      </c>
      <c r="D84" s="286">
        <f>'Приложение 4'!G431</f>
        <v>4960294.94</v>
      </c>
      <c r="E84" s="192"/>
      <c r="F84" s="194"/>
      <c r="G84" s="192"/>
    </row>
    <row r="85" spans="1:7" ht="19.5" customHeight="1">
      <c r="A85" s="135" t="s">
        <v>161</v>
      </c>
      <c r="B85" s="147" t="s">
        <v>254</v>
      </c>
      <c r="C85" s="148">
        <v>200</v>
      </c>
      <c r="D85" s="286">
        <f>'Приложение 4'!G432</f>
        <v>495044.18</v>
      </c>
      <c r="E85" s="192"/>
      <c r="F85" s="194"/>
      <c r="G85" s="192"/>
    </row>
    <row r="86" spans="1:7" ht="19.5" customHeight="1">
      <c r="A86" s="135" t="s">
        <v>269</v>
      </c>
      <c r="B86" s="147"/>
      <c r="C86" s="148">
        <v>800</v>
      </c>
      <c r="D86" s="286">
        <f>'Приложение 4'!G433</f>
        <v>5000</v>
      </c>
      <c r="E86" s="192"/>
      <c r="F86" s="194"/>
      <c r="G86" s="192"/>
    </row>
    <row r="87" spans="1:7" ht="31.5">
      <c r="A87" s="142" t="s">
        <v>253</v>
      </c>
      <c r="B87" s="145" t="s">
        <v>435</v>
      </c>
      <c r="C87" s="148"/>
      <c r="D87" s="287">
        <f>D88</f>
        <v>28788</v>
      </c>
      <c r="E87" s="192"/>
      <c r="F87" s="194"/>
      <c r="G87" s="192"/>
    </row>
    <row r="88" spans="1:7" ht="31.5">
      <c r="A88" s="188" t="s">
        <v>345</v>
      </c>
      <c r="B88" s="145" t="s">
        <v>255</v>
      </c>
      <c r="C88" s="144"/>
      <c r="D88" s="287">
        <f>D89</f>
        <v>28788</v>
      </c>
      <c r="E88" s="192"/>
      <c r="F88" s="194"/>
      <c r="G88" s="192"/>
    </row>
    <row r="89" spans="1:7" ht="47.25">
      <c r="A89" s="135" t="s">
        <v>54</v>
      </c>
      <c r="B89" s="147" t="s">
        <v>255</v>
      </c>
      <c r="C89" s="148">
        <v>100</v>
      </c>
      <c r="D89" s="286">
        <f>'Приложение 4'!G436</f>
        <v>28788</v>
      </c>
      <c r="E89" s="192"/>
      <c r="F89" s="194"/>
      <c r="G89" s="192"/>
    </row>
    <row r="90" spans="1:7" ht="47.25">
      <c r="A90" s="185" t="s">
        <v>808</v>
      </c>
      <c r="B90" s="132" t="s">
        <v>388</v>
      </c>
      <c r="C90" s="144"/>
      <c r="D90" s="287">
        <f>D91+D98+D107+D110+D119+D124+D132+D129</f>
        <v>287932565.79</v>
      </c>
      <c r="E90" s="192"/>
      <c r="F90" s="194"/>
      <c r="G90" s="192"/>
    </row>
    <row r="91" spans="1:7" ht="15.75">
      <c r="A91" s="142" t="s">
        <v>240</v>
      </c>
      <c r="B91" s="132" t="s">
        <v>426</v>
      </c>
      <c r="C91" s="144"/>
      <c r="D91" s="287">
        <f>D92+D94+D96</f>
        <v>13892899.43</v>
      </c>
      <c r="E91" s="192"/>
      <c r="F91" s="194"/>
      <c r="G91" s="192"/>
    </row>
    <row r="92" spans="1:7" ht="15.75">
      <c r="A92" s="127" t="s">
        <v>40</v>
      </c>
      <c r="B92" s="145" t="s">
        <v>256</v>
      </c>
      <c r="C92" s="144"/>
      <c r="D92" s="287">
        <f>D93</f>
        <v>339996.35</v>
      </c>
      <c r="E92" s="192"/>
      <c r="F92" s="194"/>
      <c r="G92" s="192"/>
    </row>
    <row r="93" spans="1:7" ht="15.75">
      <c r="A93" s="135" t="s">
        <v>290</v>
      </c>
      <c r="B93" s="147" t="s">
        <v>256</v>
      </c>
      <c r="C93" s="148">
        <v>300</v>
      </c>
      <c r="D93" s="286">
        <f>'Приложение 4'!G453</f>
        <v>339996.35</v>
      </c>
      <c r="E93" s="192"/>
      <c r="F93" s="194"/>
      <c r="G93" s="192"/>
    </row>
    <row r="94" spans="1:7" ht="78.75">
      <c r="A94" s="202" t="s">
        <v>220</v>
      </c>
      <c r="B94" s="145" t="s">
        <v>241</v>
      </c>
      <c r="C94" s="144"/>
      <c r="D94" s="287">
        <f>D95</f>
        <v>6557185.02</v>
      </c>
      <c r="E94" s="192"/>
      <c r="F94" s="194"/>
      <c r="G94" s="192"/>
    </row>
    <row r="95" spans="1:7" ht="31.5">
      <c r="A95" s="135" t="s">
        <v>55</v>
      </c>
      <c r="B95" s="147" t="s">
        <v>241</v>
      </c>
      <c r="C95" s="148">
        <v>600</v>
      </c>
      <c r="D95" s="286">
        <f>'Приложение 4'!G360</f>
        <v>6557185.02</v>
      </c>
      <c r="E95" s="192"/>
      <c r="F95" s="194"/>
      <c r="G95" s="192"/>
    </row>
    <row r="96" spans="1:7" ht="18.75" customHeight="1">
      <c r="A96" s="127" t="s">
        <v>168</v>
      </c>
      <c r="B96" s="186" t="s">
        <v>242</v>
      </c>
      <c r="C96" s="144"/>
      <c r="D96" s="283">
        <f>D97</f>
        <v>6995718.06</v>
      </c>
      <c r="E96" s="192"/>
      <c r="F96" s="194"/>
      <c r="G96" s="192"/>
    </row>
    <row r="97" spans="1:7" ht="31.5">
      <c r="A97" s="135" t="s">
        <v>55</v>
      </c>
      <c r="B97" s="182" t="s">
        <v>242</v>
      </c>
      <c r="C97" s="148">
        <v>600</v>
      </c>
      <c r="D97" s="286">
        <f>'Приложение 4'!G362</f>
        <v>6995718.06</v>
      </c>
      <c r="E97" s="192"/>
      <c r="F97" s="194"/>
      <c r="G97" s="192"/>
    </row>
    <row r="98" spans="1:7" ht="15.75">
      <c r="A98" s="142" t="s">
        <v>243</v>
      </c>
      <c r="B98" s="186" t="s">
        <v>427</v>
      </c>
      <c r="C98" s="148"/>
      <c r="D98" s="283">
        <f>D99+D103+D105+D101</f>
        <v>250553229.42</v>
      </c>
      <c r="E98" s="192"/>
      <c r="F98" s="194"/>
      <c r="G98" s="192"/>
    </row>
    <row r="99" spans="1:7" ht="78.75">
      <c r="A99" s="202" t="s">
        <v>160</v>
      </c>
      <c r="B99" s="145" t="s">
        <v>244</v>
      </c>
      <c r="C99" s="144"/>
      <c r="D99" s="287">
        <f>D100</f>
        <v>199188236.63</v>
      </c>
      <c r="E99" s="192"/>
      <c r="F99" s="194"/>
      <c r="G99" s="192"/>
    </row>
    <row r="100" spans="1:7" ht="31.5">
      <c r="A100" s="135" t="s">
        <v>55</v>
      </c>
      <c r="B100" s="147" t="s">
        <v>244</v>
      </c>
      <c r="C100" s="148">
        <v>600</v>
      </c>
      <c r="D100" s="286">
        <f>'Приложение 4'!G368</f>
        <v>199188236.63</v>
      </c>
      <c r="E100" s="192"/>
      <c r="F100" s="194"/>
      <c r="G100" s="192"/>
    </row>
    <row r="101" spans="1:7" ht="31.5">
      <c r="A101" s="127" t="s">
        <v>650</v>
      </c>
      <c r="B101" s="132" t="s">
        <v>651</v>
      </c>
      <c r="C101" s="146"/>
      <c r="D101" s="283">
        <f>D102</f>
        <v>13378055.88</v>
      </c>
      <c r="E101" s="192"/>
      <c r="F101" s="194"/>
      <c r="G101" s="192"/>
    </row>
    <row r="102" spans="1:7" ht="31.5">
      <c r="A102" s="135" t="s">
        <v>55</v>
      </c>
      <c r="B102" s="134" t="s">
        <v>651</v>
      </c>
      <c r="C102" s="148">
        <v>600</v>
      </c>
      <c r="D102" s="286">
        <f>'Приложение 4'!G370</f>
        <v>13378055.88</v>
      </c>
      <c r="E102" s="192"/>
      <c r="F102" s="194"/>
      <c r="G102" s="192"/>
    </row>
    <row r="103" spans="1:7" ht="18.75" customHeight="1">
      <c r="A103" s="127" t="s">
        <v>168</v>
      </c>
      <c r="B103" s="186" t="s">
        <v>245</v>
      </c>
      <c r="C103" s="144"/>
      <c r="D103" s="283">
        <f>D104</f>
        <v>37865516.91</v>
      </c>
      <c r="E103" s="192"/>
      <c r="F103" s="194"/>
      <c r="G103" s="192"/>
    </row>
    <row r="104" spans="1:7" ht="31.5">
      <c r="A104" s="135" t="s">
        <v>55</v>
      </c>
      <c r="B104" s="182" t="s">
        <v>245</v>
      </c>
      <c r="C104" s="148">
        <v>600</v>
      </c>
      <c r="D104" s="286">
        <f>'Приложение 4'!G372</f>
        <v>37865516.91</v>
      </c>
      <c r="E104" s="192"/>
      <c r="F104" s="194"/>
      <c r="G104" s="192"/>
    </row>
    <row r="105" spans="1:7" ht="15.75">
      <c r="A105" s="254" t="s">
        <v>535</v>
      </c>
      <c r="B105" s="129" t="s">
        <v>534</v>
      </c>
      <c r="C105" s="144"/>
      <c r="D105" s="283">
        <f>D106</f>
        <v>121420</v>
      </c>
      <c r="E105" s="192"/>
      <c r="F105" s="194"/>
      <c r="G105" s="192"/>
    </row>
    <row r="106" spans="1:7" ht="31.5">
      <c r="A106" s="255" t="s">
        <v>55</v>
      </c>
      <c r="B106" s="126" t="s">
        <v>534</v>
      </c>
      <c r="C106" s="136">
        <v>600</v>
      </c>
      <c r="D106" s="286">
        <f>'Приложение 4'!G374</f>
        <v>121420</v>
      </c>
      <c r="E106" s="192"/>
      <c r="F106" s="194"/>
      <c r="G106" s="192"/>
    </row>
    <row r="107" spans="1:7" ht="31.5">
      <c r="A107" s="142" t="s">
        <v>246</v>
      </c>
      <c r="B107" s="145" t="s">
        <v>442</v>
      </c>
      <c r="C107" s="148"/>
      <c r="D107" s="283">
        <f>D108</f>
        <v>9510206</v>
      </c>
      <c r="E107" s="192"/>
      <c r="F107" s="194"/>
      <c r="G107" s="192"/>
    </row>
    <row r="108" spans="1:7" ht="63">
      <c r="A108" s="202" t="s">
        <v>27</v>
      </c>
      <c r="B108" s="145" t="s">
        <v>247</v>
      </c>
      <c r="C108" s="144"/>
      <c r="D108" s="287">
        <f>D109</f>
        <v>9510206</v>
      </c>
      <c r="E108" s="192"/>
      <c r="F108" s="194"/>
      <c r="G108" s="192"/>
    </row>
    <row r="109" spans="1:7" ht="15.75">
      <c r="A109" s="135" t="s">
        <v>290</v>
      </c>
      <c r="B109" s="147" t="s">
        <v>247</v>
      </c>
      <c r="C109" s="148">
        <v>300</v>
      </c>
      <c r="D109" s="286">
        <f>'Приложение 4'!G447</f>
        <v>9510206</v>
      </c>
      <c r="E109" s="192"/>
      <c r="F109" s="194"/>
      <c r="G109" s="192"/>
    </row>
    <row r="110" spans="1:7" ht="15.75">
      <c r="A110" s="142" t="s">
        <v>248</v>
      </c>
      <c r="B110" s="145" t="s">
        <v>428</v>
      </c>
      <c r="C110" s="148"/>
      <c r="D110" s="283">
        <f>D111+D113+D115+D117</f>
        <v>6183342.41</v>
      </c>
      <c r="E110" s="192"/>
      <c r="F110" s="194"/>
      <c r="G110" s="192"/>
    </row>
    <row r="111" spans="1:7" ht="51" customHeight="1">
      <c r="A111" s="142" t="s">
        <v>528</v>
      </c>
      <c r="B111" s="132" t="s">
        <v>529</v>
      </c>
      <c r="C111" s="139"/>
      <c r="D111" s="283">
        <f>D112</f>
        <v>204302.61</v>
      </c>
      <c r="E111" s="192"/>
      <c r="F111" s="194"/>
      <c r="G111" s="192"/>
    </row>
    <row r="112" spans="1:7" ht="31.5">
      <c r="A112" s="135" t="s">
        <v>55</v>
      </c>
      <c r="B112" s="134" t="s">
        <v>529</v>
      </c>
      <c r="C112" s="136">
        <v>600</v>
      </c>
      <c r="D112" s="286">
        <f>'Приложение 4'!G377</f>
        <v>204302.61</v>
      </c>
      <c r="E112" s="192"/>
      <c r="F112" s="194"/>
      <c r="G112" s="192"/>
    </row>
    <row r="113" spans="1:7" ht="47.25">
      <c r="A113" s="142" t="s">
        <v>451</v>
      </c>
      <c r="B113" s="145" t="s">
        <v>12</v>
      </c>
      <c r="C113" s="148"/>
      <c r="D113" s="283">
        <f>D114</f>
        <v>2162134.25</v>
      </c>
      <c r="E113" s="192"/>
      <c r="F113" s="194"/>
      <c r="G113" s="192"/>
    </row>
    <row r="114" spans="1:7" ht="31.5">
      <c r="A114" s="135" t="s">
        <v>55</v>
      </c>
      <c r="B114" s="147" t="s">
        <v>12</v>
      </c>
      <c r="C114" s="148">
        <v>600</v>
      </c>
      <c r="D114" s="286">
        <f>'Приложение 4'!G379</f>
        <v>2162134.25</v>
      </c>
      <c r="E114" s="192"/>
      <c r="F114" s="194"/>
      <c r="G114" s="192"/>
    </row>
    <row r="115" spans="1:7" ht="47.25">
      <c r="A115" s="359" t="s">
        <v>673</v>
      </c>
      <c r="B115" s="320" t="s">
        <v>674</v>
      </c>
      <c r="C115" s="373"/>
      <c r="D115" s="308">
        <f>D116</f>
        <v>3005172.48</v>
      </c>
      <c r="E115" s="192"/>
      <c r="F115" s="194"/>
      <c r="G115" s="192"/>
    </row>
    <row r="116" spans="1:7" ht="31.5">
      <c r="A116" s="317" t="s">
        <v>55</v>
      </c>
      <c r="B116" s="319" t="s">
        <v>674</v>
      </c>
      <c r="C116" s="373">
        <v>600</v>
      </c>
      <c r="D116" s="312">
        <f>'Приложение 4'!G381</f>
        <v>3005172.48</v>
      </c>
      <c r="E116" s="192"/>
      <c r="F116" s="194"/>
      <c r="G116" s="192"/>
    </row>
    <row r="117" spans="1:7" ht="31.5">
      <c r="A117" s="359" t="s">
        <v>675</v>
      </c>
      <c r="B117" s="320" t="s">
        <v>676</v>
      </c>
      <c r="C117" s="371"/>
      <c r="D117" s="308">
        <f>D118</f>
        <v>811733.07</v>
      </c>
      <c r="E117" s="192"/>
      <c r="F117" s="194"/>
      <c r="G117" s="192"/>
    </row>
    <row r="118" spans="1:7" ht="31.5">
      <c r="A118" s="317" t="s">
        <v>55</v>
      </c>
      <c r="B118" s="319" t="s">
        <v>676</v>
      </c>
      <c r="C118" s="373">
        <v>600</v>
      </c>
      <c r="D118" s="312">
        <f>'Приложение 4'!G383</f>
        <v>811733.07</v>
      </c>
      <c r="E118" s="192"/>
      <c r="F118" s="194"/>
      <c r="G118" s="192"/>
    </row>
    <row r="119" spans="1:7" ht="15.75">
      <c r="A119" s="142" t="s">
        <v>249</v>
      </c>
      <c r="B119" s="145" t="s">
        <v>429</v>
      </c>
      <c r="C119" s="148"/>
      <c r="D119" s="283">
        <f>D120+D122</f>
        <v>2619868.96</v>
      </c>
      <c r="E119" s="192"/>
      <c r="F119" s="194"/>
      <c r="G119" s="192"/>
    </row>
    <row r="120" spans="1:7" ht="31.5">
      <c r="A120" s="142" t="s">
        <v>530</v>
      </c>
      <c r="B120" s="132" t="s">
        <v>531</v>
      </c>
      <c r="C120" s="139"/>
      <c r="D120" s="283">
        <f>D121</f>
        <v>219657.96</v>
      </c>
      <c r="E120" s="192"/>
      <c r="F120" s="194"/>
      <c r="G120" s="192"/>
    </row>
    <row r="121" spans="1:7" ht="31.5">
      <c r="A121" s="135" t="s">
        <v>55</v>
      </c>
      <c r="B121" s="134" t="s">
        <v>531</v>
      </c>
      <c r="C121" s="143">
        <v>600</v>
      </c>
      <c r="D121" s="286">
        <f>'Приложение 4'!G386</f>
        <v>219657.96</v>
      </c>
      <c r="E121" s="192"/>
      <c r="F121" s="194"/>
      <c r="G121" s="192"/>
    </row>
    <row r="122" spans="1:7" ht="31.5">
      <c r="A122" s="142" t="s">
        <v>551</v>
      </c>
      <c r="B122" s="132" t="s">
        <v>250</v>
      </c>
      <c r="C122" s="144"/>
      <c r="D122" s="287">
        <f>D123</f>
        <v>2400211</v>
      </c>
      <c r="E122" s="192"/>
      <c r="F122" s="194"/>
      <c r="G122" s="192"/>
    </row>
    <row r="123" spans="1:7" ht="31.5">
      <c r="A123" s="135" t="s">
        <v>55</v>
      </c>
      <c r="B123" s="134" t="s">
        <v>250</v>
      </c>
      <c r="C123" s="143">
        <v>600</v>
      </c>
      <c r="D123" s="286">
        <f>'Приложение 4'!G388</f>
        <v>2400211</v>
      </c>
      <c r="E123" s="192"/>
      <c r="F123" s="194"/>
      <c r="G123" s="192"/>
    </row>
    <row r="124" spans="1:7" ht="15.75">
      <c r="A124" s="254" t="s">
        <v>501</v>
      </c>
      <c r="B124" s="132" t="s">
        <v>499</v>
      </c>
      <c r="C124" s="139"/>
      <c r="D124" s="283">
        <f>D125+D127</f>
        <v>1209873.5899999999</v>
      </c>
      <c r="E124" s="192"/>
      <c r="F124" s="194"/>
      <c r="G124" s="192"/>
    </row>
    <row r="125" spans="1:7" ht="38.25" customHeight="1">
      <c r="A125" s="254" t="s">
        <v>533</v>
      </c>
      <c r="B125" s="132" t="s">
        <v>532</v>
      </c>
      <c r="C125" s="139"/>
      <c r="D125" s="283">
        <f>D126</f>
        <v>444942.63</v>
      </c>
      <c r="E125" s="192"/>
      <c r="F125" s="194"/>
      <c r="G125" s="192"/>
    </row>
    <row r="126" spans="1:7" ht="31.5">
      <c r="A126" s="255" t="s">
        <v>55</v>
      </c>
      <c r="B126" s="134" t="s">
        <v>532</v>
      </c>
      <c r="C126" s="143">
        <v>600</v>
      </c>
      <c r="D126" s="286">
        <f>'Приложение 4'!G391</f>
        <v>444942.63</v>
      </c>
      <c r="E126" s="192"/>
      <c r="F126" s="194"/>
      <c r="G126" s="192"/>
    </row>
    <row r="127" spans="1:7" ht="47.25">
      <c r="A127" s="254" t="s">
        <v>502</v>
      </c>
      <c r="B127" s="132" t="s">
        <v>500</v>
      </c>
      <c r="C127" s="144"/>
      <c r="D127" s="283">
        <f>D128</f>
        <v>764930.96</v>
      </c>
      <c r="E127" s="192"/>
      <c r="F127" s="194"/>
      <c r="G127" s="192"/>
    </row>
    <row r="128" spans="1:7" ht="31.5">
      <c r="A128" s="255" t="s">
        <v>55</v>
      </c>
      <c r="B128" s="134" t="s">
        <v>500</v>
      </c>
      <c r="C128" s="143">
        <v>600</v>
      </c>
      <c r="D128" s="286">
        <f>'Приложение 4'!G393</f>
        <v>764930.96</v>
      </c>
      <c r="E128" s="192"/>
      <c r="F128" s="194"/>
      <c r="G128" s="192"/>
    </row>
    <row r="129" spans="1:7" ht="15.75">
      <c r="A129" s="394" t="s">
        <v>766</v>
      </c>
      <c r="B129" s="320" t="s">
        <v>767</v>
      </c>
      <c r="C129" s="356"/>
      <c r="D129" s="283">
        <f>D130</f>
        <v>1353031</v>
      </c>
      <c r="E129" s="192"/>
      <c r="F129" s="194"/>
      <c r="G129" s="192"/>
    </row>
    <row r="130" spans="1:7" ht="47.25">
      <c r="A130" s="394" t="s">
        <v>768</v>
      </c>
      <c r="B130" s="320" t="s">
        <v>769</v>
      </c>
      <c r="C130" s="352"/>
      <c r="D130" s="283">
        <f>D131</f>
        <v>1353031</v>
      </c>
      <c r="E130" s="192"/>
      <c r="F130" s="194"/>
      <c r="G130" s="192"/>
    </row>
    <row r="131" spans="1:7" ht="31.5">
      <c r="A131" s="317" t="s">
        <v>55</v>
      </c>
      <c r="B131" s="319" t="s">
        <v>769</v>
      </c>
      <c r="C131" s="356">
        <v>600</v>
      </c>
      <c r="D131" s="286">
        <f>'Приложение 4'!G396</f>
        <v>1353031</v>
      </c>
      <c r="E131" s="192"/>
      <c r="F131" s="194"/>
      <c r="G131" s="192"/>
    </row>
    <row r="132" spans="1:7" ht="15.75">
      <c r="A132" s="254" t="s">
        <v>545</v>
      </c>
      <c r="B132" s="132" t="s">
        <v>544</v>
      </c>
      <c r="C132" s="143"/>
      <c r="D132" s="283">
        <f>D133+D135</f>
        <v>2610114.98</v>
      </c>
      <c r="E132" s="192"/>
      <c r="F132" s="194"/>
      <c r="G132" s="192"/>
    </row>
    <row r="133" spans="1:7" ht="31.5">
      <c r="A133" s="254" t="s">
        <v>587</v>
      </c>
      <c r="B133" s="132" t="s">
        <v>543</v>
      </c>
      <c r="C133" s="144"/>
      <c r="D133" s="283">
        <f>D134</f>
        <v>1869794.98</v>
      </c>
      <c r="E133" s="192"/>
      <c r="F133" s="194"/>
      <c r="G133" s="192"/>
    </row>
    <row r="134" spans="1:7" ht="31.5">
      <c r="A134" s="255" t="s">
        <v>55</v>
      </c>
      <c r="B134" s="134" t="s">
        <v>543</v>
      </c>
      <c r="C134" s="143">
        <v>600</v>
      </c>
      <c r="D134" s="286">
        <f>'Приложение 4'!G399</f>
        <v>1869794.98</v>
      </c>
      <c r="E134" s="192"/>
      <c r="F134" s="194"/>
      <c r="G134" s="192"/>
    </row>
    <row r="135" spans="1:7" ht="31.5">
      <c r="A135" s="359" t="s">
        <v>770</v>
      </c>
      <c r="B135" s="320" t="s">
        <v>771</v>
      </c>
      <c r="C135" s="352"/>
      <c r="D135" s="283">
        <f>D136</f>
        <v>740320</v>
      </c>
      <c r="E135" s="192"/>
      <c r="F135" s="194"/>
      <c r="G135" s="192"/>
    </row>
    <row r="136" spans="1:7" ht="31.5">
      <c r="A136" s="317" t="s">
        <v>772</v>
      </c>
      <c r="B136" s="319" t="s">
        <v>771</v>
      </c>
      <c r="C136" s="356">
        <v>600</v>
      </c>
      <c r="D136" s="286">
        <f>'Приложение 4'!G401</f>
        <v>740320</v>
      </c>
      <c r="E136" s="192"/>
      <c r="F136" s="194"/>
      <c r="G136" s="192"/>
    </row>
    <row r="137" spans="1:7" ht="47.25">
      <c r="A137" s="188" t="s">
        <v>809</v>
      </c>
      <c r="B137" s="132" t="s">
        <v>395</v>
      </c>
      <c r="C137" s="144"/>
      <c r="D137" s="287">
        <f>D138+D142</f>
        <v>5687811.91</v>
      </c>
      <c r="E137" s="192"/>
      <c r="F137" s="194"/>
      <c r="G137" s="192"/>
    </row>
    <row r="138" spans="1:7" ht="31.5">
      <c r="A138" s="188" t="s">
        <v>251</v>
      </c>
      <c r="B138" s="132" t="s">
        <v>430</v>
      </c>
      <c r="C138" s="144"/>
      <c r="D138" s="287">
        <f>D139</f>
        <v>4658719.91</v>
      </c>
      <c r="E138" s="192"/>
      <c r="F138" s="194"/>
      <c r="G138" s="192"/>
    </row>
    <row r="139" spans="1:7" ht="15.75">
      <c r="A139" s="135" t="s">
        <v>168</v>
      </c>
      <c r="B139" s="186" t="s">
        <v>252</v>
      </c>
      <c r="C139" s="144"/>
      <c r="D139" s="287">
        <f>D140+D141</f>
        <v>4658719.91</v>
      </c>
      <c r="E139" s="192"/>
      <c r="F139" s="194"/>
      <c r="G139" s="192"/>
    </row>
    <row r="140" spans="1:7" ht="47.25">
      <c r="A140" s="135" t="s">
        <v>54</v>
      </c>
      <c r="B140" s="182" t="s">
        <v>252</v>
      </c>
      <c r="C140" s="148">
        <v>100</v>
      </c>
      <c r="D140" s="286">
        <f>'Приложение 4'!G411</f>
        <v>4571718.11</v>
      </c>
      <c r="E140" s="192"/>
      <c r="F140" s="194"/>
      <c r="G140" s="192"/>
    </row>
    <row r="141" spans="1:7" ht="18.75" customHeight="1">
      <c r="A141" s="135" t="s">
        <v>161</v>
      </c>
      <c r="B141" s="182" t="s">
        <v>252</v>
      </c>
      <c r="C141" s="148">
        <v>200</v>
      </c>
      <c r="D141" s="286">
        <f>'Приложение 4'!G412</f>
        <v>87001.8</v>
      </c>
      <c r="E141" s="192"/>
      <c r="F141" s="194"/>
      <c r="G141" s="192"/>
    </row>
    <row r="142" spans="1:7" ht="18.75" customHeight="1">
      <c r="A142" s="359" t="s">
        <v>773</v>
      </c>
      <c r="B142" s="370" t="s">
        <v>774</v>
      </c>
      <c r="C142" s="371"/>
      <c r="D142" s="283">
        <f>D143</f>
        <v>1029092</v>
      </c>
      <c r="E142" s="192"/>
      <c r="F142" s="194"/>
      <c r="G142" s="192"/>
    </row>
    <row r="143" spans="1:7" ht="41.25" customHeight="1">
      <c r="A143" s="359" t="s">
        <v>775</v>
      </c>
      <c r="B143" s="370" t="s">
        <v>776</v>
      </c>
      <c r="C143" s="371"/>
      <c r="D143" s="283">
        <f>D144</f>
        <v>1029092</v>
      </c>
      <c r="E143" s="192"/>
      <c r="F143" s="194"/>
      <c r="G143" s="192"/>
    </row>
    <row r="144" spans="1:7" ht="34.5" customHeight="1">
      <c r="A144" s="317" t="s">
        <v>55</v>
      </c>
      <c r="B144" s="372" t="s">
        <v>776</v>
      </c>
      <c r="C144" s="356">
        <v>600</v>
      </c>
      <c r="D144" s="286">
        <f>'Приложение 4'!G415</f>
        <v>1029092</v>
      </c>
      <c r="E144" s="192"/>
      <c r="F144" s="194"/>
      <c r="G144" s="192"/>
    </row>
    <row r="145" spans="1:7" ht="31.5">
      <c r="A145" s="127" t="s">
        <v>785</v>
      </c>
      <c r="B145" s="137" t="s">
        <v>370</v>
      </c>
      <c r="C145" s="144"/>
      <c r="D145" s="283">
        <f>D146</f>
        <v>263584.67000000004</v>
      </c>
      <c r="E145" s="192"/>
      <c r="F145" s="194"/>
      <c r="G145" s="192"/>
    </row>
    <row r="146" spans="1:7" ht="53.25" customHeight="1">
      <c r="A146" s="127" t="s">
        <v>786</v>
      </c>
      <c r="B146" s="132" t="s">
        <v>407</v>
      </c>
      <c r="C146" s="144"/>
      <c r="D146" s="283">
        <f>D147</f>
        <v>263584.67000000004</v>
      </c>
      <c r="E146" s="192"/>
      <c r="F146" s="194"/>
      <c r="G146" s="192"/>
    </row>
    <row r="147" spans="1:7" ht="47.25">
      <c r="A147" s="127" t="s">
        <v>133</v>
      </c>
      <c r="B147" s="132" t="s">
        <v>412</v>
      </c>
      <c r="C147" s="144"/>
      <c r="D147" s="283">
        <f>D148+D150</f>
        <v>263584.67000000004</v>
      </c>
      <c r="E147" s="192"/>
      <c r="F147" s="194"/>
      <c r="G147" s="192"/>
    </row>
    <row r="148" spans="1:7" ht="15.75">
      <c r="A148" s="127" t="s">
        <v>315</v>
      </c>
      <c r="B148" s="132" t="s">
        <v>316</v>
      </c>
      <c r="C148" s="144"/>
      <c r="D148" s="283">
        <f>D149</f>
        <v>8700</v>
      </c>
      <c r="E148" s="192"/>
      <c r="F148" s="194"/>
      <c r="G148" s="192"/>
    </row>
    <row r="149" spans="1:7" ht="18.75" customHeight="1">
      <c r="A149" s="135" t="s">
        <v>161</v>
      </c>
      <c r="B149" s="134" t="s">
        <v>316</v>
      </c>
      <c r="C149" s="143">
        <v>200</v>
      </c>
      <c r="D149" s="286">
        <f>'Приложение 4'!G65</f>
        <v>8700</v>
      </c>
      <c r="E149" s="192"/>
      <c r="F149" s="194"/>
      <c r="G149" s="192"/>
    </row>
    <row r="150" spans="1:7" ht="15.75">
      <c r="A150" s="127" t="s">
        <v>134</v>
      </c>
      <c r="B150" s="132" t="s">
        <v>135</v>
      </c>
      <c r="C150" s="144"/>
      <c r="D150" s="283">
        <f>D151</f>
        <v>254884.67</v>
      </c>
      <c r="E150" s="192"/>
      <c r="F150" s="194"/>
      <c r="G150" s="192"/>
    </row>
    <row r="151" spans="1:7" ht="18.75" customHeight="1">
      <c r="A151" s="135" t="s">
        <v>161</v>
      </c>
      <c r="B151" s="134" t="s">
        <v>135</v>
      </c>
      <c r="C151" s="143">
        <v>200</v>
      </c>
      <c r="D151" s="286">
        <f>'Приложение 4'!G67</f>
        <v>254884.67</v>
      </c>
      <c r="E151" s="192"/>
      <c r="F151" s="194"/>
      <c r="G151" s="192"/>
    </row>
    <row r="152" spans="1:7" ht="36" customHeight="1">
      <c r="A152" s="165" t="s">
        <v>805</v>
      </c>
      <c r="B152" s="137" t="s">
        <v>657</v>
      </c>
      <c r="C152" s="143"/>
      <c r="D152" s="283">
        <f>D153</f>
        <v>816941</v>
      </c>
      <c r="E152" s="192"/>
      <c r="F152" s="194"/>
      <c r="G152" s="192"/>
    </row>
    <row r="153" spans="1:7" ht="49.5" customHeight="1">
      <c r="A153" s="165" t="s">
        <v>831</v>
      </c>
      <c r="B153" s="137" t="s">
        <v>658</v>
      </c>
      <c r="C153" s="143"/>
      <c r="D153" s="283">
        <f>D154</f>
        <v>816941</v>
      </c>
      <c r="E153" s="192"/>
      <c r="F153" s="194"/>
      <c r="G153" s="192"/>
    </row>
    <row r="154" spans="1:7" ht="18" customHeight="1">
      <c r="A154" s="165" t="s">
        <v>655</v>
      </c>
      <c r="B154" s="137" t="s">
        <v>659</v>
      </c>
      <c r="C154" s="143"/>
      <c r="D154" s="283">
        <f>D155+D157+D170</f>
        <v>816941</v>
      </c>
      <c r="E154" s="192"/>
      <c r="F154" s="194"/>
      <c r="G154" s="192"/>
    </row>
    <row r="155" spans="1:7" ht="24" customHeight="1">
      <c r="A155" s="296" t="s">
        <v>656</v>
      </c>
      <c r="B155" s="137" t="s">
        <v>660</v>
      </c>
      <c r="C155" s="143"/>
      <c r="D155" s="283">
        <f>D156</f>
        <v>100000</v>
      </c>
      <c r="E155" s="192"/>
      <c r="F155" s="194"/>
      <c r="G155" s="192"/>
    </row>
    <row r="156" spans="1:7" ht="24" customHeight="1">
      <c r="A156" s="164" t="s">
        <v>161</v>
      </c>
      <c r="B156" s="153" t="s">
        <v>660</v>
      </c>
      <c r="C156" s="143">
        <v>200</v>
      </c>
      <c r="D156" s="286">
        <f>'Приложение 4'!G186</f>
        <v>100000</v>
      </c>
      <c r="E156" s="192"/>
      <c r="F156" s="194"/>
      <c r="G156" s="192"/>
    </row>
    <row r="157" spans="1:7" ht="24" customHeight="1">
      <c r="A157" s="377" t="s">
        <v>667</v>
      </c>
      <c r="B157" s="351" t="s">
        <v>740</v>
      </c>
      <c r="C157" s="327"/>
      <c r="D157" s="283">
        <f>D158+D160+D162+D164+D166+D168</f>
        <v>430165</v>
      </c>
      <c r="E157" s="192"/>
      <c r="F157" s="194"/>
      <c r="G157" s="192"/>
    </row>
    <row r="158" spans="1:7" ht="24" customHeight="1">
      <c r="A158" s="377" t="s">
        <v>728</v>
      </c>
      <c r="B158" s="351" t="s">
        <v>741</v>
      </c>
      <c r="C158" s="327"/>
      <c r="D158" s="283">
        <f>D159</f>
        <v>72595</v>
      </c>
      <c r="E158" s="192"/>
      <c r="F158" s="194"/>
      <c r="G158" s="192"/>
    </row>
    <row r="159" spans="1:7" ht="24" customHeight="1">
      <c r="A159" s="317" t="s">
        <v>161</v>
      </c>
      <c r="B159" s="323" t="s">
        <v>741</v>
      </c>
      <c r="C159" s="327" t="s">
        <v>172</v>
      </c>
      <c r="D159" s="286">
        <f>'Приложение 4'!G189</f>
        <v>72595</v>
      </c>
      <c r="E159" s="192"/>
      <c r="F159" s="194"/>
      <c r="G159" s="192"/>
    </row>
    <row r="160" spans="1:7" ht="24" customHeight="1">
      <c r="A160" s="377" t="s">
        <v>729</v>
      </c>
      <c r="B160" s="351" t="s">
        <v>742</v>
      </c>
      <c r="C160" s="327"/>
      <c r="D160" s="283">
        <f>D161</f>
        <v>78715</v>
      </c>
      <c r="E160" s="192"/>
      <c r="F160" s="194"/>
      <c r="G160" s="192"/>
    </row>
    <row r="161" spans="1:7" ht="24" customHeight="1">
      <c r="A161" s="317" t="s">
        <v>161</v>
      </c>
      <c r="B161" s="323" t="s">
        <v>742</v>
      </c>
      <c r="C161" s="327" t="s">
        <v>172</v>
      </c>
      <c r="D161" s="286">
        <f>'Приложение 4'!G191</f>
        <v>78715</v>
      </c>
      <c r="E161" s="192"/>
      <c r="F161" s="194"/>
      <c r="G161" s="192"/>
    </row>
    <row r="162" spans="1:7" ht="24" customHeight="1">
      <c r="A162" s="377" t="s">
        <v>730</v>
      </c>
      <c r="B162" s="351" t="s">
        <v>743</v>
      </c>
      <c r="C162" s="327"/>
      <c r="D162" s="283">
        <f>D163</f>
        <v>58991</v>
      </c>
      <c r="E162" s="192"/>
      <c r="F162" s="194"/>
      <c r="G162" s="192"/>
    </row>
    <row r="163" spans="1:7" ht="24" customHeight="1">
      <c r="A163" s="317" t="s">
        <v>161</v>
      </c>
      <c r="B163" s="323" t="s">
        <v>743</v>
      </c>
      <c r="C163" s="327" t="s">
        <v>172</v>
      </c>
      <c r="D163" s="286">
        <f>'Приложение 4'!G193</f>
        <v>58991</v>
      </c>
      <c r="E163" s="192"/>
      <c r="F163" s="194"/>
      <c r="G163" s="192"/>
    </row>
    <row r="164" spans="1:7" ht="24" customHeight="1">
      <c r="A164" s="377" t="s">
        <v>731</v>
      </c>
      <c r="B164" s="351" t="s">
        <v>744</v>
      </c>
      <c r="C164" s="327"/>
      <c r="D164" s="283">
        <f>D165</f>
        <v>56305</v>
      </c>
      <c r="E164" s="192"/>
      <c r="F164" s="194"/>
      <c r="G164" s="192"/>
    </row>
    <row r="165" spans="1:7" ht="24" customHeight="1">
      <c r="A165" s="317" t="s">
        <v>161</v>
      </c>
      <c r="B165" s="323" t="s">
        <v>744</v>
      </c>
      <c r="C165" s="327" t="s">
        <v>172</v>
      </c>
      <c r="D165" s="286">
        <f>'Приложение 4'!G195</f>
        <v>56305</v>
      </c>
      <c r="E165" s="192"/>
      <c r="F165" s="194"/>
      <c r="G165" s="192"/>
    </row>
    <row r="166" spans="1:7" ht="24" customHeight="1">
      <c r="A166" s="377" t="s">
        <v>732</v>
      </c>
      <c r="B166" s="351" t="s">
        <v>745</v>
      </c>
      <c r="C166" s="327"/>
      <c r="D166" s="283">
        <f>D167</f>
        <v>63674</v>
      </c>
      <c r="E166" s="192"/>
      <c r="F166" s="194"/>
      <c r="G166" s="192"/>
    </row>
    <row r="167" spans="1:7" ht="24" customHeight="1">
      <c r="A167" s="317" t="s">
        <v>161</v>
      </c>
      <c r="B167" s="323" t="s">
        <v>745</v>
      </c>
      <c r="C167" s="327" t="s">
        <v>172</v>
      </c>
      <c r="D167" s="286">
        <f>'Приложение 4'!G197</f>
        <v>63674</v>
      </c>
      <c r="E167" s="192"/>
      <c r="F167" s="194"/>
      <c r="G167" s="192"/>
    </row>
    <row r="168" spans="1:7" ht="24" customHeight="1">
      <c r="A168" s="377" t="s">
        <v>733</v>
      </c>
      <c r="B168" s="351" t="s">
        <v>746</v>
      </c>
      <c r="C168" s="327"/>
      <c r="D168" s="283">
        <f>D169</f>
        <v>99885</v>
      </c>
      <c r="E168" s="192"/>
      <c r="F168" s="194"/>
      <c r="G168" s="192"/>
    </row>
    <row r="169" spans="1:7" ht="24" customHeight="1">
      <c r="A169" s="317" t="s">
        <v>161</v>
      </c>
      <c r="B169" s="323" t="s">
        <v>746</v>
      </c>
      <c r="C169" s="327" t="s">
        <v>172</v>
      </c>
      <c r="D169" s="286">
        <f>'Приложение 4'!G199</f>
        <v>99885</v>
      </c>
      <c r="E169" s="192"/>
      <c r="F169" s="194"/>
      <c r="G169" s="192"/>
    </row>
    <row r="170" spans="1:7" ht="24" customHeight="1">
      <c r="A170" s="374" t="s">
        <v>546</v>
      </c>
      <c r="B170" s="351" t="s">
        <v>747</v>
      </c>
      <c r="C170" s="327"/>
      <c r="D170" s="283">
        <f>D171+D173+D175+D177+D179+D181</f>
        <v>286776</v>
      </c>
      <c r="E170" s="192"/>
      <c r="F170" s="194"/>
      <c r="G170" s="192"/>
    </row>
    <row r="171" spans="1:7" ht="24" customHeight="1">
      <c r="A171" s="374" t="s">
        <v>734</v>
      </c>
      <c r="B171" s="351" t="s">
        <v>748</v>
      </c>
      <c r="C171" s="327"/>
      <c r="D171" s="283">
        <f>D172</f>
        <v>48396</v>
      </c>
      <c r="E171" s="192"/>
      <c r="F171" s="194"/>
      <c r="G171" s="192"/>
    </row>
    <row r="172" spans="1:7" ht="24" customHeight="1">
      <c r="A172" s="317" t="s">
        <v>161</v>
      </c>
      <c r="B172" s="323" t="s">
        <v>748</v>
      </c>
      <c r="C172" s="327" t="s">
        <v>172</v>
      </c>
      <c r="D172" s="286">
        <f>'Приложение 4'!G202</f>
        <v>48396</v>
      </c>
      <c r="E172" s="192"/>
      <c r="F172" s="194"/>
      <c r="G172" s="192"/>
    </row>
    <row r="173" spans="1:7" ht="24" customHeight="1">
      <c r="A173" s="374" t="s">
        <v>735</v>
      </c>
      <c r="B173" s="351" t="s">
        <v>749</v>
      </c>
      <c r="C173" s="327"/>
      <c r="D173" s="283">
        <f>D174</f>
        <v>52476</v>
      </c>
      <c r="E173" s="192"/>
      <c r="F173" s="194"/>
      <c r="G173" s="192"/>
    </row>
    <row r="174" spans="1:7" ht="24" customHeight="1">
      <c r="A174" s="317" t="s">
        <v>161</v>
      </c>
      <c r="B174" s="323" t="s">
        <v>749</v>
      </c>
      <c r="C174" s="327" t="s">
        <v>172</v>
      </c>
      <c r="D174" s="286">
        <f>'Приложение 4'!G204</f>
        <v>52476</v>
      </c>
      <c r="E174" s="192"/>
      <c r="F174" s="194"/>
      <c r="G174" s="192"/>
    </row>
    <row r="175" spans="1:7" ht="24" customHeight="1">
      <c r="A175" s="374" t="s">
        <v>736</v>
      </c>
      <c r="B175" s="351" t="s">
        <v>750</v>
      </c>
      <c r="C175" s="327"/>
      <c r="D175" s="283">
        <f>D176</f>
        <v>39327</v>
      </c>
      <c r="E175" s="192"/>
      <c r="F175" s="194"/>
      <c r="G175" s="192"/>
    </row>
    <row r="176" spans="1:7" ht="24" customHeight="1">
      <c r="A176" s="317" t="s">
        <v>161</v>
      </c>
      <c r="B176" s="323" t="s">
        <v>750</v>
      </c>
      <c r="C176" s="327" t="s">
        <v>172</v>
      </c>
      <c r="D176" s="286">
        <f>'Приложение 4'!G206</f>
        <v>39327</v>
      </c>
      <c r="E176" s="192"/>
      <c r="F176" s="194"/>
      <c r="G176" s="192"/>
    </row>
    <row r="177" spans="1:7" ht="24" customHeight="1">
      <c r="A177" s="374" t="s">
        <v>737</v>
      </c>
      <c r="B177" s="351" t="s">
        <v>751</v>
      </c>
      <c r="C177" s="327"/>
      <c r="D177" s="283">
        <f>D178</f>
        <v>37537</v>
      </c>
      <c r="E177" s="192"/>
      <c r="F177" s="194"/>
      <c r="G177" s="192"/>
    </row>
    <row r="178" spans="1:7" ht="24" customHeight="1">
      <c r="A178" s="317" t="s">
        <v>161</v>
      </c>
      <c r="B178" s="323" t="s">
        <v>751</v>
      </c>
      <c r="C178" s="327" t="s">
        <v>172</v>
      </c>
      <c r="D178" s="286">
        <f>'Приложение 4'!G208</f>
        <v>37537</v>
      </c>
      <c r="E178" s="192"/>
      <c r="F178" s="194"/>
      <c r="G178" s="192"/>
    </row>
    <row r="179" spans="1:7" ht="24" customHeight="1">
      <c r="A179" s="374" t="s">
        <v>738</v>
      </c>
      <c r="B179" s="351" t="s">
        <v>752</v>
      </c>
      <c r="C179" s="327"/>
      <c r="D179" s="283">
        <f>D180</f>
        <v>42449</v>
      </c>
      <c r="E179" s="192"/>
      <c r="F179" s="194"/>
      <c r="G179" s="192"/>
    </row>
    <row r="180" spans="1:7" ht="24" customHeight="1">
      <c r="A180" s="317" t="s">
        <v>161</v>
      </c>
      <c r="B180" s="323" t="s">
        <v>752</v>
      </c>
      <c r="C180" s="327" t="s">
        <v>172</v>
      </c>
      <c r="D180" s="286">
        <f>'Приложение 4'!G210</f>
        <v>42449</v>
      </c>
      <c r="E180" s="192"/>
      <c r="F180" s="194"/>
      <c r="G180" s="192"/>
    </row>
    <row r="181" spans="1:7" ht="24" customHeight="1">
      <c r="A181" s="374" t="s">
        <v>739</v>
      </c>
      <c r="B181" s="351" t="s">
        <v>753</v>
      </c>
      <c r="C181" s="327"/>
      <c r="D181" s="283">
        <f>D182</f>
        <v>66591</v>
      </c>
      <c r="E181" s="192"/>
      <c r="F181" s="194"/>
      <c r="G181" s="192"/>
    </row>
    <row r="182" spans="1:7" ht="24" customHeight="1">
      <c r="A182" s="317" t="s">
        <v>161</v>
      </c>
      <c r="B182" s="323" t="s">
        <v>753</v>
      </c>
      <c r="C182" s="327" t="s">
        <v>172</v>
      </c>
      <c r="D182" s="286">
        <f>'Приложение 4'!G212</f>
        <v>66591</v>
      </c>
      <c r="E182" s="192"/>
      <c r="F182" s="194"/>
      <c r="G182" s="192"/>
    </row>
    <row r="183" spans="1:7" ht="50.25" customHeight="1">
      <c r="A183" s="165" t="s">
        <v>803</v>
      </c>
      <c r="B183" s="137" t="s">
        <v>497</v>
      </c>
      <c r="C183" s="143"/>
      <c r="D183" s="283">
        <f>D184+D200</f>
        <v>11389343.92</v>
      </c>
      <c r="E183" s="192"/>
      <c r="F183" s="194"/>
      <c r="G183" s="192"/>
    </row>
    <row r="184" spans="1:7" ht="69" customHeight="1">
      <c r="A184" s="165" t="s">
        <v>804</v>
      </c>
      <c r="B184" s="137" t="s">
        <v>498</v>
      </c>
      <c r="C184" s="143"/>
      <c r="D184" s="283">
        <f>D185+D192</f>
        <v>10389343.92</v>
      </c>
      <c r="E184" s="192"/>
      <c r="F184" s="194"/>
      <c r="G184" s="192"/>
    </row>
    <row r="185" spans="1:7" ht="48.75" customHeight="1">
      <c r="A185" s="165" t="s">
        <v>522</v>
      </c>
      <c r="B185" s="137" t="s">
        <v>521</v>
      </c>
      <c r="C185" s="143"/>
      <c r="D185" s="283">
        <f>D186+D188+D190</f>
        <v>2724249</v>
      </c>
      <c r="E185" s="192"/>
      <c r="F185" s="194"/>
      <c r="G185" s="192"/>
    </row>
    <row r="186" spans="1:7" ht="33" customHeight="1">
      <c r="A186" s="165" t="s">
        <v>566</v>
      </c>
      <c r="B186" s="137" t="s">
        <v>524</v>
      </c>
      <c r="C186" s="143"/>
      <c r="D186" s="283">
        <f>D187</f>
        <v>1465974</v>
      </c>
      <c r="E186" s="192"/>
      <c r="F186" s="194"/>
      <c r="G186" s="192"/>
    </row>
    <row r="187" spans="1:7" ht="18" customHeight="1">
      <c r="A187" s="164" t="s">
        <v>289</v>
      </c>
      <c r="B187" s="153" t="s">
        <v>524</v>
      </c>
      <c r="C187" s="143">
        <v>500</v>
      </c>
      <c r="D187" s="286">
        <f>'Приложение 4'!G175</f>
        <v>1465974</v>
      </c>
      <c r="E187" s="192"/>
      <c r="F187" s="194"/>
      <c r="G187" s="192"/>
    </row>
    <row r="188" spans="1:7" ht="33" customHeight="1">
      <c r="A188" s="165" t="s">
        <v>523</v>
      </c>
      <c r="B188" s="137" t="s">
        <v>525</v>
      </c>
      <c r="C188" s="143"/>
      <c r="D188" s="283">
        <f>D189</f>
        <v>628275</v>
      </c>
      <c r="E188" s="192"/>
      <c r="F188" s="194"/>
      <c r="G188" s="192"/>
    </row>
    <row r="189" spans="1:7" ht="18" customHeight="1">
      <c r="A189" s="164" t="s">
        <v>289</v>
      </c>
      <c r="B189" s="153" t="s">
        <v>525</v>
      </c>
      <c r="C189" s="143">
        <v>500</v>
      </c>
      <c r="D189" s="286">
        <f>'Приложение 4'!G177</f>
        <v>628275</v>
      </c>
      <c r="E189" s="192"/>
      <c r="F189" s="194"/>
      <c r="G189" s="192"/>
    </row>
    <row r="190" spans="1:7" ht="41.25" customHeight="1">
      <c r="A190" s="391" t="s">
        <v>763</v>
      </c>
      <c r="B190" s="351" t="s">
        <v>764</v>
      </c>
      <c r="C190" s="350"/>
      <c r="D190" s="283">
        <f>D191</f>
        <v>630000</v>
      </c>
      <c r="E190" s="192"/>
      <c r="F190" s="194"/>
      <c r="G190" s="192"/>
    </row>
    <row r="191" spans="1:7" ht="18" customHeight="1">
      <c r="A191" s="387" t="s">
        <v>289</v>
      </c>
      <c r="B191" s="323" t="s">
        <v>764</v>
      </c>
      <c r="C191" s="327" t="s">
        <v>765</v>
      </c>
      <c r="D191" s="286">
        <f>'Приложение 4'!G179</f>
        <v>630000</v>
      </c>
      <c r="E191" s="192"/>
      <c r="F191" s="194"/>
      <c r="G191" s="192"/>
    </row>
    <row r="192" spans="1:7" ht="33" customHeight="1">
      <c r="A192" s="165" t="s">
        <v>577</v>
      </c>
      <c r="B192" s="132" t="s">
        <v>578</v>
      </c>
      <c r="C192" s="143"/>
      <c r="D192" s="283">
        <f>D197+D193+D195</f>
        <v>7665094.92</v>
      </c>
      <c r="E192" s="192"/>
      <c r="F192" s="194"/>
      <c r="G192" s="192"/>
    </row>
    <row r="193" spans="1:7" ht="33" customHeight="1">
      <c r="A193" s="374" t="s">
        <v>754</v>
      </c>
      <c r="B193" s="351" t="s">
        <v>755</v>
      </c>
      <c r="C193" s="356"/>
      <c r="D193" s="283">
        <f>D194</f>
        <v>4944416</v>
      </c>
      <c r="E193" s="192"/>
      <c r="F193" s="194"/>
      <c r="G193" s="192"/>
    </row>
    <row r="194" spans="1:7" ht="33" customHeight="1">
      <c r="A194" s="381" t="s">
        <v>495</v>
      </c>
      <c r="B194" s="323" t="s">
        <v>755</v>
      </c>
      <c r="C194" s="356">
        <v>400</v>
      </c>
      <c r="D194" s="283">
        <f>'Приложение 4'!G217</f>
        <v>4944416</v>
      </c>
      <c r="E194" s="192"/>
      <c r="F194" s="194"/>
      <c r="G194" s="192"/>
    </row>
    <row r="195" spans="1:7" ht="33" customHeight="1">
      <c r="A195" s="374" t="s">
        <v>756</v>
      </c>
      <c r="B195" s="351" t="s">
        <v>757</v>
      </c>
      <c r="C195" s="356"/>
      <c r="D195" s="283">
        <f>D196</f>
        <v>710231.69</v>
      </c>
      <c r="E195" s="192"/>
      <c r="F195" s="194"/>
      <c r="G195" s="192"/>
    </row>
    <row r="196" spans="1:7" ht="33" customHeight="1">
      <c r="A196" s="381" t="s">
        <v>495</v>
      </c>
      <c r="B196" s="323" t="s">
        <v>757</v>
      </c>
      <c r="C196" s="356">
        <v>400</v>
      </c>
      <c r="D196" s="283">
        <f>'Приложение 4'!G219</f>
        <v>710231.69</v>
      </c>
      <c r="E196" s="192"/>
      <c r="F196" s="194"/>
      <c r="G196" s="192"/>
    </row>
    <row r="197" spans="1:7" ht="35.25" customHeight="1">
      <c r="A197" s="165" t="s">
        <v>575</v>
      </c>
      <c r="B197" s="132" t="s">
        <v>576</v>
      </c>
      <c r="C197" s="143"/>
      <c r="D197" s="283">
        <f>D198+D199</f>
        <v>2010447.23</v>
      </c>
      <c r="E197" s="192"/>
      <c r="F197" s="194"/>
      <c r="G197" s="192"/>
    </row>
    <row r="198" spans="1:7" ht="18" customHeight="1">
      <c r="A198" s="164" t="s">
        <v>161</v>
      </c>
      <c r="B198" s="134" t="s">
        <v>576</v>
      </c>
      <c r="C198" s="143">
        <v>200</v>
      </c>
      <c r="D198" s="286">
        <f>'Приложение 4'!G221</f>
        <v>266212.23</v>
      </c>
      <c r="E198" s="192"/>
      <c r="F198" s="194"/>
      <c r="G198" s="192"/>
    </row>
    <row r="199" spans="1:7" ht="18" customHeight="1">
      <c r="A199" s="141" t="s">
        <v>495</v>
      </c>
      <c r="B199" s="134" t="s">
        <v>576</v>
      </c>
      <c r="C199" s="143">
        <v>400</v>
      </c>
      <c r="D199" s="286">
        <f>'Приложение 4'!G222</f>
        <v>1744235</v>
      </c>
      <c r="E199" s="192"/>
      <c r="F199" s="194"/>
      <c r="G199" s="192"/>
    </row>
    <row r="200" spans="1:7" ht="68.25" customHeight="1">
      <c r="A200" s="165" t="s">
        <v>806</v>
      </c>
      <c r="B200" s="137" t="s">
        <v>573</v>
      </c>
      <c r="C200" s="136"/>
      <c r="D200" s="283">
        <f>D201</f>
        <v>1000000</v>
      </c>
      <c r="E200" s="192"/>
      <c r="F200" s="194"/>
      <c r="G200" s="192"/>
    </row>
    <row r="201" spans="1:7" ht="128.25" customHeight="1">
      <c r="A201" s="353" t="s">
        <v>628</v>
      </c>
      <c r="B201" s="351" t="s">
        <v>629</v>
      </c>
      <c r="C201" s="136"/>
      <c r="D201" s="286">
        <f>D202</f>
        <v>1000000</v>
      </c>
      <c r="E201" s="192"/>
      <c r="F201" s="194"/>
      <c r="G201" s="192"/>
    </row>
    <row r="202" spans="1:7" ht="23.25" customHeight="1">
      <c r="A202" s="354" t="s">
        <v>630</v>
      </c>
      <c r="B202" s="319" t="s">
        <v>631</v>
      </c>
      <c r="C202" s="136"/>
      <c r="D202" s="286">
        <f>D203</f>
        <v>1000000</v>
      </c>
      <c r="E202" s="192"/>
      <c r="F202" s="194"/>
      <c r="G202" s="192"/>
    </row>
    <row r="203" spans="1:7" ht="23.25" customHeight="1">
      <c r="A203" s="317" t="s">
        <v>269</v>
      </c>
      <c r="B203" s="319" t="s">
        <v>631</v>
      </c>
      <c r="C203" s="136">
        <v>800</v>
      </c>
      <c r="D203" s="286">
        <f>'Приложение 4'!G226</f>
        <v>1000000</v>
      </c>
      <c r="E203" s="192"/>
      <c r="F203" s="194"/>
      <c r="G203" s="192"/>
    </row>
    <row r="204" spans="1:7" ht="47.25">
      <c r="A204" s="188" t="s">
        <v>843</v>
      </c>
      <c r="B204" s="137" t="s">
        <v>381</v>
      </c>
      <c r="C204" s="144"/>
      <c r="D204" s="287">
        <f>D205+D213+D220</f>
        <v>3376702.94</v>
      </c>
      <c r="E204" s="192"/>
      <c r="F204" s="291">
        <f>'Приложение 4'!G233+'Приложение 4'!G294+'Приложение 4'!G417</f>
        <v>3376702.94</v>
      </c>
      <c r="G204" s="192"/>
    </row>
    <row r="205" spans="1:7" ht="63">
      <c r="A205" s="127" t="s">
        <v>811</v>
      </c>
      <c r="B205" s="145" t="s">
        <v>394</v>
      </c>
      <c r="C205" s="144"/>
      <c r="D205" s="287">
        <f>D206+D210</f>
        <v>95524</v>
      </c>
      <c r="E205" s="192"/>
      <c r="F205" s="194"/>
      <c r="G205" s="192"/>
    </row>
    <row r="206" spans="1:7" ht="31.5">
      <c r="A206" s="142" t="s">
        <v>206</v>
      </c>
      <c r="B206" s="145" t="s">
        <v>431</v>
      </c>
      <c r="C206" s="144"/>
      <c r="D206" s="287">
        <f>D207</f>
        <v>60524</v>
      </c>
      <c r="E206" s="192"/>
      <c r="F206" s="194"/>
      <c r="G206" s="192"/>
    </row>
    <row r="207" spans="1:7" ht="15.75">
      <c r="A207" s="135" t="s">
        <v>22</v>
      </c>
      <c r="B207" s="147" t="s">
        <v>207</v>
      </c>
      <c r="C207" s="143"/>
      <c r="D207" s="290">
        <f>D208+D209</f>
        <v>60524</v>
      </c>
      <c r="E207" s="192"/>
      <c r="F207" s="194"/>
      <c r="G207" s="192"/>
    </row>
    <row r="208" spans="1:7" ht="18.75" customHeight="1">
      <c r="A208" s="135" t="s">
        <v>161</v>
      </c>
      <c r="B208" s="147" t="s">
        <v>207</v>
      </c>
      <c r="C208" s="148">
        <v>200</v>
      </c>
      <c r="D208" s="286">
        <f>'Приложение 4'!G237</f>
        <v>15524</v>
      </c>
      <c r="E208" s="192"/>
      <c r="F208" s="194"/>
      <c r="G208" s="192"/>
    </row>
    <row r="209" spans="1:7" ht="15.75">
      <c r="A209" s="135" t="s">
        <v>290</v>
      </c>
      <c r="B209" s="147" t="s">
        <v>207</v>
      </c>
      <c r="C209" s="136">
        <v>300</v>
      </c>
      <c r="D209" s="286">
        <f>'Приложение 4'!G238</f>
        <v>45000</v>
      </c>
      <c r="E209" s="192"/>
      <c r="F209" s="194"/>
      <c r="G209" s="192"/>
    </row>
    <row r="210" spans="1:7" ht="47.25">
      <c r="A210" s="142" t="s">
        <v>62</v>
      </c>
      <c r="B210" s="145" t="s">
        <v>432</v>
      </c>
      <c r="C210" s="136"/>
      <c r="D210" s="283">
        <f>D211</f>
        <v>35000</v>
      </c>
      <c r="E210" s="192"/>
      <c r="F210" s="194"/>
      <c r="G210" s="192"/>
    </row>
    <row r="211" spans="1:7" ht="15.75">
      <c r="A211" s="135" t="s">
        <v>22</v>
      </c>
      <c r="B211" s="147" t="s">
        <v>208</v>
      </c>
      <c r="C211" s="136"/>
      <c r="D211" s="286">
        <f>D212</f>
        <v>35000</v>
      </c>
      <c r="E211" s="192"/>
      <c r="F211" s="194"/>
      <c r="G211" s="192"/>
    </row>
    <row r="212" spans="1:7" ht="18.75" customHeight="1">
      <c r="A212" s="135" t="s">
        <v>161</v>
      </c>
      <c r="B212" s="147" t="s">
        <v>208</v>
      </c>
      <c r="C212" s="136">
        <v>200</v>
      </c>
      <c r="D212" s="286">
        <f>'Приложение 4'!G241</f>
        <v>35000</v>
      </c>
      <c r="E212" s="192"/>
      <c r="F212" s="194"/>
      <c r="G212" s="192"/>
    </row>
    <row r="213" spans="1:7" ht="78.75">
      <c r="A213" s="127" t="s">
        <v>825</v>
      </c>
      <c r="B213" s="132" t="s">
        <v>384</v>
      </c>
      <c r="C213" s="144"/>
      <c r="D213" s="287">
        <f>D214+D217</f>
        <v>299970</v>
      </c>
      <c r="E213" s="192"/>
      <c r="F213" s="194"/>
      <c r="G213" s="192"/>
    </row>
    <row r="214" spans="1:7" ht="47.25">
      <c r="A214" s="142" t="s">
        <v>346</v>
      </c>
      <c r="B214" s="132" t="s">
        <v>445</v>
      </c>
      <c r="C214" s="144"/>
      <c r="D214" s="287">
        <f>D215</f>
        <v>289970</v>
      </c>
      <c r="E214" s="192"/>
      <c r="F214" s="194"/>
      <c r="G214" s="192"/>
    </row>
    <row r="215" spans="1:7" ht="47.25">
      <c r="A215" s="135" t="s">
        <v>265</v>
      </c>
      <c r="B215" s="134" t="s">
        <v>227</v>
      </c>
      <c r="C215" s="143"/>
      <c r="D215" s="290">
        <f>D216</f>
        <v>289970</v>
      </c>
      <c r="E215" s="192"/>
      <c r="F215" s="194"/>
      <c r="G215" s="192"/>
    </row>
    <row r="216" spans="1:7" ht="18.75" customHeight="1">
      <c r="A216" s="135" t="s">
        <v>161</v>
      </c>
      <c r="B216" s="134" t="s">
        <v>227</v>
      </c>
      <c r="C216" s="148">
        <v>200</v>
      </c>
      <c r="D216" s="286">
        <f>'Приложение 4'!G298</f>
        <v>289970</v>
      </c>
      <c r="E216" s="192"/>
      <c r="F216" s="194"/>
      <c r="G216" s="192"/>
    </row>
    <row r="217" spans="1:7" ht="31.5">
      <c r="A217" s="142" t="s">
        <v>351</v>
      </c>
      <c r="B217" s="132" t="s">
        <v>446</v>
      </c>
      <c r="C217" s="148"/>
      <c r="D217" s="283">
        <f>D218</f>
        <v>10000</v>
      </c>
      <c r="E217" s="192"/>
      <c r="F217" s="194"/>
      <c r="G217" s="192"/>
    </row>
    <row r="218" spans="1:7" ht="47.25">
      <c r="A218" s="135" t="s">
        <v>265</v>
      </c>
      <c r="B218" s="134" t="s">
        <v>350</v>
      </c>
      <c r="C218" s="148"/>
      <c r="D218" s="286">
        <f>D219</f>
        <v>10000</v>
      </c>
      <c r="E218" s="192"/>
      <c r="F218" s="194"/>
      <c r="G218" s="192"/>
    </row>
    <row r="219" spans="1:7" ht="18.75" customHeight="1">
      <c r="A219" s="135" t="s">
        <v>161</v>
      </c>
      <c r="B219" s="134" t="s">
        <v>350</v>
      </c>
      <c r="C219" s="148">
        <v>200</v>
      </c>
      <c r="D219" s="286">
        <f>'Приложение 4'!G301</f>
        <v>10000</v>
      </c>
      <c r="E219" s="192"/>
      <c r="F219" s="194"/>
      <c r="G219" s="192"/>
    </row>
    <row r="220" spans="1:7" ht="63">
      <c r="A220" s="188" t="s">
        <v>812</v>
      </c>
      <c r="B220" s="132" t="s">
        <v>393</v>
      </c>
      <c r="C220" s="144"/>
      <c r="D220" s="287">
        <f>D221</f>
        <v>2981208.94</v>
      </c>
      <c r="E220" s="192"/>
      <c r="F220" s="194"/>
      <c r="G220" s="192"/>
    </row>
    <row r="221" spans="1:7" ht="31.5">
      <c r="A221" s="127" t="s">
        <v>325</v>
      </c>
      <c r="B221" s="132" t="s">
        <v>433</v>
      </c>
      <c r="C221" s="144"/>
      <c r="D221" s="287">
        <f>D222+D227+D224+D230</f>
        <v>2981208.94</v>
      </c>
      <c r="E221" s="192"/>
      <c r="F221" s="194"/>
      <c r="G221" s="192"/>
    </row>
    <row r="222" spans="1:7" ht="18.75" customHeight="1">
      <c r="A222" s="127" t="s">
        <v>168</v>
      </c>
      <c r="B222" s="132" t="s">
        <v>219</v>
      </c>
      <c r="C222" s="139"/>
      <c r="D222" s="283">
        <f>D223</f>
        <v>1870520</v>
      </c>
      <c r="E222" s="192"/>
      <c r="F222" s="194"/>
      <c r="G222" s="192"/>
    </row>
    <row r="223" spans="1:7" ht="31.5">
      <c r="A223" s="135" t="s">
        <v>55</v>
      </c>
      <c r="B223" s="134" t="s">
        <v>219</v>
      </c>
      <c r="C223" s="136">
        <v>600</v>
      </c>
      <c r="D223" s="286">
        <f>'Приложение 4'!G421</f>
        <v>1870520</v>
      </c>
      <c r="E223" s="192"/>
      <c r="F223" s="194"/>
      <c r="G223" s="192"/>
    </row>
    <row r="224" spans="1:7" ht="15.75">
      <c r="A224" s="165" t="s">
        <v>526</v>
      </c>
      <c r="B224" s="132" t="s">
        <v>527</v>
      </c>
      <c r="C224" s="136"/>
      <c r="D224" s="283">
        <f>D225+D226</f>
        <v>424978.79000000004</v>
      </c>
      <c r="E224" s="192"/>
      <c r="F224" s="194"/>
      <c r="G224" s="192"/>
    </row>
    <row r="225" spans="1:7" ht="15.75">
      <c r="A225" s="135" t="s">
        <v>290</v>
      </c>
      <c r="B225" s="134" t="s">
        <v>527</v>
      </c>
      <c r="C225" s="148">
        <v>300</v>
      </c>
      <c r="D225" s="286">
        <f>'Приложение 4'!G247</f>
        <v>188998</v>
      </c>
      <c r="E225" s="192"/>
      <c r="F225" s="194"/>
      <c r="G225" s="192"/>
    </row>
    <row r="226" spans="1:7" ht="31.5">
      <c r="A226" s="135" t="s">
        <v>55</v>
      </c>
      <c r="B226" s="134" t="s">
        <v>527</v>
      </c>
      <c r="C226" s="143">
        <v>600</v>
      </c>
      <c r="D226" s="286">
        <f>'Приложение 4'!G423</f>
        <v>235980.79</v>
      </c>
      <c r="E226" s="192"/>
      <c r="F226" s="194"/>
      <c r="G226" s="192"/>
    </row>
    <row r="227" spans="1:7" ht="15.75">
      <c r="A227" s="127" t="s">
        <v>209</v>
      </c>
      <c r="B227" s="132" t="s">
        <v>211</v>
      </c>
      <c r="C227" s="203"/>
      <c r="D227" s="283">
        <f>D228+D229</f>
        <v>664710.15</v>
      </c>
      <c r="E227" s="192"/>
      <c r="F227" s="194"/>
      <c r="G227" s="192"/>
    </row>
    <row r="228" spans="1:7" ht="15.75">
      <c r="A228" s="135" t="s">
        <v>290</v>
      </c>
      <c r="B228" s="134" t="s">
        <v>211</v>
      </c>
      <c r="C228" s="148">
        <v>300</v>
      </c>
      <c r="D228" s="286">
        <f>'Приложение 4'!G249</f>
        <v>295612</v>
      </c>
      <c r="E228" s="192"/>
      <c r="F228" s="194"/>
      <c r="G228" s="192"/>
    </row>
    <row r="229" spans="1:7" ht="31.5">
      <c r="A229" s="135" t="s">
        <v>55</v>
      </c>
      <c r="B229" s="134" t="s">
        <v>211</v>
      </c>
      <c r="C229" s="143">
        <v>600</v>
      </c>
      <c r="D229" s="286">
        <f>'Приложение 4'!G425</f>
        <v>369098.15</v>
      </c>
      <c r="E229" s="192"/>
      <c r="F229" s="194"/>
      <c r="G229" s="192"/>
    </row>
    <row r="230" spans="1:7" ht="16.5" customHeight="1">
      <c r="A230" s="127" t="s">
        <v>222</v>
      </c>
      <c r="B230" s="129" t="s">
        <v>210</v>
      </c>
      <c r="C230" s="144"/>
      <c r="D230" s="283">
        <f>D231</f>
        <v>21000</v>
      </c>
      <c r="E230" s="192"/>
      <c r="F230" s="194"/>
      <c r="G230" s="192"/>
    </row>
    <row r="231" spans="1:7" ht="16.5" customHeight="1">
      <c r="A231" s="135" t="s">
        <v>161</v>
      </c>
      <c r="B231" s="126" t="s">
        <v>210</v>
      </c>
      <c r="C231" s="168">
        <v>200</v>
      </c>
      <c r="D231" s="286">
        <f>'Приложение 4'!G245</f>
        <v>21000</v>
      </c>
      <c r="E231" s="192"/>
      <c r="F231" s="194"/>
      <c r="G231" s="192"/>
    </row>
    <row r="232" spans="1:7" ht="31.5">
      <c r="A232" s="127" t="s">
        <v>787</v>
      </c>
      <c r="B232" s="159" t="s">
        <v>371</v>
      </c>
      <c r="C232" s="146"/>
      <c r="D232" s="283">
        <f>D233</f>
        <v>23306</v>
      </c>
      <c r="E232" s="204"/>
      <c r="F232" s="194"/>
      <c r="G232" s="192"/>
    </row>
    <row r="233" spans="1:7" ht="47.25">
      <c r="A233" s="127" t="s">
        <v>788</v>
      </c>
      <c r="B233" s="145" t="s">
        <v>406</v>
      </c>
      <c r="C233" s="146"/>
      <c r="D233" s="283">
        <f>D234</f>
        <v>23306</v>
      </c>
      <c r="E233" s="192"/>
      <c r="F233" s="194"/>
      <c r="G233" s="192"/>
    </row>
    <row r="234" spans="1:7" ht="47.25">
      <c r="A234" s="138" t="s">
        <v>34</v>
      </c>
      <c r="B234" s="145" t="s">
        <v>413</v>
      </c>
      <c r="C234" s="146"/>
      <c r="D234" s="283">
        <f>D235</f>
        <v>23306</v>
      </c>
      <c r="E234" s="192"/>
      <c r="F234" s="194"/>
      <c r="G234" s="192"/>
    </row>
    <row r="235" spans="1:7" ht="15.75">
      <c r="A235" s="135" t="s">
        <v>583</v>
      </c>
      <c r="B235" s="147" t="s">
        <v>193</v>
      </c>
      <c r="C235" s="148"/>
      <c r="D235" s="286">
        <f>D236</f>
        <v>23306</v>
      </c>
      <c r="E235" s="192"/>
      <c r="F235" s="194"/>
      <c r="G235" s="192"/>
    </row>
    <row r="236" spans="1:7" ht="18.75" customHeight="1">
      <c r="A236" s="135" t="s">
        <v>161</v>
      </c>
      <c r="B236" s="147" t="s">
        <v>193</v>
      </c>
      <c r="C236" s="148">
        <v>200</v>
      </c>
      <c r="D236" s="286">
        <f>'Приложение 4'!G72</f>
        <v>23306</v>
      </c>
      <c r="E236" s="192"/>
      <c r="F236" s="194"/>
      <c r="G236" s="192"/>
    </row>
    <row r="237" spans="1:7" ht="31.5">
      <c r="A237" s="185" t="s">
        <v>789</v>
      </c>
      <c r="B237" s="137" t="s">
        <v>372</v>
      </c>
      <c r="C237" s="144"/>
      <c r="D237" s="287">
        <f>D238</f>
        <v>323077.53</v>
      </c>
      <c r="E237" s="192"/>
      <c r="F237" s="194"/>
      <c r="G237" s="192"/>
    </row>
    <row r="238" spans="1:7" ht="63">
      <c r="A238" s="185" t="s">
        <v>844</v>
      </c>
      <c r="B238" s="132" t="s">
        <v>405</v>
      </c>
      <c r="C238" s="144"/>
      <c r="D238" s="287">
        <f>D239</f>
        <v>323077.53</v>
      </c>
      <c r="E238" s="192"/>
      <c r="F238" s="194"/>
      <c r="G238" s="192"/>
    </row>
    <row r="239" spans="1:7" ht="31.5">
      <c r="A239" s="142" t="s">
        <v>194</v>
      </c>
      <c r="B239" s="132" t="s">
        <v>414</v>
      </c>
      <c r="C239" s="144"/>
      <c r="D239" s="287">
        <f>D240+D243</f>
        <v>323077.53</v>
      </c>
      <c r="E239" s="192"/>
      <c r="F239" s="194"/>
      <c r="G239" s="192"/>
    </row>
    <row r="240" spans="1:7" ht="15.75">
      <c r="A240" s="200" t="s">
        <v>2</v>
      </c>
      <c r="B240" s="147" t="s">
        <v>195</v>
      </c>
      <c r="C240" s="143"/>
      <c r="D240" s="290">
        <f>D241+D242</f>
        <v>289271</v>
      </c>
      <c r="E240" s="192"/>
      <c r="F240" s="194"/>
      <c r="G240" s="192"/>
    </row>
    <row r="241" spans="1:7" ht="47.25">
      <c r="A241" s="135" t="s">
        <v>54</v>
      </c>
      <c r="B241" s="147" t="s">
        <v>195</v>
      </c>
      <c r="C241" s="148">
        <v>100</v>
      </c>
      <c r="D241" s="286">
        <f>'Приложение 4'!G77</f>
        <v>278027</v>
      </c>
      <c r="E241" s="192"/>
      <c r="F241" s="194"/>
      <c r="G241" s="192"/>
    </row>
    <row r="242" spans="1:7" ht="18.75" customHeight="1">
      <c r="A242" s="135" t="s">
        <v>161</v>
      </c>
      <c r="B242" s="147" t="s">
        <v>195</v>
      </c>
      <c r="C242" s="148">
        <v>200</v>
      </c>
      <c r="D242" s="286">
        <f>'Приложение 4'!G78</f>
        <v>11244</v>
      </c>
      <c r="E242" s="192"/>
      <c r="F242" s="194"/>
      <c r="G242" s="192"/>
    </row>
    <row r="243" spans="1:7" ht="18.75" customHeight="1">
      <c r="A243" s="357" t="s">
        <v>180</v>
      </c>
      <c r="B243" s="320" t="s">
        <v>760</v>
      </c>
      <c r="C243" s="390"/>
      <c r="D243" s="283">
        <f>D244</f>
        <v>33806.53</v>
      </c>
      <c r="E243" s="192"/>
      <c r="F243" s="194"/>
      <c r="G243" s="192"/>
    </row>
    <row r="244" spans="1:7" ht="51.75" customHeight="1">
      <c r="A244" s="317" t="s">
        <v>54</v>
      </c>
      <c r="B244" s="319" t="s">
        <v>760</v>
      </c>
      <c r="C244" s="389">
        <v>100</v>
      </c>
      <c r="D244" s="286">
        <f>'Приложение 4'!G80</f>
        <v>33806.53</v>
      </c>
      <c r="E244" s="192"/>
      <c r="F244" s="194"/>
      <c r="G244" s="192"/>
    </row>
    <row r="245" spans="1:7" ht="47.25">
      <c r="A245" s="127" t="s">
        <v>845</v>
      </c>
      <c r="B245" s="132" t="s">
        <v>378</v>
      </c>
      <c r="C245" s="144"/>
      <c r="D245" s="287">
        <f>D246</f>
        <v>20239907.83</v>
      </c>
      <c r="E245" s="192"/>
      <c r="F245" s="194"/>
      <c r="G245" s="192"/>
    </row>
    <row r="246" spans="1:7" ht="63">
      <c r="A246" s="127" t="s">
        <v>830</v>
      </c>
      <c r="B246" s="132" t="s">
        <v>398</v>
      </c>
      <c r="C246" s="144"/>
      <c r="D246" s="287">
        <f>D247</f>
        <v>20239907.83</v>
      </c>
      <c r="E246" s="192"/>
      <c r="F246" s="194"/>
      <c r="G246" s="192"/>
    </row>
    <row r="247" spans="1:7" ht="47.25">
      <c r="A247" s="142" t="s">
        <v>204</v>
      </c>
      <c r="B247" s="132" t="s">
        <v>422</v>
      </c>
      <c r="C247" s="144"/>
      <c r="D247" s="287">
        <f>D250+D252+D254+D248</f>
        <v>20239907.83</v>
      </c>
      <c r="E247" s="192"/>
      <c r="F247" s="194"/>
      <c r="G247" s="192"/>
    </row>
    <row r="248" spans="1:7" ht="42" customHeight="1">
      <c r="A248" s="325" t="s">
        <v>580</v>
      </c>
      <c r="B248" s="320" t="s">
        <v>672</v>
      </c>
      <c r="C248" s="352"/>
      <c r="D248" s="315">
        <f>D249</f>
        <v>13422837</v>
      </c>
      <c r="E248" s="192"/>
      <c r="F248" s="194"/>
      <c r="G248" s="192"/>
    </row>
    <row r="249" spans="1:7" ht="21" customHeight="1">
      <c r="A249" s="141" t="s">
        <v>161</v>
      </c>
      <c r="B249" s="319" t="s">
        <v>672</v>
      </c>
      <c r="C249" s="356">
        <v>200</v>
      </c>
      <c r="D249" s="382">
        <f>'Приложение 4'!G150</f>
        <v>13422837</v>
      </c>
      <c r="E249" s="192"/>
      <c r="F249" s="194"/>
      <c r="G249" s="192"/>
    </row>
    <row r="250" spans="1:7" ht="47.25">
      <c r="A250" s="257" t="s">
        <v>580</v>
      </c>
      <c r="B250" s="132" t="s">
        <v>579</v>
      </c>
      <c r="C250" s="144"/>
      <c r="D250" s="287">
        <f>D251</f>
        <v>135583.48</v>
      </c>
      <c r="E250" s="192"/>
      <c r="F250" s="194"/>
      <c r="G250" s="192"/>
    </row>
    <row r="251" spans="1:7" ht="15.75">
      <c r="A251" s="141" t="s">
        <v>161</v>
      </c>
      <c r="B251" s="134" t="s">
        <v>579</v>
      </c>
      <c r="C251" s="143">
        <v>200</v>
      </c>
      <c r="D251" s="290">
        <f>'Приложение 4'!G152</f>
        <v>135583.48</v>
      </c>
      <c r="E251" s="192"/>
      <c r="F251" s="194"/>
      <c r="G251" s="192"/>
    </row>
    <row r="252" spans="1:7" ht="31.5">
      <c r="A252" s="142" t="s">
        <v>493</v>
      </c>
      <c r="B252" s="132" t="s">
        <v>494</v>
      </c>
      <c r="C252" s="144"/>
      <c r="D252" s="287">
        <f>D253</f>
        <v>91626.34</v>
      </c>
      <c r="E252" s="192"/>
      <c r="F252" s="194"/>
      <c r="G252" s="192"/>
    </row>
    <row r="253" spans="1:7" ht="15.75">
      <c r="A253" s="141" t="s">
        <v>495</v>
      </c>
      <c r="B253" s="134" t="s">
        <v>494</v>
      </c>
      <c r="C253" s="143">
        <v>400</v>
      </c>
      <c r="D253" s="290">
        <f>'Приложение 4'!G154</f>
        <v>91626.34</v>
      </c>
      <c r="E253" s="192"/>
      <c r="F253" s="194"/>
      <c r="G253" s="192"/>
    </row>
    <row r="254" spans="1:7" ht="31.5">
      <c r="A254" s="127" t="s">
        <v>14</v>
      </c>
      <c r="B254" s="145" t="s">
        <v>205</v>
      </c>
      <c r="C254" s="144"/>
      <c r="D254" s="287">
        <f>D255</f>
        <v>6589861.01</v>
      </c>
      <c r="E254" s="192"/>
      <c r="F254" s="194"/>
      <c r="G254" s="192"/>
    </row>
    <row r="255" spans="1:7" ht="21" customHeight="1">
      <c r="A255" s="135" t="s">
        <v>161</v>
      </c>
      <c r="B255" s="147" t="s">
        <v>205</v>
      </c>
      <c r="C255" s="143">
        <v>200</v>
      </c>
      <c r="D255" s="286">
        <f>'Приложение 4'!G156</f>
        <v>6589861.01</v>
      </c>
      <c r="E255" s="192"/>
      <c r="F255" s="194"/>
      <c r="G255" s="192"/>
    </row>
    <row r="256" spans="1:7" ht="31.5">
      <c r="A256" s="185" t="s">
        <v>823</v>
      </c>
      <c r="B256" s="132" t="s">
        <v>376</v>
      </c>
      <c r="C256" s="144"/>
      <c r="D256" s="287">
        <f>D257+D262</f>
        <v>317868.57999999996</v>
      </c>
      <c r="E256" s="192"/>
      <c r="F256" s="194"/>
      <c r="G256" s="192"/>
    </row>
    <row r="257" spans="1:7" ht="47.25">
      <c r="A257" s="185" t="s">
        <v>824</v>
      </c>
      <c r="B257" s="132" t="s">
        <v>448</v>
      </c>
      <c r="C257" s="144"/>
      <c r="D257" s="287">
        <f>D258</f>
        <v>292868.57999999996</v>
      </c>
      <c r="E257" s="192"/>
      <c r="F257" s="194"/>
      <c r="G257" s="192"/>
    </row>
    <row r="258" spans="1:7" ht="31.5">
      <c r="A258" s="185" t="s">
        <v>217</v>
      </c>
      <c r="B258" s="132" t="s">
        <v>449</v>
      </c>
      <c r="C258" s="144"/>
      <c r="D258" s="287">
        <f>D259</f>
        <v>292868.57999999996</v>
      </c>
      <c r="E258" s="192"/>
      <c r="F258" s="194"/>
      <c r="G258" s="192"/>
    </row>
    <row r="259" spans="1:7" ht="31.5">
      <c r="A259" s="141" t="s">
        <v>317</v>
      </c>
      <c r="B259" s="147" t="s">
        <v>218</v>
      </c>
      <c r="C259" s="143"/>
      <c r="D259" s="290">
        <f>D260+D261</f>
        <v>292868.57999999996</v>
      </c>
      <c r="E259" s="192"/>
      <c r="F259" s="194"/>
      <c r="G259" s="192"/>
    </row>
    <row r="260" spans="1:7" ht="47.25">
      <c r="A260" s="135" t="s">
        <v>54</v>
      </c>
      <c r="B260" s="147" t="s">
        <v>218</v>
      </c>
      <c r="C260" s="148">
        <v>100</v>
      </c>
      <c r="D260" s="286">
        <f>'Приложение 4'!G290</f>
        <v>144959.58</v>
      </c>
      <c r="E260" s="192"/>
      <c r="F260" s="194"/>
      <c r="G260" s="192"/>
    </row>
    <row r="261" spans="1:7" ht="18.75" customHeight="1">
      <c r="A261" s="135" t="s">
        <v>161</v>
      </c>
      <c r="B261" s="147" t="s">
        <v>218</v>
      </c>
      <c r="C261" s="148">
        <v>200</v>
      </c>
      <c r="D261" s="286">
        <f>'Приложение 4'!G291</f>
        <v>147909</v>
      </c>
      <c r="E261" s="192"/>
      <c r="F261" s="194"/>
      <c r="G261" s="192"/>
    </row>
    <row r="262" spans="1:7" ht="47.25">
      <c r="A262" s="127" t="s">
        <v>846</v>
      </c>
      <c r="B262" s="145" t="s">
        <v>401</v>
      </c>
      <c r="C262" s="146"/>
      <c r="D262" s="283">
        <f>D263+D266</f>
        <v>25000</v>
      </c>
      <c r="E262" s="192"/>
      <c r="F262" s="194"/>
      <c r="G262" s="192"/>
    </row>
    <row r="263" spans="1:7" ht="31.5">
      <c r="A263" s="127" t="s">
        <v>147</v>
      </c>
      <c r="B263" s="145" t="s">
        <v>418</v>
      </c>
      <c r="C263" s="146"/>
      <c r="D263" s="283">
        <f>D264</f>
        <v>10000</v>
      </c>
      <c r="E263" s="192"/>
      <c r="F263" s="194"/>
      <c r="G263" s="192"/>
    </row>
    <row r="264" spans="1:7" ht="31.5">
      <c r="A264" s="135" t="s">
        <v>270</v>
      </c>
      <c r="B264" s="147" t="s">
        <v>201</v>
      </c>
      <c r="C264" s="148"/>
      <c r="D264" s="286">
        <f>D265</f>
        <v>10000</v>
      </c>
      <c r="E264" s="192"/>
      <c r="F264" s="194"/>
      <c r="G264" s="192"/>
    </row>
    <row r="265" spans="1:7" ht="18.75" customHeight="1">
      <c r="A265" s="135" t="s">
        <v>161</v>
      </c>
      <c r="B265" s="147" t="s">
        <v>201</v>
      </c>
      <c r="C265" s="148">
        <v>200</v>
      </c>
      <c r="D265" s="286">
        <f>'Приложение 4'!G131</f>
        <v>10000</v>
      </c>
      <c r="E265" s="192"/>
      <c r="F265" s="194"/>
      <c r="G265" s="192"/>
    </row>
    <row r="266" spans="1:7" ht="31.5">
      <c r="A266" s="127" t="s">
        <v>200</v>
      </c>
      <c r="B266" s="159" t="s">
        <v>419</v>
      </c>
      <c r="C266" s="146"/>
      <c r="D266" s="283">
        <f>D267</f>
        <v>15000</v>
      </c>
      <c r="E266" s="192"/>
      <c r="F266" s="194"/>
      <c r="G266" s="192"/>
    </row>
    <row r="267" spans="1:7" ht="31.5">
      <c r="A267" s="135" t="s">
        <v>270</v>
      </c>
      <c r="B267" s="134" t="s">
        <v>32</v>
      </c>
      <c r="C267" s="148"/>
      <c r="D267" s="286">
        <f>D268</f>
        <v>15000</v>
      </c>
      <c r="E267" s="192"/>
      <c r="F267" s="194"/>
      <c r="G267" s="192"/>
    </row>
    <row r="268" spans="1:7" ht="18.75" customHeight="1">
      <c r="A268" s="135" t="s">
        <v>161</v>
      </c>
      <c r="B268" s="134" t="s">
        <v>32</v>
      </c>
      <c r="C268" s="148">
        <v>200</v>
      </c>
      <c r="D268" s="286">
        <f>'Приложение 4'!G134</f>
        <v>15000</v>
      </c>
      <c r="E268" s="192"/>
      <c r="F268" s="194"/>
      <c r="G268" s="192"/>
    </row>
    <row r="269" spans="1:7" ht="47.25">
      <c r="A269" s="188" t="s">
        <v>793</v>
      </c>
      <c r="B269" s="132" t="s">
        <v>375</v>
      </c>
      <c r="C269" s="144"/>
      <c r="D269" s="287">
        <f>D270</f>
        <v>363007.47</v>
      </c>
      <c r="E269" s="192"/>
      <c r="F269" s="194"/>
      <c r="G269" s="192"/>
    </row>
    <row r="270" spans="1:7" ht="20.25" customHeight="1">
      <c r="A270" s="127" t="s">
        <v>541</v>
      </c>
      <c r="B270" s="132" t="s">
        <v>402</v>
      </c>
      <c r="C270" s="148"/>
      <c r="D270" s="283">
        <f>D271+D274+D277</f>
        <v>363007.47</v>
      </c>
      <c r="E270" s="192"/>
      <c r="F270" s="194"/>
      <c r="G270" s="192"/>
    </row>
    <row r="271" spans="1:7" ht="18" customHeight="1">
      <c r="A271" s="142" t="s">
        <v>584</v>
      </c>
      <c r="B271" s="145" t="s">
        <v>416</v>
      </c>
      <c r="C271" s="148"/>
      <c r="D271" s="283">
        <f>D272</f>
        <v>200209.51</v>
      </c>
      <c r="E271" s="192"/>
      <c r="F271" s="194"/>
      <c r="G271" s="192"/>
    </row>
    <row r="272" spans="1:7" ht="31.5">
      <c r="A272" s="135" t="s">
        <v>59</v>
      </c>
      <c r="B272" s="147" t="s">
        <v>273</v>
      </c>
      <c r="C272" s="213"/>
      <c r="D272" s="286">
        <f>D273</f>
        <v>200209.51</v>
      </c>
      <c r="E272" s="192"/>
      <c r="F272" s="194"/>
      <c r="G272" s="192"/>
    </row>
    <row r="273" spans="1:7" ht="18.75" customHeight="1">
      <c r="A273" s="135" t="s">
        <v>161</v>
      </c>
      <c r="B273" s="147" t="s">
        <v>273</v>
      </c>
      <c r="C273" s="148">
        <v>200</v>
      </c>
      <c r="D273" s="286">
        <f>'Приложение 4'!G119</f>
        <v>200209.51</v>
      </c>
      <c r="E273" s="192"/>
      <c r="F273" s="194"/>
      <c r="G273" s="192"/>
    </row>
    <row r="274" spans="1:7" ht="31.5">
      <c r="A274" s="142" t="s">
        <v>199</v>
      </c>
      <c r="B274" s="145" t="s">
        <v>417</v>
      </c>
      <c r="C274" s="148"/>
      <c r="D274" s="283">
        <f>D275</f>
        <v>9999</v>
      </c>
      <c r="E274" s="192"/>
      <c r="F274" s="194"/>
      <c r="G274" s="192"/>
    </row>
    <row r="275" spans="1:7" ht="31.5">
      <c r="A275" s="135" t="s">
        <v>59</v>
      </c>
      <c r="B275" s="147" t="s">
        <v>274</v>
      </c>
      <c r="C275" s="213"/>
      <c r="D275" s="286">
        <f>D276</f>
        <v>9999</v>
      </c>
      <c r="E275" s="192"/>
      <c r="F275" s="194"/>
      <c r="G275" s="192"/>
    </row>
    <row r="276" spans="1:7" ht="18.75" customHeight="1">
      <c r="A276" s="135" t="s">
        <v>161</v>
      </c>
      <c r="B276" s="147" t="s">
        <v>274</v>
      </c>
      <c r="C276" s="148">
        <v>200</v>
      </c>
      <c r="D276" s="286">
        <f>'Приложение 4'!G122</f>
        <v>9999</v>
      </c>
      <c r="E276" s="192"/>
      <c r="F276" s="194"/>
      <c r="G276" s="192"/>
    </row>
    <row r="277" spans="1:7" ht="36.75" customHeight="1">
      <c r="A277" s="345" t="s">
        <v>624</v>
      </c>
      <c r="B277" s="132" t="s">
        <v>626</v>
      </c>
      <c r="C277" s="146"/>
      <c r="D277" s="283">
        <f>D278</f>
        <v>152798.96</v>
      </c>
      <c r="E277" s="192"/>
      <c r="F277" s="194"/>
      <c r="G277" s="192"/>
    </row>
    <row r="278" spans="1:7" ht="33.75" customHeight="1">
      <c r="A278" s="346" t="s">
        <v>625</v>
      </c>
      <c r="B278" s="134" t="s">
        <v>627</v>
      </c>
      <c r="C278" s="148"/>
      <c r="D278" s="286">
        <f>D279</f>
        <v>152798.96</v>
      </c>
      <c r="E278" s="192"/>
      <c r="F278" s="194"/>
      <c r="G278" s="192"/>
    </row>
    <row r="279" spans="1:7" ht="18.75" customHeight="1">
      <c r="A279" s="255" t="s">
        <v>161</v>
      </c>
      <c r="B279" s="134" t="s">
        <v>627</v>
      </c>
      <c r="C279" s="148">
        <v>200</v>
      </c>
      <c r="D279" s="286">
        <f>'Приложение 4'!G125</f>
        <v>152798.96</v>
      </c>
      <c r="E279" s="192"/>
      <c r="F279" s="194"/>
      <c r="G279" s="192"/>
    </row>
    <row r="280" spans="1:7" ht="47.25">
      <c r="A280" s="188" t="s">
        <v>779</v>
      </c>
      <c r="B280" s="145" t="s">
        <v>364</v>
      </c>
      <c r="C280" s="214"/>
      <c r="D280" s="287">
        <f>D281+D285</f>
        <v>8727170.24</v>
      </c>
      <c r="E280" s="192"/>
      <c r="F280" s="194"/>
      <c r="G280" s="192"/>
    </row>
    <row r="281" spans="1:7" ht="51.75" customHeight="1">
      <c r="A281" s="185" t="s">
        <v>847</v>
      </c>
      <c r="B281" s="145" t="s">
        <v>383</v>
      </c>
      <c r="C281" s="214"/>
      <c r="D281" s="287">
        <f>D282</f>
        <v>6040401</v>
      </c>
      <c r="E281" s="192"/>
      <c r="F281" s="194"/>
      <c r="G281" s="192"/>
    </row>
    <row r="282" spans="1:7" ht="31.5">
      <c r="A282" s="142" t="s">
        <v>238</v>
      </c>
      <c r="B282" s="145" t="s">
        <v>447</v>
      </c>
      <c r="C282" s="214"/>
      <c r="D282" s="287">
        <f>D283</f>
        <v>6040401</v>
      </c>
      <c r="E282" s="192"/>
      <c r="F282" s="194"/>
      <c r="G282" s="192"/>
    </row>
    <row r="283" spans="1:7" ht="31.5">
      <c r="A283" s="200" t="s">
        <v>223</v>
      </c>
      <c r="B283" s="147" t="s">
        <v>237</v>
      </c>
      <c r="C283" s="213"/>
      <c r="D283" s="290">
        <f>D284</f>
        <v>6040401</v>
      </c>
      <c r="E283" s="192"/>
      <c r="F283" s="194"/>
      <c r="G283" s="192"/>
    </row>
    <row r="284" spans="1:7" ht="15.75">
      <c r="A284" s="205" t="s">
        <v>289</v>
      </c>
      <c r="B284" s="147" t="s">
        <v>237</v>
      </c>
      <c r="C284" s="148">
        <v>500</v>
      </c>
      <c r="D284" s="286">
        <f>'Приложение 4'!G345</f>
        <v>6040401</v>
      </c>
      <c r="E284" s="192"/>
      <c r="F284" s="194"/>
      <c r="G284" s="192"/>
    </row>
    <row r="285" spans="1:7" ht="53.25" customHeight="1">
      <c r="A285" s="145" t="s">
        <v>780</v>
      </c>
      <c r="B285" s="145" t="s">
        <v>365</v>
      </c>
      <c r="C285" s="214"/>
      <c r="D285" s="287">
        <f>D286</f>
        <v>2686769.2399999998</v>
      </c>
      <c r="E285" s="192"/>
      <c r="F285" s="194"/>
      <c r="G285" s="192"/>
    </row>
    <row r="286" spans="1:7" ht="31.5">
      <c r="A286" s="142" t="s">
        <v>586</v>
      </c>
      <c r="B286" s="145" t="s">
        <v>366</v>
      </c>
      <c r="C286" s="214"/>
      <c r="D286" s="287">
        <f>D287</f>
        <v>2686769.2399999998</v>
      </c>
      <c r="E286" s="192"/>
      <c r="F286" s="194"/>
      <c r="G286" s="192"/>
    </row>
    <row r="287" spans="1:7" ht="15.75" customHeight="1">
      <c r="A287" s="206" t="s">
        <v>180</v>
      </c>
      <c r="B287" s="147" t="s">
        <v>229</v>
      </c>
      <c r="C287" s="213"/>
      <c r="D287" s="290">
        <f>D288+D289</f>
        <v>2686769.2399999998</v>
      </c>
      <c r="E287" s="192"/>
      <c r="F287" s="194"/>
      <c r="G287" s="192"/>
    </row>
    <row r="288" spans="1:7" ht="47.25">
      <c r="A288" s="135" t="s">
        <v>54</v>
      </c>
      <c r="B288" s="147" t="s">
        <v>229</v>
      </c>
      <c r="C288" s="148">
        <v>100</v>
      </c>
      <c r="D288" s="286">
        <f>'Приложение 4'!G309</f>
        <v>2371968.59</v>
      </c>
      <c r="E288" s="192"/>
      <c r="F288" s="194"/>
      <c r="G288" s="192"/>
    </row>
    <row r="289" spans="1:7" ht="18.75" customHeight="1">
      <c r="A289" s="135" t="s">
        <v>161</v>
      </c>
      <c r="B289" s="147" t="s">
        <v>229</v>
      </c>
      <c r="C289" s="148">
        <v>200</v>
      </c>
      <c r="D289" s="286">
        <f>'Приложение 4'!G310</f>
        <v>314800.65</v>
      </c>
      <c r="E289" s="192"/>
      <c r="F289" s="194"/>
      <c r="G289" s="192"/>
    </row>
    <row r="290" spans="1:7" ht="31.5">
      <c r="A290" s="185" t="s">
        <v>796</v>
      </c>
      <c r="B290" s="145" t="s">
        <v>377</v>
      </c>
      <c r="C290" s="214"/>
      <c r="D290" s="287">
        <f>D291+D295</f>
        <v>388812.82999999996</v>
      </c>
      <c r="E290" s="192"/>
      <c r="F290" s="194"/>
      <c r="G290" s="192"/>
    </row>
    <row r="291" spans="1:7" ht="47.25">
      <c r="A291" s="127" t="s">
        <v>797</v>
      </c>
      <c r="B291" s="145" t="s">
        <v>400</v>
      </c>
      <c r="C291" s="214"/>
      <c r="D291" s="287">
        <f>D292</f>
        <v>27915.66</v>
      </c>
      <c r="E291" s="192"/>
      <c r="F291" s="194"/>
      <c r="G291" s="192"/>
    </row>
    <row r="292" spans="1:7" ht="35.25" customHeight="1">
      <c r="A292" s="142" t="s">
        <v>347</v>
      </c>
      <c r="B292" s="145" t="s">
        <v>420</v>
      </c>
      <c r="C292" s="214"/>
      <c r="D292" s="287">
        <f>D293</f>
        <v>27915.66</v>
      </c>
      <c r="E292" s="192"/>
      <c r="F292" s="194"/>
      <c r="G292" s="192"/>
    </row>
    <row r="293" spans="1:7" ht="15.75">
      <c r="A293" s="135" t="s">
        <v>169</v>
      </c>
      <c r="B293" s="182" t="s">
        <v>239</v>
      </c>
      <c r="C293" s="213"/>
      <c r="D293" s="290">
        <f>D294</f>
        <v>27915.66</v>
      </c>
      <c r="E293" s="192"/>
      <c r="F293" s="194"/>
      <c r="G293" s="192"/>
    </row>
    <row r="294" spans="1:7" ht="31.5">
      <c r="A294" s="135" t="s">
        <v>55</v>
      </c>
      <c r="B294" s="182" t="s">
        <v>239</v>
      </c>
      <c r="C294" s="148">
        <v>600</v>
      </c>
      <c r="D294" s="286">
        <f>'Приложение 4'!G353</f>
        <v>27915.66</v>
      </c>
      <c r="E294" s="192"/>
      <c r="F294" s="194"/>
      <c r="G294" s="192"/>
    </row>
    <row r="295" spans="1:7" ht="47.25">
      <c r="A295" s="185" t="s">
        <v>848</v>
      </c>
      <c r="B295" s="145" t="s">
        <v>399</v>
      </c>
      <c r="C295" s="214"/>
      <c r="D295" s="287">
        <f>D296</f>
        <v>360897.17</v>
      </c>
      <c r="E295" s="192"/>
      <c r="F295" s="194"/>
      <c r="G295" s="192"/>
    </row>
    <row r="296" spans="1:7" ht="47.25">
      <c r="A296" s="185" t="s">
        <v>202</v>
      </c>
      <c r="B296" s="145" t="s">
        <v>421</v>
      </c>
      <c r="C296" s="214"/>
      <c r="D296" s="287">
        <f>D297+D300</f>
        <v>360897.17</v>
      </c>
      <c r="E296" s="192"/>
      <c r="F296" s="194"/>
      <c r="G296" s="192"/>
    </row>
    <row r="297" spans="1:7" ht="15.75">
      <c r="A297" s="200" t="s">
        <v>3</v>
      </c>
      <c r="B297" s="147" t="s">
        <v>203</v>
      </c>
      <c r="C297" s="213"/>
      <c r="D297" s="290">
        <f>D298+D299</f>
        <v>311000</v>
      </c>
      <c r="E297" s="192"/>
      <c r="F297" s="194"/>
      <c r="G297" s="192"/>
    </row>
    <row r="298" spans="1:7" ht="47.25">
      <c r="A298" s="135" t="s">
        <v>54</v>
      </c>
      <c r="B298" s="147" t="s">
        <v>203</v>
      </c>
      <c r="C298" s="148">
        <v>100</v>
      </c>
      <c r="D298" s="286">
        <f>'Приложение 4'!G141</f>
        <v>305800</v>
      </c>
      <c r="E298" s="192"/>
      <c r="F298" s="194"/>
      <c r="G298" s="192"/>
    </row>
    <row r="299" spans="1:7" ht="18.75" customHeight="1">
      <c r="A299" s="135" t="s">
        <v>161</v>
      </c>
      <c r="B299" s="147" t="s">
        <v>203</v>
      </c>
      <c r="C299" s="148">
        <v>200</v>
      </c>
      <c r="D299" s="286">
        <f>'Приложение 4'!G142</f>
        <v>5200</v>
      </c>
      <c r="E299" s="192"/>
      <c r="F299" s="194"/>
      <c r="G299" s="192"/>
    </row>
    <row r="300" spans="1:7" ht="18" customHeight="1">
      <c r="A300" s="369" t="s">
        <v>670</v>
      </c>
      <c r="B300" s="320" t="s">
        <v>671</v>
      </c>
      <c r="C300" s="373"/>
      <c r="D300" s="308">
        <f>D301</f>
        <v>49897.17</v>
      </c>
      <c r="E300" s="192"/>
      <c r="F300" s="194"/>
      <c r="G300" s="192"/>
    </row>
    <row r="301" spans="1:7" ht="60" customHeight="1">
      <c r="A301" s="317" t="s">
        <v>54</v>
      </c>
      <c r="B301" s="319" t="s">
        <v>671</v>
      </c>
      <c r="C301" s="373">
        <v>100</v>
      </c>
      <c r="D301" s="312">
        <f>'Приложение 4'!G144</f>
        <v>49897.17</v>
      </c>
      <c r="E301" s="192"/>
      <c r="F301" s="194"/>
      <c r="G301" s="192"/>
    </row>
    <row r="302" spans="1:7" ht="31.5">
      <c r="A302" s="127" t="s">
        <v>800</v>
      </c>
      <c r="B302" s="132" t="s">
        <v>379</v>
      </c>
      <c r="C302" s="144"/>
      <c r="D302" s="283">
        <f>D307+D303</f>
        <v>278143.5</v>
      </c>
      <c r="E302" s="192"/>
      <c r="F302" s="194"/>
      <c r="G302" s="192"/>
    </row>
    <row r="303" spans="1:7" ht="33.75" customHeight="1">
      <c r="A303" s="127" t="s">
        <v>801</v>
      </c>
      <c r="B303" s="132" t="s">
        <v>397</v>
      </c>
      <c r="C303" s="144"/>
      <c r="D303" s="283">
        <f>D304</f>
        <v>196838.42</v>
      </c>
      <c r="E303" s="192"/>
      <c r="F303" s="194"/>
      <c r="G303" s="192"/>
    </row>
    <row r="304" spans="1:7" ht="31.5">
      <c r="A304" s="127" t="s">
        <v>24</v>
      </c>
      <c r="B304" s="132" t="s">
        <v>423</v>
      </c>
      <c r="C304" s="144"/>
      <c r="D304" s="283">
        <f>D305</f>
        <v>196838.42</v>
      </c>
      <c r="E304" s="192"/>
      <c r="F304" s="194"/>
      <c r="G304" s="192"/>
    </row>
    <row r="305" spans="1:7" ht="31.5">
      <c r="A305" s="135" t="s">
        <v>25</v>
      </c>
      <c r="B305" s="134" t="s">
        <v>26</v>
      </c>
      <c r="C305" s="143"/>
      <c r="D305" s="286">
        <f>D306</f>
        <v>196838.42</v>
      </c>
      <c r="E305" s="192"/>
      <c r="F305" s="194"/>
      <c r="G305" s="192"/>
    </row>
    <row r="306" spans="1:7" ht="18.75" customHeight="1">
      <c r="A306" s="135" t="s">
        <v>161</v>
      </c>
      <c r="B306" s="134" t="s">
        <v>26</v>
      </c>
      <c r="C306" s="143">
        <v>200</v>
      </c>
      <c r="D306" s="286">
        <f>'Приложение 4'!G162</f>
        <v>196838.42</v>
      </c>
      <c r="E306" s="192"/>
      <c r="F306" s="194"/>
      <c r="G306" s="192"/>
    </row>
    <row r="307" spans="1:7" ht="47.25">
      <c r="A307" s="127" t="s">
        <v>802</v>
      </c>
      <c r="B307" s="132" t="s">
        <v>396</v>
      </c>
      <c r="C307" s="144"/>
      <c r="D307" s="283">
        <f>D308+D311</f>
        <v>81305.08</v>
      </c>
      <c r="E307" s="192"/>
      <c r="F307" s="194"/>
      <c r="G307" s="192"/>
    </row>
    <row r="308" spans="1:7" ht="31.5">
      <c r="A308" s="127" t="s">
        <v>324</v>
      </c>
      <c r="B308" s="132" t="s">
        <v>424</v>
      </c>
      <c r="C308" s="144"/>
      <c r="D308" s="283">
        <f>D309</f>
        <v>49146</v>
      </c>
      <c r="E308" s="192"/>
      <c r="F308" s="194"/>
      <c r="G308" s="192"/>
    </row>
    <row r="309" spans="1:7" ht="31.5">
      <c r="A309" s="135" t="s">
        <v>25</v>
      </c>
      <c r="B309" s="134" t="s">
        <v>136</v>
      </c>
      <c r="C309" s="143"/>
      <c r="D309" s="286">
        <f>D310</f>
        <v>49146</v>
      </c>
      <c r="E309" s="192"/>
      <c r="F309" s="194"/>
      <c r="G309" s="192"/>
    </row>
    <row r="310" spans="1:7" ht="18.75" customHeight="1">
      <c r="A310" s="164" t="s">
        <v>161</v>
      </c>
      <c r="B310" s="134" t="s">
        <v>136</v>
      </c>
      <c r="C310" s="143">
        <v>200</v>
      </c>
      <c r="D310" s="286">
        <f>'Приложение 4'!G166</f>
        <v>49146</v>
      </c>
      <c r="E310" s="192"/>
      <c r="F310" s="194"/>
      <c r="G310" s="192"/>
    </row>
    <row r="311" spans="1:7" ht="83.25" customHeight="1">
      <c r="A311" s="215" t="s">
        <v>352</v>
      </c>
      <c r="B311" s="132" t="s">
        <v>425</v>
      </c>
      <c r="C311" s="144"/>
      <c r="D311" s="283">
        <f>D312</f>
        <v>32159.08</v>
      </c>
      <c r="E311" s="192"/>
      <c r="F311" s="194"/>
      <c r="G311" s="192"/>
    </row>
    <row r="312" spans="1:7" ht="34.5" customHeight="1">
      <c r="A312" s="135" t="s">
        <v>25</v>
      </c>
      <c r="B312" s="134" t="s">
        <v>353</v>
      </c>
      <c r="C312" s="143"/>
      <c r="D312" s="286">
        <f>D313</f>
        <v>32159.08</v>
      </c>
      <c r="E312" s="192"/>
      <c r="F312" s="194"/>
      <c r="G312" s="192"/>
    </row>
    <row r="313" spans="1:7" ht="18.75" customHeight="1">
      <c r="A313" s="164" t="s">
        <v>161</v>
      </c>
      <c r="B313" s="134" t="s">
        <v>353</v>
      </c>
      <c r="C313" s="143">
        <v>200</v>
      </c>
      <c r="D313" s="286">
        <f>'Приложение 4'!G169</f>
        <v>32159.08</v>
      </c>
      <c r="E313" s="192"/>
      <c r="F313" s="194"/>
      <c r="G313" s="192"/>
    </row>
    <row r="314" spans="1:7" ht="47.25">
      <c r="A314" s="127" t="s">
        <v>791</v>
      </c>
      <c r="B314" s="145" t="s">
        <v>373</v>
      </c>
      <c r="C314" s="146"/>
      <c r="D314" s="283">
        <f>D315</f>
        <v>30000</v>
      </c>
      <c r="E314" s="192"/>
      <c r="F314" s="194"/>
      <c r="G314" s="192"/>
    </row>
    <row r="315" spans="1:7" ht="63">
      <c r="A315" s="127" t="s">
        <v>829</v>
      </c>
      <c r="B315" s="145" t="s">
        <v>404</v>
      </c>
      <c r="C315" s="146"/>
      <c r="D315" s="283">
        <f>D316</f>
        <v>30000</v>
      </c>
      <c r="E315" s="192"/>
      <c r="F315" s="194"/>
      <c r="G315" s="192"/>
    </row>
    <row r="316" spans="1:7" ht="47.25">
      <c r="A316" s="127" t="s">
        <v>7</v>
      </c>
      <c r="B316" s="145" t="s">
        <v>415</v>
      </c>
      <c r="C316" s="146"/>
      <c r="D316" s="283">
        <f>D317</f>
        <v>30000</v>
      </c>
      <c r="E316" s="192"/>
      <c r="F316" s="194"/>
      <c r="G316" s="192"/>
    </row>
    <row r="317" spans="1:7" ht="15.75">
      <c r="A317" s="135" t="s">
        <v>8</v>
      </c>
      <c r="B317" s="147" t="s">
        <v>9</v>
      </c>
      <c r="C317" s="148"/>
      <c r="D317" s="286">
        <f>D318</f>
        <v>30000</v>
      </c>
      <c r="E317" s="192"/>
      <c r="F317" s="194"/>
      <c r="G317" s="192"/>
    </row>
    <row r="318" spans="1:7" ht="15.75">
      <c r="A318" s="135" t="s">
        <v>290</v>
      </c>
      <c r="B318" s="147" t="s">
        <v>9</v>
      </c>
      <c r="C318" s="148">
        <v>300</v>
      </c>
      <c r="D318" s="286">
        <f>'Приложение 4'!G85</f>
        <v>30000</v>
      </c>
      <c r="E318" s="192"/>
      <c r="F318" s="194"/>
      <c r="G318" s="192"/>
    </row>
    <row r="319" spans="1:7" ht="47.25">
      <c r="A319" s="254" t="s">
        <v>777</v>
      </c>
      <c r="B319" s="132" t="s">
        <v>360</v>
      </c>
      <c r="C319" s="148"/>
      <c r="D319" s="283">
        <f>D320</f>
        <v>356972.69</v>
      </c>
      <c r="E319" s="192"/>
      <c r="F319" s="194"/>
      <c r="G319" s="192"/>
    </row>
    <row r="320" spans="1:7" ht="78.75">
      <c r="A320" s="254" t="s">
        <v>778</v>
      </c>
      <c r="B320" s="132" t="s">
        <v>361</v>
      </c>
      <c r="C320" s="148"/>
      <c r="D320" s="283">
        <f>D321</f>
        <v>356972.69</v>
      </c>
      <c r="E320" s="192"/>
      <c r="F320" s="194"/>
      <c r="G320" s="192"/>
    </row>
    <row r="321" spans="1:7" ht="47.25">
      <c r="A321" s="254" t="s">
        <v>536</v>
      </c>
      <c r="B321" s="132" t="s">
        <v>440</v>
      </c>
      <c r="C321" s="148"/>
      <c r="D321" s="283">
        <f>D322+D324</f>
        <v>356972.69</v>
      </c>
      <c r="E321" s="192"/>
      <c r="F321" s="194"/>
      <c r="G321" s="192"/>
    </row>
    <row r="322" spans="1:7" ht="36" customHeight="1">
      <c r="A322" s="165" t="s">
        <v>537</v>
      </c>
      <c r="B322" s="137" t="s">
        <v>138</v>
      </c>
      <c r="C322" s="148"/>
      <c r="D322" s="283">
        <f>D323</f>
        <v>326201.96</v>
      </c>
      <c r="E322" s="192"/>
      <c r="F322" s="194"/>
      <c r="G322" s="192"/>
    </row>
    <row r="323" spans="1:7" ht="18.75" customHeight="1">
      <c r="A323" s="135" t="s">
        <v>161</v>
      </c>
      <c r="B323" s="153" t="s">
        <v>138</v>
      </c>
      <c r="C323" s="148">
        <v>200</v>
      </c>
      <c r="D323" s="286">
        <f>'Приложение 4'!G262</f>
        <v>326201.96</v>
      </c>
      <c r="E323" s="192"/>
      <c r="F323" s="194"/>
      <c r="G323" s="192"/>
    </row>
    <row r="324" spans="1:7" ht="47.25">
      <c r="A324" s="127" t="s">
        <v>538</v>
      </c>
      <c r="B324" s="132" t="s">
        <v>224</v>
      </c>
      <c r="C324" s="128"/>
      <c r="D324" s="283">
        <f>D325</f>
        <v>30770.73</v>
      </c>
      <c r="E324" s="192"/>
      <c r="F324" s="194"/>
      <c r="G324" s="192"/>
    </row>
    <row r="325" spans="1:7" ht="47.25">
      <c r="A325" s="135" t="s">
        <v>54</v>
      </c>
      <c r="B325" s="134" t="s">
        <v>224</v>
      </c>
      <c r="C325" s="136">
        <v>100</v>
      </c>
      <c r="D325" s="286">
        <f>'Приложение 4'!G33</f>
        <v>30770.73</v>
      </c>
      <c r="E325" s="192"/>
      <c r="F325" s="194"/>
      <c r="G325" s="192"/>
    </row>
    <row r="326" spans="1:7" ht="15.75">
      <c r="A326" s="185" t="s">
        <v>184</v>
      </c>
      <c r="B326" s="145" t="s">
        <v>354</v>
      </c>
      <c r="C326" s="214"/>
      <c r="D326" s="287">
        <f>D327</f>
        <v>1465634.61</v>
      </c>
      <c r="E326" s="192"/>
      <c r="F326" s="291">
        <f>D326+D330+D335+D340+D345+D370</f>
        <v>34424472.06999999</v>
      </c>
      <c r="G326" s="199" t="s">
        <v>348</v>
      </c>
    </row>
    <row r="327" spans="1:7" ht="15.75">
      <c r="A327" s="185" t="s">
        <v>185</v>
      </c>
      <c r="B327" s="145" t="s">
        <v>355</v>
      </c>
      <c r="C327" s="214"/>
      <c r="D327" s="287">
        <f>D328</f>
        <v>1465634.61</v>
      </c>
      <c r="E327" s="192"/>
      <c r="F327" s="194"/>
      <c r="G327" s="192"/>
    </row>
    <row r="328" spans="1:7" ht="15.75">
      <c r="A328" s="135" t="s">
        <v>180</v>
      </c>
      <c r="B328" s="182" t="s">
        <v>181</v>
      </c>
      <c r="C328" s="213"/>
      <c r="D328" s="290">
        <f>D329</f>
        <v>1465634.61</v>
      </c>
      <c r="E328" s="192"/>
      <c r="F328" s="194"/>
      <c r="G328" s="192"/>
    </row>
    <row r="329" spans="1:7" ht="47.25">
      <c r="A329" s="135" t="s">
        <v>54</v>
      </c>
      <c r="B329" s="182" t="s">
        <v>181</v>
      </c>
      <c r="C329" s="148">
        <v>100</v>
      </c>
      <c r="D329" s="285">
        <f>'Приложение 4'!G22</f>
        <v>1465634.61</v>
      </c>
      <c r="E329" s="192"/>
      <c r="F329" s="194"/>
      <c r="G329" s="192"/>
    </row>
    <row r="330" spans="1:7" ht="15.75">
      <c r="A330" s="188" t="s">
        <v>37</v>
      </c>
      <c r="B330" s="145" t="s">
        <v>358</v>
      </c>
      <c r="C330" s="214"/>
      <c r="D330" s="287">
        <f>D331</f>
        <v>14344935.239999998</v>
      </c>
      <c r="E330" s="192"/>
      <c r="F330" s="194"/>
      <c r="G330" s="192"/>
    </row>
    <row r="331" spans="1:7" ht="15.75">
      <c r="A331" s="188" t="s">
        <v>39</v>
      </c>
      <c r="B331" s="145" t="s">
        <v>359</v>
      </c>
      <c r="C331" s="214"/>
      <c r="D331" s="287">
        <f>D332</f>
        <v>14344935.239999998</v>
      </c>
      <c r="E331" s="192"/>
      <c r="F331" s="194"/>
      <c r="G331" s="192"/>
    </row>
    <row r="332" spans="1:7" ht="15.75">
      <c r="A332" s="206" t="s">
        <v>180</v>
      </c>
      <c r="B332" s="147" t="s">
        <v>10</v>
      </c>
      <c r="C332" s="148"/>
      <c r="D332" s="286">
        <f>D333+D334</f>
        <v>14344935.239999998</v>
      </c>
      <c r="E332" s="192"/>
      <c r="F332" s="194"/>
      <c r="G332" s="192"/>
    </row>
    <row r="333" spans="1:7" ht="47.25">
      <c r="A333" s="135" t="s">
        <v>54</v>
      </c>
      <c r="B333" s="147" t="s">
        <v>10</v>
      </c>
      <c r="C333" s="148">
        <v>100</v>
      </c>
      <c r="D333" s="286">
        <f>'Приложение 4'!G27</f>
        <v>13530579.54</v>
      </c>
      <c r="E333" s="192"/>
      <c r="F333" s="194"/>
      <c r="G333" s="192"/>
    </row>
    <row r="334" spans="1:7" ht="18.75" customHeight="1">
      <c r="A334" s="135" t="s">
        <v>161</v>
      </c>
      <c r="B334" s="147" t="s">
        <v>10</v>
      </c>
      <c r="C334" s="148">
        <v>200</v>
      </c>
      <c r="D334" s="286">
        <f>'Приложение 4'!G28</f>
        <v>814355.7</v>
      </c>
      <c r="E334" s="192"/>
      <c r="F334" s="194"/>
      <c r="G334" s="192"/>
    </row>
    <row r="335" spans="1:7" ht="31.5">
      <c r="A335" s="188" t="s">
        <v>178</v>
      </c>
      <c r="B335" s="145" t="s">
        <v>356</v>
      </c>
      <c r="C335" s="214"/>
      <c r="D335" s="287">
        <f>D336</f>
        <v>1440525.66</v>
      </c>
      <c r="E335" s="192"/>
      <c r="F335" s="194"/>
      <c r="G335" s="192"/>
    </row>
    <row r="336" spans="1:7" ht="15.75">
      <c r="A336" s="188" t="s">
        <v>179</v>
      </c>
      <c r="B336" s="145" t="s">
        <v>357</v>
      </c>
      <c r="C336" s="214"/>
      <c r="D336" s="287">
        <f>D337</f>
        <v>1440525.66</v>
      </c>
      <c r="E336" s="192"/>
      <c r="F336" s="194"/>
      <c r="G336" s="192"/>
    </row>
    <row r="337" spans="1:7" ht="15.75">
      <c r="A337" s="206" t="s">
        <v>180</v>
      </c>
      <c r="B337" s="182" t="s">
        <v>228</v>
      </c>
      <c r="C337" s="148"/>
      <c r="D337" s="286">
        <f>D338+D339</f>
        <v>1440525.66</v>
      </c>
      <c r="E337" s="192"/>
      <c r="F337" s="194"/>
      <c r="G337" s="192"/>
    </row>
    <row r="338" spans="1:7" ht="47.25">
      <c r="A338" s="135" t="s">
        <v>54</v>
      </c>
      <c r="B338" s="182" t="s">
        <v>228</v>
      </c>
      <c r="C338" s="148">
        <v>100</v>
      </c>
      <c r="D338" s="286">
        <f>'Приложение 4'!G492</f>
        <v>1395401.89</v>
      </c>
      <c r="E338" s="192"/>
      <c r="F338" s="194"/>
      <c r="G338" s="192"/>
    </row>
    <row r="339" spans="1:7" ht="18.75" customHeight="1">
      <c r="A339" s="135" t="s">
        <v>161</v>
      </c>
      <c r="B339" s="182" t="s">
        <v>228</v>
      </c>
      <c r="C339" s="136">
        <v>200</v>
      </c>
      <c r="D339" s="286">
        <f>'Приложение 4'!G493</f>
        <v>45123.77</v>
      </c>
      <c r="E339" s="192"/>
      <c r="F339" s="194"/>
      <c r="G339" s="192"/>
    </row>
    <row r="340" spans="1:7" ht="31.5">
      <c r="A340" s="127" t="s">
        <v>61</v>
      </c>
      <c r="B340" s="145" t="s">
        <v>374</v>
      </c>
      <c r="C340" s="214"/>
      <c r="D340" s="287">
        <f>D341</f>
        <v>1001920.11</v>
      </c>
      <c r="E340" s="192"/>
      <c r="F340" s="194"/>
      <c r="G340" s="192"/>
    </row>
    <row r="341" spans="1:7" ht="15.75">
      <c r="A341" s="254" t="s">
        <v>491</v>
      </c>
      <c r="B341" s="145" t="s">
        <v>403</v>
      </c>
      <c r="C341" s="214"/>
      <c r="D341" s="287">
        <f>D342</f>
        <v>1001920.11</v>
      </c>
      <c r="E341" s="192"/>
      <c r="F341" s="194"/>
      <c r="G341" s="192"/>
    </row>
    <row r="342" spans="1:7" ht="15.75">
      <c r="A342" s="181" t="s">
        <v>450</v>
      </c>
      <c r="B342" s="147" t="s">
        <v>196</v>
      </c>
      <c r="C342" s="214"/>
      <c r="D342" s="287">
        <f>D344+D343</f>
        <v>1001920.11</v>
      </c>
      <c r="E342" s="192"/>
      <c r="F342" s="194"/>
      <c r="G342" s="192"/>
    </row>
    <row r="343" spans="1:7" ht="15.75">
      <c r="A343" s="181" t="s">
        <v>161</v>
      </c>
      <c r="B343" s="147" t="s">
        <v>196</v>
      </c>
      <c r="C343" s="154">
        <v>200</v>
      </c>
      <c r="D343" s="290">
        <f>'Приложение 4'!G89</f>
        <v>48776</v>
      </c>
      <c r="E343" s="192"/>
      <c r="F343" s="194"/>
      <c r="G343" s="192"/>
    </row>
    <row r="344" spans="1:7" ht="15.75">
      <c r="A344" s="135" t="s">
        <v>269</v>
      </c>
      <c r="B344" s="147" t="s">
        <v>196</v>
      </c>
      <c r="C344" s="148">
        <v>800</v>
      </c>
      <c r="D344" s="286">
        <f>'Приложение 4'!G90</f>
        <v>953144.11</v>
      </c>
      <c r="E344" s="192"/>
      <c r="F344" s="207"/>
      <c r="G344" s="192"/>
    </row>
    <row r="345" spans="1:7" ht="15.75">
      <c r="A345" s="127" t="s">
        <v>38</v>
      </c>
      <c r="B345" s="145" t="s">
        <v>362</v>
      </c>
      <c r="C345" s="214"/>
      <c r="D345" s="287">
        <f>D346</f>
        <v>15777417.79</v>
      </c>
      <c r="E345" s="192"/>
      <c r="F345" s="194"/>
      <c r="G345" s="192"/>
    </row>
    <row r="346" spans="1:7" ht="15.75">
      <c r="A346" s="127" t="s">
        <v>349</v>
      </c>
      <c r="B346" s="145" t="s">
        <v>363</v>
      </c>
      <c r="C346" s="214"/>
      <c r="D346" s="287">
        <f>D347+D354+D359+D364+D366+D368+D352+D357</f>
        <v>15777417.79</v>
      </c>
      <c r="E346" s="192"/>
      <c r="F346" s="194"/>
      <c r="G346" s="192"/>
    </row>
    <row r="347" spans="1:7" ht="31.5">
      <c r="A347" s="127" t="s">
        <v>293</v>
      </c>
      <c r="B347" s="145" t="s">
        <v>182</v>
      </c>
      <c r="C347" s="189"/>
      <c r="D347" s="283">
        <f>D348+D349+D351</f>
        <v>328343.67</v>
      </c>
      <c r="E347" s="192"/>
      <c r="F347" s="194"/>
      <c r="G347" s="192"/>
    </row>
    <row r="348" spans="1:7" ht="47.25">
      <c r="A348" s="135" t="s">
        <v>54</v>
      </c>
      <c r="B348" s="147" t="s">
        <v>182</v>
      </c>
      <c r="C348" s="148">
        <v>100</v>
      </c>
      <c r="D348" s="286">
        <f>'Приложение 4'!G37</f>
        <v>305800</v>
      </c>
      <c r="E348" s="192"/>
      <c r="F348" s="194"/>
      <c r="G348" s="192"/>
    </row>
    <row r="349" spans="1:7" ht="18" customHeight="1">
      <c r="A349" s="135" t="s">
        <v>161</v>
      </c>
      <c r="B349" s="147" t="s">
        <v>182</v>
      </c>
      <c r="C349" s="148">
        <v>200</v>
      </c>
      <c r="D349" s="286">
        <f>'Приложение 4'!G38</f>
        <v>5200</v>
      </c>
      <c r="E349" s="192"/>
      <c r="F349" s="194"/>
      <c r="G349" s="192"/>
    </row>
    <row r="350" spans="1:7" ht="18" customHeight="1">
      <c r="A350" s="388" t="s">
        <v>180</v>
      </c>
      <c r="B350" s="320" t="s">
        <v>759</v>
      </c>
      <c r="C350" s="389"/>
      <c r="D350" s="283">
        <f>D351</f>
        <v>17343.67</v>
      </c>
      <c r="E350" s="192"/>
      <c r="F350" s="194"/>
      <c r="G350" s="192"/>
    </row>
    <row r="351" spans="1:7" ht="18" customHeight="1">
      <c r="A351" s="317" t="s">
        <v>54</v>
      </c>
      <c r="B351" s="320" t="s">
        <v>759</v>
      </c>
      <c r="C351" s="389">
        <v>100</v>
      </c>
      <c r="D351" s="286">
        <f>'Приложение 4'!G40</f>
        <v>17343.67</v>
      </c>
      <c r="E351" s="192"/>
      <c r="F351" s="194"/>
      <c r="G351" s="192"/>
    </row>
    <row r="352" spans="1:7" ht="33" customHeight="1">
      <c r="A352" s="359" t="s">
        <v>761</v>
      </c>
      <c r="B352" s="320" t="s">
        <v>762</v>
      </c>
      <c r="C352" s="373"/>
      <c r="D352" s="283">
        <f>D353</f>
        <v>103417</v>
      </c>
      <c r="E352" s="192"/>
      <c r="F352" s="194"/>
      <c r="G352" s="192"/>
    </row>
    <row r="353" spans="1:7" ht="33" customHeight="1">
      <c r="A353" s="317" t="s">
        <v>161</v>
      </c>
      <c r="B353" s="319" t="s">
        <v>762</v>
      </c>
      <c r="C353" s="373">
        <v>200</v>
      </c>
      <c r="D353" s="286">
        <f>'Приложение 4'!G94</f>
        <v>103417</v>
      </c>
      <c r="E353" s="192"/>
      <c r="F353" s="194"/>
      <c r="G353" s="192"/>
    </row>
    <row r="354" spans="1:7" ht="36" customHeight="1">
      <c r="A354" s="202" t="s">
        <v>492</v>
      </c>
      <c r="B354" s="132" t="s">
        <v>225</v>
      </c>
      <c r="C354" s="367"/>
      <c r="D354" s="283">
        <f>D355+D356</f>
        <v>1378800</v>
      </c>
      <c r="E354" s="192"/>
      <c r="F354" s="194"/>
      <c r="G354" s="192"/>
    </row>
    <row r="355" spans="1:7" ht="53.25" customHeight="1">
      <c r="A355" s="135" t="s">
        <v>54</v>
      </c>
      <c r="B355" s="134" t="s">
        <v>225</v>
      </c>
      <c r="C355" s="136">
        <v>100</v>
      </c>
      <c r="D355" s="286">
        <f>'Приложение 4'!G96</f>
        <v>1061421</v>
      </c>
      <c r="E355" s="192"/>
      <c r="F355" s="194"/>
      <c r="G355" s="192"/>
    </row>
    <row r="356" spans="1:7" ht="18" customHeight="1">
      <c r="A356" s="135" t="s">
        <v>161</v>
      </c>
      <c r="B356" s="134" t="s">
        <v>225</v>
      </c>
      <c r="C356" s="136">
        <v>200</v>
      </c>
      <c r="D356" s="286">
        <f>'Приложение 4'!G97</f>
        <v>317379</v>
      </c>
      <c r="E356" s="192"/>
      <c r="F356" s="194"/>
      <c r="G356" s="192"/>
    </row>
    <row r="357" spans="1:7" ht="18" customHeight="1">
      <c r="A357" s="357" t="s">
        <v>180</v>
      </c>
      <c r="B357" s="320" t="s">
        <v>759</v>
      </c>
      <c r="C357" s="371"/>
      <c r="D357" s="283">
        <f>D358</f>
        <v>82673.87</v>
      </c>
      <c r="E357" s="192"/>
      <c r="F357" s="194"/>
      <c r="G357" s="192"/>
    </row>
    <row r="358" spans="1:7" ht="46.5" customHeight="1">
      <c r="A358" s="317" t="s">
        <v>54</v>
      </c>
      <c r="B358" s="319" t="s">
        <v>759</v>
      </c>
      <c r="C358" s="373">
        <v>100</v>
      </c>
      <c r="D358" s="286">
        <f>'Приложение 4'!G99</f>
        <v>82673.87</v>
      </c>
      <c r="E358" s="192"/>
      <c r="F358" s="194"/>
      <c r="G358" s="192"/>
    </row>
    <row r="359" spans="1:7" ht="19.5" customHeight="1">
      <c r="A359" s="127" t="s">
        <v>168</v>
      </c>
      <c r="B359" s="132" t="s">
        <v>197</v>
      </c>
      <c r="C359" s="151"/>
      <c r="D359" s="283">
        <f>D360+D361+D363+D362</f>
        <v>13377629.25</v>
      </c>
      <c r="E359" s="192"/>
      <c r="F359" s="194"/>
      <c r="G359" s="192"/>
    </row>
    <row r="360" spans="1:7" ht="51.75" customHeight="1">
      <c r="A360" s="135" t="s">
        <v>54</v>
      </c>
      <c r="B360" s="134" t="s">
        <v>197</v>
      </c>
      <c r="C360" s="152" t="s">
        <v>171</v>
      </c>
      <c r="D360" s="286">
        <f>'Приложение 4'!G101</f>
        <v>7151156.67</v>
      </c>
      <c r="E360" s="192"/>
      <c r="F360" s="194"/>
      <c r="G360" s="192"/>
    </row>
    <row r="361" spans="1:7" ht="18" customHeight="1">
      <c r="A361" s="135" t="s">
        <v>161</v>
      </c>
      <c r="B361" s="134" t="s">
        <v>197</v>
      </c>
      <c r="C361" s="152" t="s">
        <v>172</v>
      </c>
      <c r="D361" s="286">
        <f>'Приложение 4'!G102</f>
        <v>6040351.62</v>
      </c>
      <c r="E361" s="192"/>
      <c r="F361" s="194"/>
      <c r="G361" s="192"/>
    </row>
    <row r="362" spans="1:7" ht="18" customHeight="1">
      <c r="A362" s="317" t="s">
        <v>772</v>
      </c>
      <c r="B362" s="319" t="s">
        <v>197</v>
      </c>
      <c r="C362" s="395" t="s">
        <v>327</v>
      </c>
      <c r="D362" s="286">
        <f>'Приложение 4'!G405</f>
        <v>99362.96</v>
      </c>
      <c r="E362" s="192"/>
      <c r="F362" s="194"/>
      <c r="G362" s="192"/>
    </row>
    <row r="363" spans="1:7" ht="18" customHeight="1">
      <c r="A363" s="135" t="s">
        <v>269</v>
      </c>
      <c r="B363" s="134" t="s">
        <v>197</v>
      </c>
      <c r="C363" s="152" t="s">
        <v>165</v>
      </c>
      <c r="D363" s="286">
        <f>'Приложение 4'!G103+'Приложение 4'!G440</f>
        <v>86758</v>
      </c>
      <c r="E363" s="192"/>
      <c r="F363" s="194"/>
      <c r="G363" s="192"/>
    </row>
    <row r="364" spans="1:7" ht="18" customHeight="1">
      <c r="A364" s="138" t="s">
        <v>60</v>
      </c>
      <c r="B364" s="132" t="s">
        <v>198</v>
      </c>
      <c r="C364" s="128"/>
      <c r="D364" s="283">
        <f>D365</f>
        <v>124112</v>
      </c>
      <c r="E364" s="192"/>
      <c r="F364" s="194"/>
      <c r="G364" s="192"/>
    </row>
    <row r="365" spans="1:7" ht="18" customHeight="1">
      <c r="A365" s="135" t="s">
        <v>161</v>
      </c>
      <c r="B365" s="134" t="s">
        <v>198</v>
      </c>
      <c r="C365" s="136">
        <v>200</v>
      </c>
      <c r="D365" s="286">
        <f>'Приложение 4'!G105+'Приложение 4'!G498</f>
        <v>124112</v>
      </c>
      <c r="E365" s="192"/>
      <c r="F365" s="194"/>
      <c r="G365" s="192"/>
    </row>
    <row r="366" spans="1:7" ht="33" customHeight="1">
      <c r="A366" s="127" t="s">
        <v>548</v>
      </c>
      <c r="B366" s="132" t="s">
        <v>547</v>
      </c>
      <c r="C366" s="139"/>
      <c r="D366" s="283">
        <f>D367</f>
        <v>342442.35</v>
      </c>
      <c r="E366" s="192"/>
      <c r="F366" s="194"/>
      <c r="G366" s="192"/>
    </row>
    <row r="367" spans="1:7" ht="18" customHeight="1">
      <c r="A367" s="300" t="s">
        <v>289</v>
      </c>
      <c r="B367" s="134" t="s">
        <v>547</v>
      </c>
      <c r="C367" s="136">
        <v>500</v>
      </c>
      <c r="D367" s="286">
        <f>'Приложение 4'!G107</f>
        <v>342442.35</v>
      </c>
      <c r="E367" s="192"/>
      <c r="F367" s="194"/>
      <c r="G367" s="192"/>
    </row>
    <row r="368" spans="1:7" ht="82.5" customHeight="1">
      <c r="A368" s="127" t="s">
        <v>549</v>
      </c>
      <c r="B368" s="132" t="s">
        <v>550</v>
      </c>
      <c r="C368" s="139"/>
      <c r="D368" s="283">
        <f>D369</f>
        <v>39999.65</v>
      </c>
      <c r="E368" s="192"/>
      <c r="F368" s="194"/>
      <c r="G368" s="192"/>
    </row>
    <row r="369" spans="1:7" ht="18" customHeight="1">
      <c r="A369" s="300" t="s">
        <v>289</v>
      </c>
      <c r="B369" s="134" t="s">
        <v>550</v>
      </c>
      <c r="C369" s="136">
        <v>500</v>
      </c>
      <c r="D369" s="286">
        <f>'Приложение 4'!G255</f>
        <v>39999.65</v>
      </c>
      <c r="E369" s="192"/>
      <c r="F369" s="194"/>
      <c r="G369" s="192"/>
    </row>
    <row r="370" spans="1:7" ht="18" customHeight="1">
      <c r="A370" s="132" t="s">
        <v>143</v>
      </c>
      <c r="B370" s="132" t="s">
        <v>367</v>
      </c>
      <c r="C370" s="136"/>
      <c r="D370" s="283">
        <f>D371</f>
        <v>394038.66</v>
      </c>
      <c r="E370" s="192"/>
      <c r="F370" s="194"/>
      <c r="G370" s="192"/>
    </row>
    <row r="371" spans="1:7" ht="18" customHeight="1">
      <c r="A371" s="257" t="s">
        <v>6</v>
      </c>
      <c r="B371" s="132" t="s">
        <v>368</v>
      </c>
      <c r="C371" s="136"/>
      <c r="D371" s="283">
        <f>D372</f>
        <v>394038.66</v>
      </c>
      <c r="E371" s="192"/>
      <c r="F371" s="194"/>
      <c r="G371" s="192"/>
    </row>
    <row r="372" spans="1:7" ht="15.75">
      <c r="A372" s="208" t="s">
        <v>6</v>
      </c>
      <c r="B372" s="145" t="s">
        <v>183</v>
      </c>
      <c r="C372" s="189"/>
      <c r="D372" s="283">
        <f>D374+D373</f>
        <v>394038.66</v>
      </c>
      <c r="E372" s="192"/>
      <c r="F372" s="194"/>
      <c r="G372" s="192"/>
    </row>
    <row r="373" spans="1:7" ht="15.75">
      <c r="A373" s="255" t="s">
        <v>290</v>
      </c>
      <c r="B373" s="147" t="s">
        <v>183</v>
      </c>
      <c r="C373" s="316">
        <v>300</v>
      </c>
      <c r="D373" s="286">
        <f>'Приложение 4'!G112</f>
        <v>66600</v>
      </c>
      <c r="E373" s="192"/>
      <c r="F373" s="194"/>
      <c r="G373" s="192"/>
    </row>
    <row r="374" spans="1:7" ht="21.75" customHeight="1">
      <c r="A374" s="317" t="s">
        <v>161</v>
      </c>
      <c r="B374" s="147" t="s">
        <v>183</v>
      </c>
      <c r="C374" s="316" t="s">
        <v>172</v>
      </c>
      <c r="D374" s="286">
        <f>'Приложение 4'!G230+'Приложение 4'!G111</f>
        <v>327438.66</v>
      </c>
      <c r="E374" s="192"/>
      <c r="F374" s="194"/>
      <c r="G374" s="192"/>
    </row>
  </sheetData>
  <sheetProtection/>
  <autoFilter ref="B6:C374"/>
  <mergeCells count="3">
    <mergeCell ref="A2:D2"/>
    <mergeCell ref="A3:D3"/>
    <mergeCell ref="B1:D1"/>
  </mergeCells>
  <printOptions/>
  <pageMargins left="0.7086614173228347" right="0.7086614173228347" top="0.7480314960629921" bottom="0.7480314960629921" header="0.31496062992125984" footer="0.31496062992125984"/>
  <pageSetup horizontalDpi="600" verticalDpi="600" orientation="portrait" paperSize="9" scale="67"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пользователь</cp:lastModifiedBy>
  <cp:lastPrinted>2021-02-17T12:57:42Z</cp:lastPrinted>
  <dcterms:created xsi:type="dcterms:W3CDTF">2006-02-22T11:09:57Z</dcterms:created>
  <dcterms:modified xsi:type="dcterms:W3CDTF">2022-02-15T17:20:57Z</dcterms:modified>
  <cp:category/>
  <cp:version/>
  <cp:contentType/>
  <cp:contentStatus/>
</cp:coreProperties>
</file>