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4"/>
  </bookViews>
  <sheets>
    <sheet name="источники 2021" sheetId="1" r:id="rId1"/>
    <sheet name="Доходы 2021" sheetId="2" r:id="rId2"/>
    <sheet name="РзПр 2021" sheetId="3" r:id="rId3"/>
    <sheet name="Ведомственная 2021" sheetId="4" r:id="rId4"/>
    <sheet name="Программы 2021" sheetId="5" r:id="rId5"/>
  </sheets>
  <definedNames>
    <definedName name="_xlnm._FilterDatabase" localSheetId="3" hidden="1">'Ведомственная 2021'!$A$14:$G$510</definedName>
    <definedName name="_xlnm._FilterDatabase" localSheetId="4" hidden="1">'Программы 2021'!$B$9:$C$396</definedName>
    <definedName name="_xlnm._FilterDatabase" localSheetId="2" hidden="1">'РзПр 2021'!$B$10:$E$472</definedName>
    <definedName name="_xlnm.Print_Titles" localSheetId="3">'Ведомственная 2021'!$12:$14</definedName>
    <definedName name="_xlnm.Print_Titles" localSheetId="1">'Доходы 2021'!$9:$9</definedName>
    <definedName name="_xlnm.Print_Titles" localSheetId="4">'Программы 2021'!$7:$7</definedName>
    <definedName name="_xlnm.Print_Titles" localSheetId="2">'РзПр 2021'!$8:$8</definedName>
    <definedName name="_xlnm.Print_Area" localSheetId="3">'Ведомственная 2021'!$A$1:$G$510</definedName>
    <definedName name="_xlnm.Print_Area" localSheetId="1">'Доходы 2021'!$A$1:$C$137</definedName>
    <definedName name="_xlnm.Print_Area" localSheetId="0">'источники 2021'!$A$1:$C$17</definedName>
    <definedName name="_xlnm.Print_Area" localSheetId="4">'Программы 2021'!$A$1:$D$396</definedName>
    <definedName name="_xlnm.Print_Area" localSheetId="2">'РзПр 2021'!$A$1:$F$472</definedName>
  </definedNames>
  <calcPr fullCalcOnLoad="1" refMode="R1C1"/>
</workbook>
</file>

<file path=xl/sharedStrings.xml><?xml version="1.0" encoding="utf-8"?>
<sst xmlns="http://schemas.openxmlformats.org/spreadsheetml/2006/main" count="5322" uniqueCount="839">
  <si>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</si>
  <si>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</si>
  <si>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</si>
  <si>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</si>
  <si>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</si>
  <si>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</si>
  <si>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</si>
  <si>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</si>
  <si>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</si>
  <si>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</si>
  <si>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</si>
  <si>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</si>
  <si>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</si>
  <si>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</si>
  <si>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</si>
  <si>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</si>
  <si>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</si>
  <si>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</si>
  <si>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</si>
  <si>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</si>
  <si>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</si>
  <si>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</si>
  <si>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</si>
  <si>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</si>
  <si>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</si>
  <si>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</si>
  <si>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</si>
  <si>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</si>
  <si>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</si>
  <si>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</si>
  <si>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</si>
  <si>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</si>
  <si>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</si>
  <si>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</si>
  <si>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</si>
  <si>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</si>
  <si>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</si>
  <si>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</si>
  <si>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</si>
  <si>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</si>
  <si>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</si>
  <si>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</si>
  <si>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</si>
  <si>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</si>
  <si>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</si>
  <si>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</si>
  <si>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</si>
  <si>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</si>
  <si>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</si>
  <si>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</si>
  <si>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</si>
  <si>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</si>
  <si>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</si>
  <si>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</si>
  <si>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</si>
  <si>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</si>
  <si>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</si>
  <si>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</si>
  <si>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</si>
  <si>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</si>
  <si>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</si>
  <si>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</si>
  <si>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</si>
  <si>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</si>
  <si>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</si>
  <si>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</si>
  <si>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</si>
  <si>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</si>
  <si>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</si>
  <si>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</si>
  <si>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</si>
  <si>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</si>
  <si>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</si>
  <si>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</si>
  <si>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</si>
  <si>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</si>
  <si>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</si>
  <si>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</si>
  <si>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</si>
  <si>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</si>
  <si>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</si>
  <si>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</si>
  <si>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</si>
  <si>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</si>
  <si>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</si>
  <si>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</si>
  <si>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</si>
  <si>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</si>
  <si>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</si>
  <si>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</si>
  <si>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</si>
  <si>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</si>
  <si>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</si>
  <si>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</si>
  <si>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</si>
  <si>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</si>
  <si>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</si>
  <si>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</si>
  <si>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</si>
  <si>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</si>
  <si>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</si>
  <si>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</si>
  <si>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</si>
  <si>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</si>
  <si>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</si>
  <si>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</si>
  <si>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</si>
  <si>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</si>
  <si>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</si>
  <si>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</si>
  <si>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</si>
  <si>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</si>
  <si>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</si>
  <si>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</si>
  <si>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</si>
  <si>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</si>
  <si>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</si>
  <si>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</si>
  <si>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</si>
  <si>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</si>
  <si>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</si>
  <si>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</si>
  <si>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</si>
  <si>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</si>
  <si>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</si>
  <si>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</si>
  <si>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</si>
  <si>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</si>
  <si>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</si>
  <si>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</si>
  <si>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</si>
  <si>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 xml:space="preserve">Основное мероприятие «Проведение первичных мероприятий по защите информации </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</si>
  <si>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</si>
  <si>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</si>
  <si>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</si>
  <si>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20 2 01 С1494</t>
  </si>
  <si>
    <t>ЗДРАВООХРАНЕНИЕ</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</si>
  <si>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</si>
  <si>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</si>
  <si>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</si>
  <si>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</si>
  <si>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</si>
  <si>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</si>
  <si>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</si>
  <si>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</si>
  <si>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</si>
  <si>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</si>
  <si>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</si>
  <si>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</si>
  <si>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</si>
  <si>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</si>
  <si>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</si>
  <si>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</si>
  <si>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</si>
  <si>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</si>
  <si>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</si>
  <si>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</si>
  <si>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</si>
  <si>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</si>
  <si>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</si>
  <si>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"Обеспечение безопасности критически важных и потенциально опасных объектов"</t>
  </si>
  <si>
    <t>13 2 01 С1460</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</si>
  <si>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</si>
  <si>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</si>
  <si>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</si>
  <si>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</si>
  <si>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</si>
  <si>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</si>
  <si>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</si>
  <si>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</si>
  <si>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</si>
  <si>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</si>
  <si>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</si>
  <si>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</si>
  <si>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</si>
  <si>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</si>
  <si>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</si>
  <si>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</si>
  <si>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</si>
  <si>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</si>
  <si>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</si>
  <si>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</si>
  <si>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</si>
  <si>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</si>
  <si>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</si>
  <si>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</si>
  <si>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</si>
  <si>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</si>
  <si>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</si>
  <si>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</si>
  <si>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</si>
  <si>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</si>
  <si>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</si>
  <si>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</si>
  <si>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</si>
  <si>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</si>
  <si>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</si>
  <si>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</si>
  <si>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02 С1475</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</si>
  <si>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</si>
  <si>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</si>
  <si>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</si>
  <si>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</si>
  <si>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</si>
  <si>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</si>
  <si>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</si>
  <si>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</si>
  <si>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</si>
  <si>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</si>
  <si>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</si>
  <si>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</si>
  <si>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</si>
  <si>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</si>
  <si>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</si>
  <si>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</si>
  <si>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</si>
  <si>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</si>
  <si>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</si>
  <si>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</si>
  <si>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</si>
  <si>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</si>
  <si>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</si>
  <si>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</si>
  <si>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</si>
  <si>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</si>
  <si>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</si>
  <si>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</si>
  <si>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</si>
  <si>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</si>
  <si>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</si>
  <si>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Приложение №5</t>
  </si>
  <si>
    <t>Приложение №9</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</si>
  <si>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</si>
  <si>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</si>
  <si>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</si>
  <si>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</si>
  <si>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</si>
  <si>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</si>
  <si>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</si>
  <si>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</si>
  <si>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</si>
  <si>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</si>
  <si>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</si>
  <si>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</si>
  <si>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</si>
  <si>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</si>
  <si>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</si>
  <si>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</si>
  <si>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</si>
  <si>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</si>
  <si>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</si>
  <si>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</si>
  <si>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</si>
  <si>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</si>
  <si>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</si>
  <si>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</si>
  <si>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</si>
  <si>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</si>
  <si>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</si>
  <si>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</si>
  <si>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</si>
  <si>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</si>
  <si>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</si>
  <si>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</si>
  <si>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</si>
  <si>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</si>
  <si>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</si>
  <si>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</si>
  <si>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</si>
  <si>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</si>
  <si>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</si>
  <si>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</si>
  <si>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</si>
  <si>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</si>
  <si>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</si>
  <si>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</si>
  <si>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</si>
  <si>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</si>
  <si>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</si>
  <si>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</si>
  <si>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</si>
  <si>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</si>
  <si>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</si>
  <si>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</si>
  <si>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</si>
  <si>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</si>
  <si>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</si>
  <si>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</si>
  <si>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</si>
  <si>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</si>
  <si>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</si>
  <si>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</si>
  <si>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</si>
  <si>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</si>
  <si>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</si>
  <si>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</si>
  <si>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</si>
  <si>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</si>
  <si>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</si>
  <si>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</si>
  <si>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</si>
  <si>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</si>
  <si>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</si>
  <si>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</si>
  <si>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</si>
  <si>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</si>
  <si>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</si>
  <si>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</si>
  <si>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</si>
  <si>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</si>
  <si>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</si>
  <si>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</si>
  <si>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</si>
  <si>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</si>
  <si>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</si>
  <si>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</si>
  <si>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</si>
  <si>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</si>
  <si>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</si>
  <si>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</si>
  <si>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</si>
  <si>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</si>
  <si>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</si>
  <si>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</si>
  <si>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</si>
  <si>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</si>
  <si>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</si>
  <si>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</si>
  <si>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</si>
  <si>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</si>
  <si>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</si>
  <si>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</si>
  <si>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</si>
  <si>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</si>
  <si>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</si>
  <si>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</si>
  <si>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</si>
  <si>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Приложение №7</t>
  </si>
  <si>
    <t>РЗ</t>
  </si>
  <si>
    <t>00</t>
  </si>
  <si>
    <t>Резервные фонды органов месного самоуправления</t>
  </si>
  <si>
    <t>Основное меропириятие "Осуществление комплексныхмероприятий, направленынных на повышение эффективности реабилитационной работы с несовершеннолетними, находящимися в трудной жизненной ситуации"</t>
  </si>
  <si>
    <t>НАЦИОНАЛЬНАЯ БЕЗОПАСНОСТЬ И ПРАВООХРАНИТЕЛЬНАЯ ДЕЯТЕЛЬНОСТЬ</t>
  </si>
  <si>
    <t>Основное мероприятие «Проведение первичных мероприятий по защите информации"</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</si>
  <si>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</si>
  <si>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</si>
  <si>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</si>
  <si>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</si>
  <si>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</si>
  <si>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</si>
  <si>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</si>
  <si>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</si>
  <si>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</si>
  <si>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</si>
  <si>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</si>
  <si>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</si>
  <si>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Приложение №11</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</si>
  <si>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</si>
  <si>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</si>
  <si>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</si>
  <si>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</si>
  <si>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</si>
  <si>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</si>
  <si>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</si>
  <si>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</si>
  <si>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</si>
  <si>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"Гражданско-патриотическое воспитание и допрызывная подготовка молодежи. Формирование российской идентичности и толератности в молодежной среде"</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</si>
  <si>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</si>
  <si>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"Обеспечение деятельности и выполнеиие функций Управления финансов администрации Льговского района Курской области"</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</si>
  <si>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</si>
  <si>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</si>
  <si>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13 1 01 С1460</t>
  </si>
  <si>
    <t>Основное мероприятие "Создание и развитие комплексной системы обеспечения безопасности жизнидеятельности населения"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</si>
  <si>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</si>
  <si>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</si>
  <si>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</si>
  <si>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</si>
  <si>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</si>
  <si>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</si>
  <si>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</si>
  <si>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</si>
  <si>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</si>
  <si>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</si>
  <si>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</si>
  <si>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</si>
  <si>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</si>
  <si>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</si>
  <si>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</si>
  <si>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</si>
  <si>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</si>
  <si>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</si>
  <si>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</si>
  <si>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</si>
  <si>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</si>
  <si>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</si>
  <si>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</si>
  <si>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</si>
  <si>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</si>
  <si>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</si>
  <si>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</si>
  <si>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</si>
  <si>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</si>
  <si>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</si>
  <si>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</si>
  <si>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</si>
  <si>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</si>
  <si>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</si>
  <si>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</si>
  <si>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</si>
  <si>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</si>
  <si>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</si>
  <si>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</si>
  <si>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</si>
  <si>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</si>
  <si>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</si>
  <si>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</si>
  <si>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</si>
  <si>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</si>
  <si>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</si>
  <si>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</si>
  <si>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</si>
  <si>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</si>
  <si>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</si>
  <si>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</si>
  <si>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</si>
  <si>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</si>
  <si>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</si>
  <si>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</si>
  <si>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</si>
  <si>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</si>
  <si>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</si>
  <si>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</si>
  <si>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</si>
  <si>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02 3 02 00000</t>
  </si>
  <si>
    <t>02 3 03 00000</t>
  </si>
  <si>
    <t>02 3 04 00000</t>
  </si>
  <si>
    <t>04 1 01 00000</t>
  </si>
  <si>
    <t>09 1 01 00000</t>
  </si>
  <si>
    <t>10 2 01 00000</t>
  </si>
  <si>
    <t>21 2 01 00000</t>
  </si>
  <si>
    <t>13 2 01 00000</t>
  </si>
  <si>
    <t>13 2 02 00000</t>
  </si>
  <si>
    <t>13 2 04 00000</t>
  </si>
  <si>
    <t>12 2 01 00000</t>
  </si>
  <si>
    <t>12 2 02 00000</t>
  </si>
  <si>
    <t>12 2 03 00000</t>
  </si>
  <si>
    <t>17 1 01 00000</t>
  </si>
  <si>
    <t>17 2 01 00000</t>
  </si>
  <si>
    <t>11 2 01 00000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</si>
  <si>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</si>
  <si>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</si>
  <si>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</si>
  <si>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</si>
  <si>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</si>
  <si>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</si>
  <si>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</si>
  <si>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</si>
  <si>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</si>
  <si>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</si>
  <si>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</si>
  <si>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</si>
  <si>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</si>
  <si>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</si>
  <si>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</si>
  <si>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</si>
  <si>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</si>
  <si>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</si>
  <si>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</si>
  <si>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</si>
  <si>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</si>
  <si>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</si>
  <si>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</si>
  <si>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</si>
  <si>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</si>
  <si>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</si>
  <si>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</si>
  <si>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</si>
  <si>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</si>
  <si>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</si>
  <si>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</si>
  <si>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</si>
  <si>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</si>
  <si>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</si>
  <si>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</si>
  <si>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</si>
  <si>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01 3 02 13340</t>
  </si>
  <si>
    <t>01 3 02 13350</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</si>
  <si>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</si>
  <si>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</si>
  <si>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</si>
  <si>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</si>
  <si>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</si>
  <si>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</si>
  <si>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</si>
  <si>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</si>
  <si>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</si>
  <si>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</si>
  <si>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</si>
  <si>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</si>
  <si>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</si>
  <si>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</si>
  <si>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</si>
  <si>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</si>
  <si>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</si>
  <si>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</si>
  <si>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</si>
  <si>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</si>
  <si>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</si>
  <si>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</si>
  <si>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</si>
  <si>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</si>
  <si>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</si>
  <si>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</si>
  <si>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</si>
  <si>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</si>
  <si>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</si>
  <si>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</si>
  <si>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</si>
  <si>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</si>
  <si>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02 3 04 С1402</t>
  </si>
  <si>
    <t>Основное мероприятие «Осуществление мероприятий по обучению, повышению квалификации, профессиональной переподготовке специалистов органов местного самоуправления Льговского района Курской области и их подведомственных учреждений в сфере защиты информации»</t>
  </si>
  <si>
    <t>20 2 03 С1494</t>
  </si>
  <si>
    <t>20 2 03 00000</t>
  </si>
  <si>
    <t>Выполнение других обязательств муниципального образования</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</si>
  <si>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</si>
  <si>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</si>
  <si>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</si>
  <si>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</si>
  <si>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Другие вопросы в области национальной экономики</t>
  </si>
  <si>
    <t>07 0 00 00000</t>
  </si>
  <si>
    <t>07 2 00 00000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</si>
  <si>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</si>
  <si>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</si>
  <si>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</si>
  <si>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</si>
  <si>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</si>
  <si>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1 03 02241 01 0000 110</t>
  </si>
  <si>
    <t>1 03 02251 01 0000 110</t>
  </si>
  <si>
    <t>1 03 02261 01 0000 110</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</si>
  <si>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</si>
  <si>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</si>
  <si>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</si>
  <si>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</si>
  <si>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</si>
  <si>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</si>
  <si>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</si>
  <si>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</si>
  <si>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</si>
  <si>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</si>
  <si>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</si>
  <si>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07 2 01 00000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</si>
  <si>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</si>
  <si>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Мероприятия по внесению в государственный кадастр недвижимости сведений о границах муниципальных образований и границах населенных пунктов</t>
  </si>
  <si>
    <t>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t>
  </si>
  <si>
    <t>07 2 01 13600</t>
  </si>
  <si>
    <t>07 2 01 S3600</t>
  </si>
  <si>
    <t>Организация отдыха детей в каникулярное время</t>
  </si>
  <si>
    <t>08 4 01 13540</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</si>
  <si>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</si>
  <si>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</si>
  <si>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</si>
  <si>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</si>
  <si>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</si>
  <si>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</si>
  <si>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03 2 02 С1411</t>
  </si>
  <si>
    <t>Расходы на приобретение оборудования для школьных столовых</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</si>
  <si>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</si>
  <si>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</si>
  <si>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</si>
  <si>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</si>
  <si>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</si>
  <si>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</si>
  <si>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t>Субсидии бюджетам муниципальных образований на реализацию проекта "Народный бюджет"</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</si>
  <si>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2020-2022 годы"</t>
  </si>
  <si>
    <t>Мероприятия, направленные на реализацию проекта "Народный бюджет"</t>
  </si>
  <si>
    <t>Прогнозируемое поступление доходов в районный бюджет в 2021 году</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</si>
  <si>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</si>
  <si>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</si>
  <si>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</si>
  <si>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</si>
  <si>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1 16 01000 01 0000 140</t>
  </si>
  <si>
    <t>Административные штрафы, установленные Кодексом Российской Федерации об административных правонарушениях</t>
  </si>
  <si>
    <t>1 16 01060 01 0000 140</t>
  </si>
  <si>
    <t>1 16 01063 01 0000 140</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</si>
  <si>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r>
  </si>
  <si>
    <t>Источники финансирования дефицита бюджета муниципального района «Льговский район» Курской области на 2021 год</t>
  </si>
  <si>
    <t>ШТРАФЫ, САНКЦИИ, ВОЗМЕЩЕНИЕ УЩЕРБА</t>
  </si>
  <si>
    <t>1 16 00000 00 0000 000</t>
  </si>
  <si>
    <t>1 05 03000 01 0000 110</t>
  </si>
  <si>
    <t xml:space="preserve">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 охваченных питанием (горячим питанием, а в период освоения образовательных программ с применением электронного обучения и дистанционных образовательных технологий продуктовым набором или денежной компенсацией) </t>
  </si>
  <si>
    <t xml:space="preserve">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 охваченных питанием (горячим питанием, а в период освоения образовательных программ с применением электронного обучения и дистанционных образовательных технологий продуктовым набором или денежной компенсацией) </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</si>
  <si>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</si>
  <si>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02 1 01 13221</t>
  </si>
  <si>
    <t>77 2 00 С1402</t>
  </si>
  <si>
    <t>10 2 01 С1402</t>
  </si>
  <si>
    <t>17 2 01 С1402</t>
  </si>
  <si>
    <t>12 1 01 С1402</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</si>
  <si>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2021 год</t>
  </si>
  <si>
    <t>РАСХОДОВ РАЙОННОГО БЮДЖЕТА НА 2021 ГОД</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</si>
  <si>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2021 год</t>
  </si>
  <si>
    <t>Региональный проект "Современная школа"</t>
  </si>
  <si>
    <t>03 2 E1 00000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</si>
  <si>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</si>
  <si>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03 2 E1 51690</t>
  </si>
  <si>
    <t>Региональный проект "Успех каждого ребенка"</t>
  </si>
  <si>
    <t>03 3 Е2 00000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</si>
  <si>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</si>
  <si>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03 3 Е2 54910</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</si>
  <si>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</si>
  <si>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04 L3040</t>
  </si>
  <si>
    <t>Защита населения и территории от чрезвычайных ситуаций природного и техногенного характера, пожарная безопасность</t>
  </si>
  <si>
    <t xml:space="preserve">Основное мероприятие "Профилактика и устранение последствий распространения COVID-19 в Льговском районе Курской области </t>
  </si>
  <si>
    <t>13 2 05 00000</t>
  </si>
  <si>
    <t>Обеспечение мероприятий, связанных, с профилактикой и устранением последствий распространения коронавирусной инфекции</t>
  </si>
  <si>
    <t>13 2 05 С2002</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</si>
  <si>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2021-2023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</si>
  <si>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2021-2023 годы"</t>
  </si>
  <si>
    <t>Муниципальная программа "Повышение эффективности управления муниципальными финансоами в Льговском районе Курской области на 2021-2023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</si>
  <si>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2021-2023 годы" </t>
  </si>
  <si>
    <t>Муниципальная программа "Социальная поддержка граждан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</si>
  <si>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2021-2023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</si>
  <si>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2021-2023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</si>
  <si>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2021-2023 годы"</t>
  </si>
  <si>
    <t>Муниципальная программа "Управление муниципальным имуществом и земельными ресурсами в Льговском районе Курской области на 2021-2023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</si>
  <si>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2021-2023 годы"</t>
  </si>
  <si>
    <t>Муниципальная программа "Развитие муниципальной службы в Льговском районе Курской области на 2021-2023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</si>
  <si>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2021-2023 годы"</t>
  </si>
  <si>
    <t>Муниципальная программа "Сохранение и развитие архивного дела в Льговском районе Курской области на 2021-2023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</si>
  <si>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2021-2023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</si>
  <si>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2021-2023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</si>
  <si>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2021-2023годы"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</si>
  <si>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2021-2023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</si>
  <si>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2021-2023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</si>
  <si>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2021-2023 годы"</t>
  </si>
  <si>
    <t>Муниципальная программа " Профилактика правонарушений в Льговском районе Курской области на 2021-2023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</si>
  <si>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2021-2023 годы"</t>
  </si>
  <si>
    <t>Муниципальная программа "Содействие занятости населения в Льговском районе Курской области на 2021-2023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</si>
  <si>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2021-2023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</si>
  <si>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2021-2023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</si>
  <si>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2021-2023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</si>
  <si>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2021-2023 годы"</t>
  </si>
  <si>
    <t>Муниципальная программа «Развитие информационного общества в Льговском районе Курской области на 2021-2023 годы»</t>
  </si>
  <si>
    <t>Подпрограмма «Электронное правительство» муниципальной программы «Развитие информационного общества в Льговском районе Курской области на 2021-2023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</si>
  <si>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2021-2023 годы»</t>
  </si>
  <si>
    <t>Муниципальная программа "Обеспечение доступным и комфортным жильем и коммунальными услугами граждан Льговского района Курской области на 2021-2023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</si>
  <si>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2021-2023 годы"</t>
  </si>
  <si>
    <t>Муниципальная программа "Развитие образования в Льговском районе Курской области на 2021-2023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</si>
  <si>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2021-2023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</si>
  <si>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2021-2023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</si>
  <si>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</si>
  <si>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</si>
  <si>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</si>
  <si>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2021-2023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</si>
  <si>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2021-2023 годы"</t>
  </si>
  <si>
    <t>Муниципальная программа "Развитие культуры в Льговском районе Курской области на 2021-2023 год"</t>
  </si>
  <si>
    <t>Подпрограмма "Искусство" муниципальной программы "Развитие культуры в Льговском районе Курской области на 2021-2023 год"</t>
  </si>
  <si>
    <t>Подпрограмма "Наследие" муниципальной программы  "Развитие культуры в Льговском районе Курской области на 2021-2023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</si>
  <si>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2021-2023 год"</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</si>
  <si>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2021-2023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</si>
  <si>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</si>
  <si>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2021-2023 годы"</t>
  </si>
  <si>
    <t>Муниципальная программа  "Профилактика правонарушений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</si>
  <si>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2021-2023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</si>
  <si>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</si>
  <si>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Муниципальная программа "Повышение эффективности управления муниципальными финансами в Льговском районе Курской области на 2021-2023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</si>
  <si>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</si>
  <si>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2021-2023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</si>
  <si>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2021-2023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</si>
  <si>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2021-2023 годы"</t>
  </si>
  <si>
    <t>Муниципальная программа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 2021-2023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</si>
  <si>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2021-2023 годы"</t>
  </si>
  <si>
    <t>Муниципальная программа "Развитие культуры в Льговском районе Курской области на 2021-2023 годы"</t>
  </si>
  <si>
    <t>Подпрограмма "Искусство" муниципальной программы "Развитие культуры в Льговском районе Курской области на 2021-2023 годы"</t>
  </si>
  <si>
    <t>Подпрограмма "Наследие" муниципальной программы  "Развитие культуры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</si>
  <si>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2021-2023 годы"</t>
  </si>
  <si>
    <t>Муниципальная программа  "Развитие культуры в Льговском районе Курской области на 2021-2023 годы"</t>
  </si>
  <si>
    <t>Подпрограмма "Наследие" муниципальной программы "Развитие культуры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</si>
  <si>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2021-2023 годы"</t>
  </si>
  <si>
    <t>Муниципальная программа  "Развитие образования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</si>
  <si>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на2021-2023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</si>
  <si>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</si>
  <si>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2021-2023 годы"</t>
  </si>
  <si>
    <t>Муниципальная программа  "Развитие транспортной системы, обеспечение перевозки пассижиров в Льговском районе Курской области и безопасности дорожного движения на 2021-2023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</si>
  <si>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пассижиров в Льговском районе Курской области и безопасности дорожного движения на 2021-2023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</si>
  <si>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2021-2023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</si>
  <si>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2021-2023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</si>
  <si>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2021-2023 годы"</t>
  </si>
  <si>
    <t>06 0 00 00000</t>
  </si>
  <si>
    <t>06 1 00 00000</t>
  </si>
  <si>
    <t>Основное мероприятие "Улучшение качества питьевого водоснабжения населения"</t>
  </si>
  <si>
    <t>06 1 01 00000</t>
  </si>
  <si>
    <t>06 1 01 14000</t>
  </si>
  <si>
    <t>06 1 01 14001</t>
  </si>
  <si>
    <t>06 1 01 14002</t>
  </si>
  <si>
    <t>06 1 01 14003</t>
  </si>
  <si>
    <t>06 1 01 14004</t>
  </si>
  <si>
    <t>06 1 01 14005</t>
  </si>
  <si>
    <t>06 1 01 14006</t>
  </si>
  <si>
    <t>06 1 01 S4000</t>
  </si>
  <si>
    <t>06 1 01 S4001</t>
  </si>
  <si>
    <t>06 1 01 S4002</t>
  </si>
  <si>
    <t>06 1 01 S4003</t>
  </si>
  <si>
    <t>06 1 01 S4004</t>
  </si>
  <si>
    <t>06 1 01 S4005</t>
  </si>
  <si>
    <t>06 1 01 S4006</t>
  </si>
  <si>
    <t>Муниципальная программа «Охрана окружающей среды в Льговском районе Курской области на 2021-2023 годы»</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</si>
  <si>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2021-2023 годы»</t>
  </si>
  <si>
    <t>1 17 15000 00 0000 150</t>
  </si>
  <si>
    <t>Инициативные платежи</t>
  </si>
  <si>
    <t>1 17 15030 05 0000 150</t>
  </si>
  <si>
    <t>Инициативные платежи, зачисляемые в бюджеты муниципальных районов</t>
  </si>
  <si>
    <t>1 17 00000 00 0000 000</t>
  </si>
  <si>
    <t>ПРОЧИЕ НЕНАЛОГОВЫЕ ДОХОДЫ</t>
  </si>
  <si>
    <t>Текущий ремонт водонапорной башни д.Клишино мо "Большеугонского сельсовета"</t>
  </si>
  <si>
    <t>Текущий ремонт водонапорной башни д.Орловка  мо "Вышнедеревнского сельсовета"</t>
  </si>
  <si>
    <t xml:space="preserve">Текущий ремонт водонапорной башни с.Городенск мо "Городенского сельсовета" </t>
  </si>
  <si>
    <t>Текущий ремонт водонапорной башни с.Кудинцево мо "Кудинцевского сельсовета"</t>
  </si>
  <si>
    <t xml:space="preserve">Текущий ремонт водонапорной башни с.Фитиж мо "Селекционного сельсовета" </t>
  </si>
  <si>
    <t>Текущий ремонт водонапорной башни с.Густомой мо "Густомойского сельсовета"</t>
  </si>
  <si>
    <t>Субсидя на текущий ремонт водонапорной башни д.Клишино мо "Большеугонского сельсовета"</t>
  </si>
  <si>
    <t>Субсидия на текущий ремонт водонапорной башни д.Орловка  мо "Вышнедеревнского сельсовета"</t>
  </si>
  <si>
    <t xml:space="preserve">Субсидия на текущий ремонт водонапорной башни с.Городенск мо "Городенского сельсовета" </t>
  </si>
  <si>
    <t>Субсидия на текущий ремонт водонапорной башни с.Густомой мо "Густомойского сельсовета"</t>
  </si>
  <si>
    <t>Субсидия на текущий ремонт водонапорной башни с.Кудинцево мо "Кудинцевского сельсовета"</t>
  </si>
  <si>
    <t xml:space="preserve">Субсидия на текущий ремонт водонапорной башни с.Фитиж мо "Селекционного сельсовета" </t>
  </si>
  <si>
    <t>2 02 35302 00 0000 150</t>
  </si>
  <si>
    <t>Субвенции бюджетам муниципальных образований на осуществление ежемесячных выплат на детей в возрасте от трех до семи лет включительно</t>
  </si>
  <si>
    <t>2 02 35302 05 0000 150</t>
  </si>
  <si>
    <t>Субвенции бюджетам муниципальных районов на осуществление ежемесячных выплат на детей в возрасте от трех до семи лет включительно</t>
  </si>
  <si>
    <r>
      <t xml:space="preserve">субвенция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 xml:space="preserve"> по оплате услуг по доставке и пересылке  ежемесячной денежной выплаты на ребенка в возрасте от трех до семи лет включительно</t>
    </r>
  </si>
  <si>
    <t>Ежемесячная денежная выплата на ребенка в возрасте от трех до семи лет включительно</t>
  </si>
  <si>
    <t>02 2 01 R3020</t>
  </si>
  <si>
    <t>Ежемесячная выплата на ребенка в возрасте от трех до семи лет включительно</t>
  </si>
  <si>
    <t>02 2 01 R3021</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</si>
  <si>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</si>
  <si>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</si>
  <si>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2 02 35303 05 0000 150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</si>
  <si>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</si>
  <si>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муниципальных общеобразовательных организаций</t>
  </si>
  <si>
    <t>03 2 02 53030</t>
  </si>
  <si>
    <t>Региональный проект "Цифровая образовательная среда"</t>
  </si>
  <si>
    <t>03 2 E4 00000</t>
  </si>
  <si>
    <t>Внедрение целевой модели цифровой образовательной среды в общеобразовательных организациях</t>
  </si>
  <si>
    <t>03 2 E4 52100</t>
  </si>
  <si>
    <t>Мероприятия по организации питания обучающихся муниципальных образовательных организаций</t>
  </si>
  <si>
    <t>03 2 04 С1412</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</si>
  <si>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</si>
  <si>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</si>
  <si>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</si>
  <si>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</si>
  <si>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</si>
  <si>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</si>
  <si>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</si>
  <si>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</si>
  <si>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Развитие социальной и инженерной инфраструктуры муниципальных образований Курской области</t>
  </si>
  <si>
    <t>07 2 02 11500</t>
  </si>
  <si>
    <t>Мероприятия, направленные на  развитие социальной и инженерной инфраструктуры муниципальных образований Курской области</t>
  </si>
  <si>
    <t>07 2 02 S1500</t>
  </si>
  <si>
    <t>Муниципальная программа "Обеспечение доступным и комфортным жильем и коммунальными услугами граждан в Льговском районе Курской области на 2021-2023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</si>
  <si>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в  Льговском районе Курской области на 2021-2023 годы"</t>
  </si>
  <si>
    <t>2 02 25210 00 0000 150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</si>
  <si>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</si>
  <si>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</si>
  <si>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</si>
  <si>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</si>
  <si>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2 02 25491 00 0000 150</t>
  </si>
  <si>
    <t>2 02 25491 05 0000 150</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</si>
  <si>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</si>
  <si>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</si>
  <si>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</si>
  <si>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</si>
  <si>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</si>
  <si>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</si>
  <si>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</si>
  <si>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2 02 25169 05 0000 150</t>
  </si>
  <si>
    <t>2 02 25169 00 0000 150</t>
  </si>
  <si>
    <t>Субсидии местным бюджетам на создание условий для развития социальной и инженерной инфраструктуры муниципальных образованиц</t>
  </si>
  <si>
    <t>2 02 35469 00 0000 150</t>
  </si>
  <si>
    <t>2 02 35469 05 0000 150</t>
  </si>
  <si>
    <t>Субвенции бюджетам на проведение Всероссийской переписи населения 2020 года</t>
  </si>
  <si>
    <t>Субвенции бюджетам муниципальных районов на проведение Всероссийской переписи населения 2020 года</t>
  </si>
  <si>
    <t>77 2 00 54690</t>
  </si>
  <si>
    <t>Проведение Всероссийской переписи населения 2020 года</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</si>
  <si>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</si>
  <si>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</si>
  <si>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</si>
  <si>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</si>
  <si>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</si>
  <si>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</si>
  <si>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2020-2022 годы"</t>
  </si>
  <si>
    <t>07 3 00 00000</t>
  </si>
  <si>
    <t>Основное мероприятие "Предоставление субсидий юридическим лицам (за исключением субсидий государственным (муниципальных) учреждениям), индивидуальным предпринимателям, физическим лицам-производителям товаров, работ, услуг из бюджета  муниципального района «Льговский район» Курской области, в целях финансового обеспечения «возмещения» затрат или недополученных доходов в связи с производством «реализацией» товаров выполнения работ, оказания услуг по приоритетным направлениям,  деятельности  в сфере водоснабжения на территории Льговского района Курской области"</t>
  </si>
  <si>
    <t>07 3 03 00000</t>
  </si>
  <si>
    <t>Мероприятия в области коммунального хозяйства</t>
  </si>
  <si>
    <t>07 3 03 С1431</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</si>
  <si>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2021-2023 годы"</t>
  </si>
  <si>
    <t xml:space="preserve">Создание условий для развития социальной и инженерной инфраструктуры муниципальных образований </t>
  </si>
  <si>
    <t>07 2 02 С1417</t>
  </si>
  <si>
    <t>Иные межбюджетные трансферты на осуществление мероприятий  по  разработке документов территориального планирования и градостроительного зонирования</t>
  </si>
  <si>
    <t>07 2 01 П1416</t>
  </si>
  <si>
    <t>500</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</si>
  <si>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</si>
  <si>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11 4 00 00000</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</si>
  <si>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</si>
  <si>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11 4 01 00000</t>
  </si>
  <si>
    <t>Обеспечение безопасности дорожного движения на автомобильных дорогах местного значения</t>
  </si>
  <si>
    <t>11 4 01 С1459</t>
  </si>
  <si>
    <t>Реализация мероприятий по строительству (реконструкции), капитальному ремонту, ремонту и содержанию автомобильных дорог общего пользования местного значения</t>
  </si>
  <si>
    <t>11 2 01 S3390</t>
  </si>
  <si>
    <t>Мероприятия по обеспечению населения экологически чистой питьевой водой</t>
  </si>
  <si>
    <t>06 1 01 С1427</t>
  </si>
  <si>
    <t>04 1 01 С1425</t>
  </si>
  <si>
    <t>Межевание автомобильных дорог общего пользования местного значения, проведение кадастровых работ</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</si>
  <si>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</si>
  <si>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</si>
  <si>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</si>
  <si>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</si>
  <si>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</si>
  <si>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</si>
  <si>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</si>
  <si>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</si>
  <si>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2 19 00000 00 0000 000</t>
  </si>
  <si>
    <t>ВОЗВРАТ ОСТАТКОВ СУБСИДИЙ, СУБВЕНЦИЙ И ИНЫХ МЕЖБЮДЖЕТНЫХ ТРАНСФЕРТОВ, ИМЕЮЩИХ ЦЕЛЕВОЕ НАЗНАЧЕНИЕ, ПРОШЛЫХ ЛЕТ</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</si>
  <si>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</si>
  <si>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</si>
  <si>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</si>
  <si>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</si>
  <si>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муниципальных районов</t>
  </si>
  <si>
    <t>2 19 25210 05 0000 150</t>
  </si>
  <si>
    <t>Иные межбюджетные трансферты на содержание работника, осуществляющего выполнение переданных полномочий</t>
  </si>
  <si>
    <t>77 2 00 П1490</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</si>
  <si>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</si>
  <si>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77 2 00 П1493</t>
  </si>
  <si>
    <t>Расходы на обеспечение деятельности (оказание услуг, выполнение работ) муниципальных учреждений</t>
  </si>
  <si>
    <t>Предоставление субсидий  бюджетным, автономным учреждениям и иным  некоммерческим организациям</t>
  </si>
  <si>
    <t xml:space="preserve">Приложение №1
к решению Представительного Собрания 
Льговского района Курской области
от 25.12.2020 г.  № 139
«О бюджете муниципального района «Льговский район» Курской области на 2021 год                                                                                                                                      и на плановый период 2022 и 2023 годов» » (в редакции Решения Представительного Собрания Льговского района Курской области от 19.03.2021 г.  №150) </t>
  </si>
  <si>
    <t xml:space="preserve">к решению Представительного Собрания 
Льговского района Курской области
от 25.12.2020 г.  № 139
«О бюджете муниципального района «Льговский район» Курской области на 2021 год  и на плановый период 2022 и 2023 годов» » (в редакции Решения Представительного Собрания Льговского района Курской области от 19.03.2021 г.  №150) </t>
  </si>
  <si>
    <t xml:space="preserve">к решению Представительного Собрания 
Льговского района Курской области
от 25.12.2020 г.  № 139
«О бюджете муниципального района «Льговский район» Курской области на 2021 год                                                                                                                                      и на плановый период 2022 и 2023 годов» » (в редакции Решения Представительного Собрания Льговского района Курской области от 19.03.2021 г.  №150) </t>
  </si>
  <si>
    <t xml:space="preserve">к решению Представительного Собрания Льговского района Курской области от 25.12.2020 г.  № 139 «О бюджете муниципального района «Льговский район» Курской области на 2021 год  и на плановый период 2022 и 2023 годов» » (в редакции Решения Представительного Собрания Льговского района Курской области от 19.03.2021 г.  №150) </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</si>
</sst>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
    <numFmt numFmtId="180" formatCode="0.000000"/>
    <numFmt numFmtId="181" formatCode="0.0000000"/>
    <numFmt numFmtId="182" formatCode="0.0000"/>
    <numFmt numFmtId="183" formatCode="0.00000000"/>
    <numFmt numFmtId="184" formatCode="0.000000000"/>
    <numFmt numFmtId="185" formatCode="[$-FC19]d\ mmmm\ yyyy\ &quot;г.&quot;"/>
    <numFmt numFmtId="186" formatCode="000"/>
  </numFmts>
  <fonts count="92">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8"/>
      <name val="Times New Roman"/>
      <family val="1"/>
    </font>
    <font>
      <sz val="10"/>
      <color indexed="9"/>
      <name val="Arial Cyr"/>
      <family val="0"/>
    </font>
    <font>
      <sz val="10"/>
      <color indexed="9"/>
      <name val="Times New Roman"/>
      <family val="1"/>
    </font>
    <font>
      <i/>
      <sz val="10"/>
      <name val="Times New Roman"/>
      <family val="1"/>
    </font>
    <font>
      <i/>
      <sz val="8"/>
      <name val="Arial Cyr"/>
      <family val="0"/>
    </font>
    <font>
      <i/>
      <sz val="8"/>
      <name val="Arial"/>
      <family val="2"/>
    </font>
    <font>
      <sz val="10"/>
      <name val="Arial"/>
      <family val="0"/>
    </font>
    <font>
      <b/>
      <sz val="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2"/>
    </font>
    <font>
      <sz val="8"/>
      <color indexed="8"/>
      <name val="Arial"/>
      <family val="2"/>
    </font>
    <font>
      <b/>
      <sz val="8"/>
      <color indexed="63"/>
      <name val="Arial Cyr"/>
      <family val="0"/>
    </font>
    <font>
      <sz val="8"/>
      <color indexed="63"/>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b/>
      <sz val="8"/>
      <color rgb="FF000000"/>
      <name val="Arial"/>
      <family val="2"/>
    </font>
    <font>
      <sz val="8"/>
      <color rgb="FF000000"/>
      <name val="Arial"/>
      <family val="2"/>
    </font>
    <font>
      <b/>
      <sz val="8"/>
      <color rgb="FF2D2D2D"/>
      <name val="Arial Cyr"/>
      <family val="0"/>
    </font>
    <font>
      <sz val="8"/>
      <color rgb="FF2D2D2D"/>
      <name val="Arial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25" borderId="1" applyNumberFormat="0" applyAlignment="0" applyProtection="0"/>
    <xf numFmtId="0" fontId="73" fillId="26" borderId="2" applyNumberFormat="0" applyAlignment="0" applyProtection="0"/>
    <xf numFmtId="0" fontId="74"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7" borderId="7" applyNumberFormat="0" applyAlignment="0" applyProtection="0"/>
    <xf numFmtId="0" fontId="80" fillId="0" borderId="0" applyNumberFormat="0" applyFill="0" applyBorder="0" applyAlignment="0" applyProtection="0"/>
    <xf numFmtId="0" fontId="81" fillId="28" borderId="0" applyNumberFormat="0" applyBorder="0" applyAlignment="0" applyProtection="0"/>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82" fillId="29" borderId="0" applyNumberFormat="0" applyBorder="0" applyAlignment="0" applyProtection="0"/>
    <xf numFmtId="0" fontId="8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31" borderId="0" applyNumberFormat="0" applyBorder="0" applyAlignment="0" applyProtection="0"/>
  </cellStyleXfs>
  <cellXfs count="316">
    <xf numFmtId="0" fontId="0" fillId="0" borderId="0" xfId="0" applyAlignment="1">
      <alignment/>
    </xf>
    <xf numFmtId="179" fontId="1" fillId="0" borderId="0" xfId="0" applyNumberFormat="1" applyFont="1" applyFill="1" applyAlignment="1">
      <alignment vertical="top" wrapText="1"/>
    </xf>
    <xf numFmtId="179" fontId="0" fillId="0" borderId="0" xfId="0" applyNumberFormat="1" applyFill="1" applyAlignment="1">
      <alignment vertical="top"/>
    </xf>
    <xf numFmtId="179" fontId="17" fillId="0" borderId="0" xfId="0" applyNumberFormat="1" applyFont="1" applyFill="1" applyAlignment="1">
      <alignment vertical="top" wrapText="1"/>
    </xf>
    <xf numFmtId="179" fontId="0" fillId="0" borderId="0" xfId="0" applyNumberFormat="1" applyFill="1" applyAlignment="1">
      <alignment vertical="top" wrapText="1"/>
    </xf>
    <xf numFmtId="179" fontId="1" fillId="0" borderId="0" xfId="0" applyNumberFormat="1" applyFont="1" applyFill="1" applyAlignment="1">
      <alignment vertical="top"/>
    </xf>
    <xf numFmtId="179" fontId="2" fillId="0" borderId="0" xfId="0" applyNumberFormat="1" applyFont="1" applyFill="1" applyAlignment="1">
      <alignment vertical="top"/>
    </xf>
    <xf numFmtId="179" fontId="0" fillId="0" borderId="0" xfId="0" applyNumberFormat="1" applyFont="1" applyFill="1" applyAlignment="1">
      <alignment vertical="top"/>
    </xf>
    <xf numFmtId="179" fontId="0" fillId="0" borderId="0" xfId="0" applyNumberFormat="1" applyFont="1" applyFill="1" applyAlignment="1">
      <alignment vertical="top"/>
    </xf>
    <xf numFmtId="179" fontId="12" fillId="0" borderId="0" xfId="0" applyNumberFormat="1" applyFont="1" applyFill="1" applyAlignment="1">
      <alignment vertical="top"/>
    </xf>
    <xf numFmtId="179" fontId="23" fillId="0" borderId="0" xfId="0" applyNumberFormat="1" applyFont="1" applyFill="1" applyAlignment="1">
      <alignment vertical="top" wrapText="1"/>
    </xf>
    <xf numFmtId="179" fontId="19" fillId="0" borderId="0" xfId="0" applyNumberFormat="1" applyFont="1" applyFill="1" applyAlignment="1">
      <alignment vertical="top"/>
    </xf>
    <xf numFmtId="179" fontId="26" fillId="0" borderId="0" xfId="0" applyNumberFormat="1" applyFont="1" applyFill="1" applyAlignment="1">
      <alignment vertical="top" wrapText="1"/>
    </xf>
    <xf numFmtId="179" fontId="24" fillId="0" borderId="0" xfId="0" applyNumberFormat="1" applyFont="1" applyFill="1" applyAlignment="1">
      <alignment vertical="top" wrapText="1"/>
    </xf>
    <xf numFmtId="179" fontId="13" fillId="0" borderId="0" xfId="0" applyNumberFormat="1" applyFont="1" applyFill="1" applyAlignment="1">
      <alignment vertical="top"/>
    </xf>
    <xf numFmtId="179" fontId="23" fillId="0" borderId="0" xfId="0" applyNumberFormat="1" applyFont="1" applyFill="1" applyAlignment="1">
      <alignment vertical="top"/>
    </xf>
    <xf numFmtId="179" fontId="25" fillId="0" borderId="0" xfId="0" applyNumberFormat="1" applyFont="1" applyFill="1" applyAlignment="1">
      <alignment vertical="top" wrapText="1"/>
    </xf>
    <xf numFmtId="179" fontId="17" fillId="0" borderId="0" xfId="0" applyNumberFormat="1" applyFont="1" applyFill="1" applyAlignment="1">
      <alignment vertical="top"/>
    </xf>
    <xf numFmtId="179" fontId="2" fillId="0" borderId="0" xfId="0" applyNumberFormat="1" applyFont="1" applyFill="1" applyAlignment="1">
      <alignment vertical="top" wrapText="1"/>
    </xf>
    <xf numFmtId="179" fontId="9" fillId="0" borderId="0" xfId="0" applyNumberFormat="1" applyFont="1" applyFill="1" applyAlignment="1">
      <alignment vertical="top" wrapText="1"/>
    </xf>
    <xf numFmtId="179" fontId="16" fillId="0" borderId="0" xfId="0" applyNumberFormat="1" applyFont="1" applyFill="1" applyAlignment="1">
      <alignment vertical="top"/>
    </xf>
    <xf numFmtId="179" fontId="21" fillId="0" borderId="0" xfId="0" applyNumberFormat="1" applyFont="1" applyFill="1" applyAlignment="1">
      <alignment vertical="top"/>
    </xf>
    <xf numFmtId="179" fontId="4" fillId="0" borderId="0" xfId="0" applyNumberFormat="1" applyFont="1" applyFill="1" applyAlignment="1">
      <alignment vertical="top"/>
    </xf>
    <xf numFmtId="179" fontId="8" fillId="0" borderId="0" xfId="0" applyNumberFormat="1" applyFont="1" applyFill="1" applyAlignment="1">
      <alignment vertical="top"/>
    </xf>
    <xf numFmtId="179" fontId="26" fillId="0" borderId="0" xfId="0" applyNumberFormat="1" applyFont="1" applyFill="1" applyAlignment="1">
      <alignment vertical="top"/>
    </xf>
    <xf numFmtId="179" fontId="22" fillId="0" borderId="0" xfId="0" applyNumberFormat="1" applyFont="1" applyFill="1" applyAlignment="1">
      <alignment vertical="top"/>
    </xf>
    <xf numFmtId="179" fontId="29" fillId="0" borderId="0" xfId="0" applyNumberFormat="1" applyFont="1" applyFill="1" applyAlignment="1">
      <alignment vertical="top"/>
    </xf>
    <xf numFmtId="179" fontId="18" fillId="0" borderId="0" xfId="0" applyNumberFormat="1" applyFont="1" applyFill="1" applyAlignment="1">
      <alignment vertical="top"/>
    </xf>
    <xf numFmtId="179" fontId="16" fillId="0" borderId="0" xfId="0" applyNumberFormat="1" applyFont="1" applyFill="1" applyAlignment="1">
      <alignment vertical="top" wrapText="1"/>
    </xf>
    <xf numFmtId="179" fontId="7" fillId="0" borderId="0" xfId="0" applyNumberFormat="1" applyFont="1" applyFill="1" applyAlignment="1">
      <alignment vertical="top"/>
    </xf>
    <xf numFmtId="179" fontId="7" fillId="0" borderId="0" xfId="0" applyNumberFormat="1" applyFont="1" applyFill="1" applyAlignment="1">
      <alignment vertical="top" wrapText="1"/>
    </xf>
    <xf numFmtId="179" fontId="28" fillId="0" borderId="0" xfId="0" applyNumberFormat="1" applyFont="1" applyFill="1" applyAlignment="1">
      <alignment vertical="top"/>
    </xf>
    <xf numFmtId="179" fontId="4" fillId="0" borderId="0" xfId="0" applyNumberFormat="1" applyFont="1" applyFill="1" applyAlignment="1">
      <alignment vertical="top" wrapText="1"/>
    </xf>
    <xf numFmtId="179"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60" applyAlignment="1">
      <alignment vertical="top" wrapText="1"/>
      <protection/>
    </xf>
    <xf numFmtId="49" fontId="33" fillId="0" borderId="10" xfId="60" applyNumberFormat="1" applyFont="1" applyBorder="1" applyAlignment="1">
      <alignment horizontal="center" vertical="top" wrapText="1"/>
      <protection/>
    </xf>
    <xf numFmtId="49" fontId="33" fillId="0" borderId="10" xfId="60" applyNumberFormat="1" applyFont="1" applyBorder="1" applyAlignment="1">
      <alignment horizontal="center" vertical="center" wrapText="1"/>
      <protection/>
    </xf>
    <xf numFmtId="49" fontId="3" fillId="0" borderId="10" xfId="60" applyNumberFormat="1" applyFont="1" applyBorder="1" applyAlignment="1">
      <alignment horizontal="center" vertical="center" wrapText="1"/>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4" applyNumberFormat="1" applyFont="1" applyBorder="1" applyAlignment="1">
      <alignment horizontal="center" vertical="center"/>
      <protection/>
    </xf>
    <xf numFmtId="0" fontId="33" fillId="0" borderId="10" xfId="54" applyFont="1" applyBorder="1" applyAlignment="1">
      <alignment vertical="top" wrapText="1"/>
      <protection/>
    </xf>
    <xf numFmtId="0" fontId="34" fillId="0" borderId="10" xfId="0" applyFont="1" applyBorder="1" applyAlignment="1">
      <alignment horizontal="center" vertical="center" wrapText="1"/>
    </xf>
    <xf numFmtId="49" fontId="3" fillId="0" borderId="10" xfId="54" applyNumberFormat="1" applyFont="1" applyBorder="1" applyAlignment="1">
      <alignment horizontal="center" vertical="center"/>
      <protection/>
    </xf>
    <xf numFmtId="49" fontId="3" fillId="0" borderId="10" xfId="55" applyNumberFormat="1" applyFont="1" applyBorder="1" applyAlignment="1">
      <alignment horizontal="center" vertical="center"/>
      <protection/>
    </xf>
    <xf numFmtId="49" fontId="33" fillId="0" borderId="10" xfId="58" applyNumberFormat="1" applyFont="1" applyBorder="1" applyAlignment="1">
      <alignment horizontal="center" vertical="center"/>
      <protection/>
    </xf>
    <xf numFmtId="49" fontId="3" fillId="0" borderId="10" xfId="58" applyNumberFormat="1" applyFont="1" applyBorder="1" applyAlignment="1">
      <alignment horizontal="center" vertical="center"/>
      <protection/>
    </xf>
    <xf numFmtId="0" fontId="33" fillId="0" borderId="10" xfId="60" applyFont="1" applyBorder="1" applyAlignment="1">
      <alignment horizontal="center" vertical="center" wrapText="1"/>
      <protection/>
    </xf>
    <xf numFmtId="0" fontId="3" fillId="0" borderId="10" xfId="54" applyFont="1" applyBorder="1" applyAlignment="1">
      <alignment vertical="top" wrapText="1"/>
      <protection/>
    </xf>
    <xf numFmtId="49" fontId="3" fillId="0" borderId="10" xfId="54" applyNumberFormat="1" applyFont="1" applyFill="1" applyBorder="1" applyAlignment="1">
      <alignment horizontal="center" vertical="center"/>
      <protection/>
    </xf>
    <xf numFmtId="49" fontId="33" fillId="0" borderId="10" xfId="60" applyNumberFormat="1" applyFont="1" applyFill="1" applyBorder="1" applyAlignment="1">
      <alignment horizontal="center" vertical="center" wrapText="1"/>
      <protection/>
    </xf>
    <xf numFmtId="49" fontId="3" fillId="0" borderId="10" xfId="60"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60" applyNumberFormat="1" applyFont="1" applyFill="1" applyBorder="1" applyAlignment="1">
      <alignment horizontal="center" vertical="center" wrapText="1"/>
      <protection/>
    </xf>
    <xf numFmtId="179" fontId="0" fillId="0" borderId="0" xfId="0" applyNumberFormat="1" applyFill="1" applyAlignment="1">
      <alignment horizontal="center" vertical="top" wrapText="1"/>
    </xf>
    <xf numFmtId="179" fontId="10" fillId="0" borderId="0" xfId="0" applyNumberFormat="1" applyFont="1" applyFill="1" applyAlignment="1">
      <alignment vertical="top"/>
    </xf>
    <xf numFmtId="179" fontId="15" fillId="0" borderId="0" xfId="0" applyNumberFormat="1" applyFont="1" applyFill="1" applyAlignment="1">
      <alignment vertical="top"/>
    </xf>
    <xf numFmtId="179" fontId="20" fillId="0" borderId="0" xfId="0" applyNumberFormat="1" applyFont="1" applyFill="1" applyAlignment="1">
      <alignment vertical="top"/>
    </xf>
    <xf numFmtId="179" fontId="14" fillId="0" borderId="0" xfId="0" applyNumberFormat="1" applyFont="1" applyFill="1" applyAlignment="1">
      <alignment vertical="top"/>
    </xf>
    <xf numFmtId="179" fontId="27" fillId="0" borderId="0" xfId="0" applyNumberFormat="1" applyFont="1" applyFill="1" applyAlignment="1">
      <alignment vertical="top"/>
    </xf>
    <xf numFmtId="179" fontId="1" fillId="32" borderId="0" xfId="0" applyNumberFormat="1" applyFont="1" applyFill="1" applyAlignment="1">
      <alignment horizontal="right" vertical="top"/>
    </xf>
    <xf numFmtId="0" fontId="3" fillId="0" borderId="0" xfId="60" applyFont="1" applyAlignment="1">
      <alignment horizontal="center" vertical="top" wrapText="1"/>
      <protection/>
    </xf>
    <xf numFmtId="49" fontId="33" fillId="0" borderId="10" xfId="54" applyNumberFormat="1" applyFont="1" applyFill="1" applyBorder="1" applyAlignment="1">
      <alignment horizontal="center" vertical="center"/>
      <protection/>
    </xf>
    <xf numFmtId="0" fontId="0" fillId="0" borderId="0" xfId="0" applyFont="1" applyAlignment="1">
      <alignment/>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8"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8"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0" fontId="1" fillId="32" borderId="0" xfId="0" applyFont="1" applyFill="1" applyAlignment="1" applyProtection="1">
      <alignment vertical="top"/>
      <protection/>
    </xf>
    <xf numFmtId="0" fontId="2" fillId="0" borderId="0" xfId="0" applyFont="1" applyAlignment="1">
      <alignment horizontal="center"/>
    </xf>
    <xf numFmtId="0" fontId="35" fillId="0" borderId="10" xfId="60" applyFont="1" applyFill="1" applyBorder="1" applyAlignment="1">
      <alignment vertical="center" wrapText="1"/>
      <protection/>
    </xf>
    <xf numFmtId="0" fontId="1" fillId="32" borderId="0" xfId="0" applyFont="1" applyFill="1" applyAlignment="1" applyProtection="1">
      <alignment vertical="top" wrapText="1"/>
      <protection/>
    </xf>
    <xf numFmtId="0" fontId="1" fillId="0" borderId="0" xfId="0" applyFont="1" applyFill="1" applyAlignment="1" applyProtection="1">
      <alignment horizontal="right" wrapText="1"/>
      <protection/>
    </xf>
    <xf numFmtId="0" fontId="0" fillId="0" borderId="0" xfId="0" applyFont="1" applyFill="1" applyAlignment="1">
      <alignment vertical="top" wrapText="1"/>
    </xf>
    <xf numFmtId="0" fontId="1" fillId="0" borderId="0" xfId="0" applyFont="1" applyFill="1" applyAlignment="1" applyProtection="1">
      <alignment wrapText="1"/>
      <protection/>
    </xf>
    <xf numFmtId="179" fontId="0" fillId="0" borderId="0" xfId="0" applyNumberFormat="1" applyFont="1" applyFill="1" applyAlignment="1">
      <alignment vertical="top"/>
    </xf>
    <xf numFmtId="0" fontId="3" fillId="0" borderId="10" xfId="60" applyFont="1" applyFill="1" applyBorder="1" applyAlignment="1">
      <alignment vertical="center" wrapText="1"/>
      <protection/>
    </xf>
    <xf numFmtId="49" fontId="33" fillId="0" borderId="10" xfId="60" applyNumberFormat="1" applyFont="1" applyBorder="1" applyAlignment="1">
      <alignment horizontal="left" vertical="center" wrapText="1"/>
      <protection/>
    </xf>
    <xf numFmtId="0" fontId="33" fillId="0" borderId="10" xfId="57" applyFont="1" applyBorder="1" applyAlignment="1">
      <alignment vertical="center" wrapText="1"/>
      <protection/>
    </xf>
    <xf numFmtId="0" fontId="3" fillId="0" borderId="11" xfId="0" applyFont="1" applyBorder="1" applyAlignment="1">
      <alignment vertical="center" wrapText="1"/>
    </xf>
    <xf numFmtId="49" fontId="3" fillId="0" borderId="10" xfId="60" applyNumberFormat="1" applyFont="1" applyBorder="1" applyAlignment="1">
      <alignment horizontal="left" vertical="center" wrapText="1"/>
      <protection/>
    </xf>
    <xf numFmtId="0" fontId="33" fillId="0" borderId="10" xfId="54" applyFont="1" applyBorder="1" applyAlignment="1">
      <alignment vertical="center" wrapText="1"/>
      <protection/>
    </xf>
    <xf numFmtId="0" fontId="34" fillId="0" borderId="10" xfId="0" applyFont="1" applyBorder="1" applyAlignment="1">
      <alignment vertical="center" wrapText="1"/>
    </xf>
    <xf numFmtId="0" fontId="3" fillId="0" borderId="10" xfId="54" applyFont="1" applyFill="1" applyBorder="1" applyAlignment="1">
      <alignment vertical="center" wrapText="1"/>
      <protection/>
    </xf>
    <xf numFmtId="0" fontId="33" fillId="0" borderId="10" xfId="60" applyFont="1" applyBorder="1" applyAlignment="1">
      <alignment vertical="center" wrapText="1"/>
      <protection/>
    </xf>
    <xf numFmtId="0" fontId="3" fillId="0" borderId="10" xfId="60" applyFont="1" applyBorder="1" applyAlignment="1">
      <alignment vertical="center" wrapText="1"/>
      <protection/>
    </xf>
    <xf numFmtId="0" fontId="3" fillId="0" borderId="10" xfId="55" applyFont="1" applyBorder="1" applyAlignment="1">
      <alignment vertical="center" wrapText="1"/>
      <protection/>
    </xf>
    <xf numFmtId="0" fontId="33" fillId="0" borderId="10" xfId="58" applyFont="1" applyBorder="1" applyAlignment="1">
      <alignment vertical="center" wrapText="1"/>
      <protection/>
    </xf>
    <xf numFmtId="0" fontId="3" fillId="0" borderId="10" xfId="58" applyFont="1" applyBorder="1" applyAlignment="1">
      <alignment vertical="center"/>
      <protection/>
    </xf>
    <xf numFmtId="0" fontId="33" fillId="0" borderId="10" xfId="58" applyFont="1" applyBorder="1" applyAlignment="1">
      <alignment vertical="center"/>
      <protection/>
    </xf>
    <xf numFmtId="0" fontId="3" fillId="0" borderId="10" xfId="58" applyFont="1" applyBorder="1" applyAlignment="1">
      <alignment vertical="center" wrapText="1"/>
      <protection/>
    </xf>
    <xf numFmtId="0" fontId="3" fillId="0" borderId="10" xfId="54" applyFont="1" applyBorder="1" applyAlignment="1">
      <alignment vertical="center" wrapText="1"/>
      <protection/>
    </xf>
    <xf numFmtId="0" fontId="33" fillId="0" borderId="10" xfId="60" applyFont="1" applyBorder="1" applyAlignment="1">
      <alignment horizontal="left" vertical="center" wrapText="1"/>
      <protection/>
    </xf>
    <xf numFmtId="0" fontId="35" fillId="0" borderId="10" xfId="60" applyFont="1" applyBorder="1" applyAlignment="1">
      <alignment vertical="center" wrapText="1"/>
      <protection/>
    </xf>
    <xf numFmtId="0" fontId="33" fillId="0" borderId="10" xfId="54" applyFont="1" applyFill="1" applyBorder="1" applyAlignment="1">
      <alignment vertical="center" wrapText="1"/>
      <protection/>
    </xf>
    <xf numFmtId="0" fontId="34" fillId="0" borderId="10" xfId="0" applyFont="1" applyFill="1" applyBorder="1" applyAlignment="1">
      <alignment vertical="center"/>
    </xf>
    <xf numFmtId="0" fontId="3" fillId="0" borderId="10" xfId="60" applyNumberFormat="1" applyFont="1" applyFill="1" applyBorder="1" applyAlignment="1">
      <alignment vertical="center" wrapText="1"/>
      <protection/>
    </xf>
    <xf numFmtId="179" fontId="0" fillId="0" borderId="0" xfId="0" applyNumberFormat="1" applyFont="1" applyFill="1" applyAlignment="1">
      <alignment vertical="top" wrapText="1"/>
    </xf>
    <xf numFmtId="179" fontId="0" fillId="0" borderId="0" xfId="0" applyNumberFormat="1" applyFont="1" applyFill="1" applyAlignment="1">
      <alignment horizontal="center" vertical="top" wrapText="1"/>
    </xf>
    <xf numFmtId="179" fontId="41" fillId="0" borderId="0" xfId="0" applyNumberFormat="1" applyFont="1" applyFill="1" applyAlignment="1">
      <alignment vertical="top"/>
    </xf>
    <xf numFmtId="179" fontId="42" fillId="0" borderId="0" xfId="0" applyNumberFormat="1" applyFont="1" applyFill="1" applyAlignment="1">
      <alignment vertical="top"/>
    </xf>
    <xf numFmtId="179" fontId="43" fillId="0" borderId="0" xfId="0" applyNumberFormat="1" applyFont="1" applyFill="1" applyAlignment="1">
      <alignment vertical="top" wrapText="1"/>
    </xf>
    <xf numFmtId="179" fontId="43" fillId="0" borderId="0" xfId="0" applyNumberFormat="1" applyFont="1" applyFill="1" applyAlignment="1">
      <alignment vertical="top"/>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6"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0" fontId="4" fillId="0" borderId="10" xfId="0" applyFont="1" applyBorder="1" applyAlignment="1">
      <alignment vertical="center" wrapText="1"/>
    </xf>
    <xf numFmtId="0" fontId="38" fillId="0" borderId="10" xfId="0" applyFont="1" applyBorder="1" applyAlignment="1">
      <alignment vertical="center" wrapText="1"/>
    </xf>
    <xf numFmtId="0" fontId="0" fillId="33" borderId="0" xfId="0" applyFill="1" applyAlignment="1">
      <alignment/>
    </xf>
    <xf numFmtId="0" fontId="33" fillId="0" borderId="10" xfId="0" applyFont="1" applyFill="1" applyBorder="1" applyAlignment="1">
      <alignment horizontal="center" vertical="center" wrapText="1"/>
    </xf>
    <xf numFmtId="0" fontId="33" fillId="0" borderId="10" xfId="54" applyFont="1" applyFill="1" applyBorder="1" applyAlignment="1">
      <alignment vertical="top" wrapText="1"/>
      <protection/>
    </xf>
    <xf numFmtId="4" fontId="33" fillId="0" borderId="10" xfId="0" applyNumberFormat="1" applyFont="1" applyFill="1" applyBorder="1" applyAlignment="1">
      <alignment horizontal="right" vertical="center" wrapText="1"/>
    </xf>
    <xf numFmtId="0" fontId="3" fillId="0" borderId="10" xfId="54" applyNumberFormat="1" applyFont="1" applyFill="1" applyBorder="1" applyAlignment="1">
      <alignment vertical="top" wrapText="1"/>
      <protection/>
    </xf>
    <xf numFmtId="4" fontId="3" fillId="0" borderId="10" xfId="0" applyNumberFormat="1" applyFont="1" applyFill="1" applyBorder="1" applyAlignment="1">
      <alignment horizontal="right" vertical="center" wrapText="1"/>
    </xf>
    <xf numFmtId="0" fontId="3" fillId="0" borderId="10" xfId="0" applyFont="1" applyBorder="1" applyAlignment="1">
      <alignment wrapText="1"/>
    </xf>
    <xf numFmtId="0" fontId="3" fillId="0" borderId="10" xfId="0" applyFont="1" applyFill="1" applyBorder="1" applyAlignment="1">
      <alignment horizontal="center" vertical="center" wrapText="1"/>
    </xf>
    <xf numFmtId="0" fontId="33" fillId="0" borderId="10" xfId="0" applyFont="1" applyBorder="1" applyAlignment="1">
      <alignment wrapText="1"/>
    </xf>
    <xf numFmtId="0" fontId="33" fillId="0" borderId="10" xfId="0" applyFont="1" applyFill="1" applyBorder="1" applyAlignment="1">
      <alignment wrapText="1"/>
    </xf>
    <xf numFmtId="0" fontId="3" fillId="0" borderId="13" xfId="0" applyFont="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179" fontId="1" fillId="0" borderId="10" xfId="0" applyNumberFormat="1" applyFont="1" applyFill="1" applyBorder="1" applyAlignment="1" applyProtection="1">
      <alignment vertical="center" wrapText="1"/>
      <protection/>
    </xf>
    <xf numFmtId="179" fontId="1" fillId="0" borderId="10" xfId="0" applyNumberFormat="1" applyFont="1" applyFill="1" applyBorder="1" applyAlignment="1" quotePrefix="1">
      <alignment horizontal="center" vertical="center" wrapText="1"/>
    </xf>
    <xf numFmtId="17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wrapText="1"/>
    </xf>
    <xf numFmtId="0" fontId="2" fillId="0" borderId="10" xfId="0" applyFont="1" applyFill="1" applyBorder="1" applyAlignment="1">
      <alignment horizontal="left" vertical="center" wrapText="1"/>
    </xf>
    <xf numFmtId="179" fontId="1" fillId="0" borderId="10" xfId="0" applyNumberFormat="1" applyFont="1" applyFill="1" applyBorder="1" applyAlignment="1" applyProtection="1">
      <alignment vertical="top" wrapText="1"/>
      <protection/>
    </xf>
    <xf numFmtId="49" fontId="1"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1" fontId="32" fillId="0" borderId="10" xfId="0" applyNumberFormat="1" applyFont="1" applyFill="1" applyBorder="1" applyAlignment="1">
      <alignment horizontal="center" vertical="center" wrapText="1"/>
    </xf>
    <xf numFmtId="1" fontId="37" fillId="0" borderId="10" xfId="0" applyNumberFormat="1" applyFont="1" applyFill="1" applyBorder="1" applyAlignment="1">
      <alignment horizontal="center" vertical="center" wrapText="1"/>
    </xf>
    <xf numFmtId="179" fontId="2" fillId="0" borderId="10" xfId="0" applyNumberFormat="1" applyFont="1" applyFill="1" applyBorder="1" applyAlignment="1" quotePrefix="1">
      <alignment horizontal="center" vertical="center" wrapText="1"/>
    </xf>
    <xf numFmtId="179" fontId="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top" wrapText="1"/>
      <protection/>
    </xf>
    <xf numFmtId="1" fontId="2"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center" wrapText="1"/>
      <protection/>
    </xf>
    <xf numFmtId="0" fontId="87" fillId="0" borderId="14" xfId="0" applyNumberFormat="1" applyFont="1" applyFill="1" applyBorder="1" applyAlignment="1">
      <alignment vertical="top" wrapText="1"/>
    </xf>
    <xf numFmtId="49" fontId="2"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179" fontId="2" fillId="0" borderId="15" xfId="0" applyNumberFormat="1" applyFont="1" applyFill="1" applyBorder="1" applyAlignment="1" applyProtection="1">
      <alignment vertical="top" wrapText="1"/>
      <protection/>
    </xf>
    <xf numFmtId="179" fontId="2" fillId="0" borderId="15" xfId="0" applyNumberFormat="1" applyFont="1" applyFill="1" applyBorder="1" applyAlignment="1" applyProtection="1">
      <alignment vertical="center" wrapText="1"/>
      <protection/>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0" xfId="0" applyNumberFormat="1" applyFont="1" applyFill="1" applyBorder="1" applyAlignment="1">
      <alignment horizontal="center" vertical="center" wrapText="1"/>
    </xf>
    <xf numFmtId="0" fontId="33" fillId="0" borderId="10" xfId="0" applyFont="1" applyBorder="1" applyAlignment="1">
      <alignment vertical="center" wrapText="1"/>
    </xf>
    <xf numFmtId="0" fontId="34" fillId="0" borderId="10" xfId="0" applyFont="1" applyBorder="1" applyAlignment="1">
      <alignment horizontal="center" vertical="center"/>
    </xf>
    <xf numFmtId="0" fontId="34" fillId="0" borderId="10" xfId="0" applyFont="1" applyBorder="1" applyAlignment="1">
      <alignment vertical="center"/>
    </xf>
    <xf numFmtId="179" fontId="2" fillId="0" borderId="10" xfId="0" applyNumberFormat="1" applyFont="1" applyFill="1" applyBorder="1" applyAlignment="1">
      <alignment horizontal="left" vertical="center" wrapText="1"/>
    </xf>
    <xf numFmtId="179" fontId="1" fillId="0" borderId="10" xfId="0" applyNumberFormat="1" applyFont="1" applyFill="1" applyBorder="1" applyAlignment="1">
      <alignment horizontal="left" vertical="center" wrapText="1"/>
    </xf>
    <xf numFmtId="179" fontId="0" fillId="0" borderId="0" xfId="0" applyNumberFormat="1" applyFont="1" applyFill="1" applyAlignment="1">
      <alignment horizontal="right" vertical="top"/>
    </xf>
    <xf numFmtId="1" fontId="1" fillId="0" borderId="10" xfId="0" applyNumberFormat="1" applyFont="1" applyFill="1" applyBorder="1" applyAlignment="1">
      <alignment horizontal="center" vertical="top" wrapText="1"/>
    </xf>
    <xf numFmtId="4" fontId="1" fillId="0" borderId="10" xfId="0" applyNumberFormat="1" applyFont="1" applyFill="1" applyBorder="1" applyAlignment="1" applyProtection="1">
      <alignment horizontal="right" vertical="center" wrapText="1"/>
      <protection/>
    </xf>
    <xf numFmtId="0" fontId="88" fillId="0" borderId="10" xfId="0" applyFont="1" applyBorder="1" applyAlignment="1">
      <alignment vertical="center" wrapText="1"/>
    </xf>
    <xf numFmtId="0" fontId="89" fillId="0" borderId="10" xfId="0" applyFont="1" applyBorder="1" applyAlignment="1">
      <alignment horizontal="center" vertical="center"/>
    </xf>
    <xf numFmtId="0" fontId="89" fillId="0" borderId="10" xfId="0" applyFont="1" applyBorder="1" applyAlignment="1">
      <alignment horizontal="left" vertical="center" wrapText="1"/>
    </xf>
    <xf numFmtId="179" fontId="1" fillId="0" borderId="0" xfId="0" applyNumberFormat="1" applyFont="1" applyFill="1" applyAlignment="1">
      <alignment horizontal="right" vertical="top"/>
    </xf>
    <xf numFmtId="179" fontId="33" fillId="0" borderId="10" xfId="0" applyNumberFormat="1" applyFont="1" applyFill="1" applyBorder="1" applyAlignment="1">
      <alignment horizontal="center" vertical="center" wrapText="1"/>
    </xf>
    <xf numFmtId="4" fontId="33" fillId="0" borderId="10" xfId="60" applyNumberFormat="1" applyFont="1" applyFill="1" applyBorder="1" applyAlignment="1">
      <alignment horizontal="right" vertical="center" wrapText="1"/>
      <protection/>
    </xf>
    <xf numFmtId="4" fontId="3" fillId="0" borderId="10" xfId="60" applyNumberFormat="1" applyFont="1" applyFill="1" applyBorder="1" applyAlignment="1">
      <alignment horizontal="right" vertical="center" wrapText="1"/>
      <protection/>
    </xf>
    <xf numFmtId="4" fontId="35" fillId="0" borderId="10" xfId="60" applyNumberFormat="1" applyFont="1" applyFill="1" applyBorder="1" applyAlignment="1">
      <alignment vertical="center" wrapText="1"/>
      <protection/>
    </xf>
    <xf numFmtId="0" fontId="0" fillId="0" borderId="0" xfId="0" applyFont="1" applyFill="1" applyAlignment="1">
      <alignment/>
    </xf>
    <xf numFmtId="4" fontId="28" fillId="0" borderId="10" xfId="0" applyNumberFormat="1" applyFont="1" applyFill="1" applyBorder="1" applyAlignment="1">
      <alignment horizontal="right" vertical="center"/>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lignment vertical="top"/>
    </xf>
    <xf numFmtId="4" fontId="2"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9" fontId="3" fillId="0" borderId="12" xfId="57" applyNumberFormat="1" applyFont="1" applyBorder="1" applyAlignment="1">
      <alignment horizontal="center" vertical="center"/>
      <protection/>
    </xf>
    <xf numFmtId="4" fontId="3" fillId="0" borderId="12" xfId="0" applyNumberFormat="1" applyFont="1" applyFill="1" applyBorder="1" applyAlignment="1">
      <alignment horizontal="right" vertical="center" wrapText="1"/>
    </xf>
    <xf numFmtId="0" fontId="34" fillId="0" borderId="10" xfId="0" applyFont="1" applyBorder="1" applyAlignment="1">
      <alignment wrapText="1"/>
    </xf>
    <xf numFmtId="0" fontId="36" fillId="0" borderId="10" xfId="0" applyFont="1" applyBorder="1" applyAlignment="1">
      <alignment wrapText="1"/>
    </xf>
    <xf numFmtId="0" fontId="33" fillId="0" borderId="10" xfId="54" applyFont="1" applyBorder="1" applyAlignment="1">
      <alignment vertical="top"/>
      <protection/>
    </xf>
    <xf numFmtId="0" fontId="90" fillId="0" borderId="10" xfId="0" applyFont="1" applyBorder="1" applyAlignment="1">
      <alignment horizontal="left" vertical="top" wrapText="1"/>
    </xf>
    <xf numFmtId="0" fontId="91" fillId="0" borderId="10" xfId="0" applyFont="1" applyBorder="1" applyAlignment="1">
      <alignment horizontal="left" vertical="top" wrapText="1"/>
    </xf>
    <xf numFmtId="0" fontId="36" fillId="0" borderId="0" xfId="0" applyFont="1" applyAlignment="1">
      <alignment horizontal="center" vertical="center"/>
    </xf>
    <xf numFmtId="0" fontId="36"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6" fillId="0" borderId="10" xfId="0" applyFont="1" applyBorder="1" applyAlignment="1">
      <alignment horizontal="left" vertical="center" wrapText="1"/>
    </xf>
    <xf numFmtId="0" fontId="33" fillId="0" borderId="10" xfId="60" applyFont="1" applyFill="1" applyBorder="1" applyAlignment="1">
      <alignment vertical="center" wrapText="1"/>
      <protection/>
    </xf>
    <xf numFmtId="0" fontId="3" fillId="0" borderId="10" xfId="0" applyFont="1" applyBorder="1" applyAlignment="1">
      <alignment vertical="center" wrapText="1"/>
    </xf>
    <xf numFmtId="0" fontId="2" fillId="0" borderId="15" xfId="0" applyFont="1" applyFill="1" applyBorder="1" applyAlignment="1">
      <alignment vertical="top" wrapText="1"/>
    </xf>
    <xf numFmtId="0" fontId="2" fillId="0" borderId="0" xfId="0" applyFont="1" applyFill="1" applyAlignment="1">
      <alignment wrapText="1"/>
    </xf>
    <xf numFmtId="0" fontId="1" fillId="0" borderId="15"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 fillId="0" borderId="15" xfId="0" applyFont="1" applyFill="1" applyBorder="1" applyAlignment="1">
      <alignment vertical="top" wrapText="1"/>
    </xf>
    <xf numFmtId="0" fontId="17" fillId="0" borderId="0" xfId="0" applyFont="1" applyFill="1" applyAlignment="1" applyProtection="1">
      <alignment vertical="top"/>
      <protection/>
    </xf>
    <xf numFmtId="0" fontId="0" fillId="0" borderId="0" xfId="0" applyFill="1" applyAlignment="1">
      <alignment/>
    </xf>
    <xf numFmtId="0" fontId="17" fillId="0" borderId="0" xfId="0" applyFont="1" applyFill="1" applyAlignment="1" applyProtection="1">
      <alignment horizontal="center" vertical="top"/>
      <protection/>
    </xf>
    <xf numFmtId="0" fontId="1" fillId="0" borderId="0" xfId="0" applyFont="1" applyFill="1" applyAlignment="1" applyProtection="1">
      <alignment vertical="top" wrapText="1"/>
      <protection/>
    </xf>
    <xf numFmtId="0" fontId="1" fillId="0" borderId="0" xfId="0" applyFont="1" applyFill="1" applyAlignment="1" applyProtection="1">
      <alignment vertical="top"/>
      <protection/>
    </xf>
    <xf numFmtId="0" fontId="0" fillId="0" borderId="0" xfId="0" applyFill="1" applyAlignment="1" applyProtection="1">
      <alignment horizontal="center" vertical="top"/>
      <protection/>
    </xf>
    <xf numFmtId="0" fontId="1" fillId="0" borderId="0" xfId="0" applyFont="1" applyFill="1" applyAlignment="1" applyProtection="1">
      <alignment horizontal="center" vertical="top" wrapText="1"/>
      <protection/>
    </xf>
    <xf numFmtId="179" fontId="1" fillId="0" borderId="0" xfId="0" applyNumberFormat="1" applyFont="1" applyFill="1" applyAlignment="1" applyProtection="1">
      <alignment vertical="top" wrapText="1"/>
      <protection/>
    </xf>
    <xf numFmtId="179" fontId="17" fillId="0" borderId="0" xfId="0" applyNumberFormat="1" applyFont="1" applyFill="1" applyAlignment="1" applyProtection="1">
      <alignment horizontal="right" vertical="top"/>
      <protection/>
    </xf>
    <xf numFmtId="0" fontId="2" fillId="0" borderId="16" xfId="0" applyFont="1" applyFill="1" applyBorder="1" applyAlignment="1" applyProtection="1">
      <alignment horizontal="center" vertical="center"/>
      <protection/>
    </xf>
    <xf numFmtId="0" fontId="31" fillId="0" borderId="16" xfId="0" applyFont="1" applyFill="1" applyBorder="1" applyAlignment="1" applyProtection="1">
      <alignment horizontal="center" vertical="center"/>
      <protection/>
    </xf>
    <xf numFmtId="0" fontId="31" fillId="0" borderId="17" xfId="0" applyFont="1" applyFill="1" applyBorder="1" applyAlignment="1" applyProtection="1">
      <alignment horizontal="center" vertical="center"/>
      <protection/>
    </xf>
    <xf numFmtId="179" fontId="31" fillId="0" borderId="16" xfId="0" applyNumberFormat="1" applyFont="1" applyFill="1" applyBorder="1" applyAlignment="1" applyProtection="1">
      <alignment horizontal="center" vertical="center" wrapText="1"/>
      <protection/>
    </xf>
    <xf numFmtId="0" fontId="31" fillId="0" borderId="18" xfId="0" applyFont="1" applyFill="1" applyBorder="1" applyAlignment="1" applyProtection="1">
      <alignment horizontal="center" vertical="center"/>
      <protection/>
    </xf>
    <xf numFmtId="0" fontId="31" fillId="0" borderId="19" xfId="0" applyFont="1" applyFill="1" applyBorder="1" applyAlignment="1" applyProtection="1">
      <alignment horizontal="center" vertical="top"/>
      <protection/>
    </xf>
    <xf numFmtId="0" fontId="31" fillId="0" borderId="20" xfId="0" applyFont="1" applyFill="1" applyBorder="1" applyAlignment="1" applyProtection="1">
      <alignment horizontal="center" vertical="top"/>
      <protection/>
    </xf>
    <xf numFmtId="0" fontId="31" fillId="0" borderId="21" xfId="0" applyFont="1" applyFill="1" applyBorder="1" applyAlignment="1" applyProtection="1">
      <alignment horizontal="center" vertical="top"/>
      <protection/>
    </xf>
    <xf numFmtId="1" fontId="31" fillId="0" borderId="21" xfId="0" applyNumberFormat="1" applyFont="1" applyFill="1" applyBorder="1" applyAlignment="1" applyProtection="1">
      <alignment horizontal="center" vertical="top"/>
      <protection/>
    </xf>
    <xf numFmtId="179" fontId="2" fillId="0" borderId="10" xfId="0" applyNumberFormat="1" applyFont="1" applyFill="1" applyBorder="1" applyAlignment="1">
      <alignment horizontal="justify" vertical="center" wrapText="1"/>
    </xf>
    <xf numFmtId="49" fontId="14" fillId="0" borderId="10" xfId="0" applyNumberFormat="1" applyFont="1" applyFill="1" applyBorder="1" applyAlignment="1">
      <alignment horizontal="center" vertical="center"/>
    </xf>
    <xf numFmtId="4" fontId="2" fillId="0" borderId="10" xfId="0" applyNumberFormat="1" applyFont="1" applyFill="1" applyBorder="1" applyAlignment="1">
      <alignment horizontal="right" vertical="center"/>
    </xf>
    <xf numFmtId="0" fontId="32" fillId="0" borderId="10" xfId="0" applyFont="1" applyFill="1" applyBorder="1" applyAlignment="1">
      <alignment horizontal="left" vertical="center" wrapText="1"/>
    </xf>
    <xf numFmtId="179" fontId="37" fillId="0" borderId="10" xfId="0" applyNumberFormat="1" applyFont="1" applyFill="1" applyBorder="1" applyAlignment="1">
      <alignment horizontal="left" vertical="center" wrapText="1"/>
    </xf>
    <xf numFmtId="49" fontId="27" fillId="0" borderId="10" xfId="0" applyNumberFormat="1" applyFont="1" applyFill="1" applyBorder="1" applyAlignment="1">
      <alignment horizontal="center" vertical="center"/>
    </xf>
    <xf numFmtId="49" fontId="32" fillId="0" borderId="10" xfId="0" applyNumberFormat="1" applyFont="1" applyFill="1" applyBorder="1" applyAlignment="1">
      <alignment horizontal="left" vertical="center" wrapText="1"/>
    </xf>
    <xf numFmtId="0" fontId="37" fillId="0" borderId="10" xfId="0" applyFont="1" applyFill="1" applyBorder="1" applyAlignment="1">
      <alignment vertical="center" wrapText="1"/>
    </xf>
    <xf numFmtId="49" fontId="1" fillId="0" borderId="10" xfId="0" applyNumberFormat="1" applyFont="1" applyFill="1" applyBorder="1" applyAlignment="1">
      <alignment horizontal="center" vertical="top"/>
    </xf>
    <xf numFmtId="0" fontId="32" fillId="0" borderId="10" xfId="0" applyFont="1" applyFill="1" applyBorder="1" applyAlignment="1">
      <alignment vertical="center" wrapText="1"/>
    </xf>
    <xf numFmtId="179" fontId="3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center" vertical="top"/>
    </xf>
    <xf numFmtId="179" fontId="3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vertical="center"/>
    </xf>
    <xf numFmtId="179" fontId="39" fillId="0"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0" fontId="2" fillId="0" borderId="10" xfId="0" applyNumberFormat="1" applyFont="1" applyFill="1" applyBorder="1" applyAlignment="1">
      <alignment vertical="center" wrapText="1"/>
    </xf>
    <xf numFmtId="179" fontId="2" fillId="0" borderId="10" xfId="0" applyNumberFormat="1" applyFont="1" applyFill="1" applyBorder="1" applyAlignment="1">
      <alignment vertical="top"/>
    </xf>
    <xf numFmtId="0" fontId="1" fillId="0" borderId="10" xfId="0" applyNumberFormat="1" applyFont="1" applyFill="1" applyBorder="1" applyAlignment="1">
      <alignment vertical="center" wrapText="1"/>
    </xf>
    <xf numFmtId="0" fontId="2" fillId="0" borderId="10"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2" fillId="0" borderId="14" xfId="0" applyNumberFormat="1" applyFont="1" applyFill="1" applyBorder="1" applyAlignment="1">
      <alignment vertical="top" wrapText="1"/>
    </xf>
    <xf numFmtId="0" fontId="1" fillId="0" borderId="10" xfId="0" applyFont="1" applyFill="1" applyBorder="1" applyAlignment="1">
      <alignment vertical="center" wrapText="1"/>
    </xf>
    <xf numFmtId="49" fontId="2" fillId="0" borderId="21" xfId="0" applyNumberFormat="1" applyFont="1" applyFill="1" applyBorder="1" applyAlignment="1">
      <alignment horizontal="center" vertical="center" wrapText="1"/>
    </xf>
    <xf numFmtId="49" fontId="2" fillId="0" borderId="21" xfId="0" applyNumberFormat="1" applyFont="1" applyFill="1" applyBorder="1" applyAlignment="1">
      <alignment horizontal="left" vertical="center" wrapText="1"/>
    </xf>
    <xf numFmtId="49" fontId="1" fillId="0" borderId="21"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179" fontId="17" fillId="0" borderId="0" xfId="0" applyNumberFormat="1" applyFont="1" applyFill="1" applyAlignment="1">
      <alignment horizontal="justify" vertical="top" wrapText="1"/>
    </xf>
    <xf numFmtId="179" fontId="0" fillId="0" borderId="0" xfId="0" applyNumberFormat="1" applyFill="1" applyAlignment="1">
      <alignment horizontal="justify" vertical="top" wrapText="1"/>
    </xf>
    <xf numFmtId="179" fontId="12" fillId="0" borderId="0" xfId="0" applyNumberFormat="1" applyFont="1" applyFill="1" applyAlignment="1">
      <alignment horizontal="justify" vertical="top" wrapText="1"/>
    </xf>
    <xf numFmtId="179" fontId="11" fillId="0" borderId="0" xfId="0" applyNumberFormat="1" applyFont="1" applyFill="1" applyAlignment="1">
      <alignment horizontal="center" vertical="top"/>
    </xf>
    <xf numFmtId="179" fontId="11" fillId="0" borderId="0" xfId="0" applyNumberFormat="1" applyFont="1" applyFill="1" applyBorder="1" applyAlignment="1">
      <alignment horizontal="left" vertical="top" wrapText="1"/>
    </xf>
    <xf numFmtId="179" fontId="11" fillId="0" borderId="0" xfId="0" applyNumberFormat="1" applyFont="1" applyFill="1" applyBorder="1" applyAlignment="1">
      <alignment horizontal="center" vertical="top" wrapText="1"/>
    </xf>
    <xf numFmtId="179" fontId="11" fillId="0" borderId="0" xfId="0" applyNumberFormat="1" applyFont="1" applyFill="1" applyBorder="1" applyAlignment="1">
      <alignment vertical="top" wrapText="1"/>
    </xf>
    <xf numFmtId="179" fontId="0" fillId="0" borderId="0" xfId="0" applyNumberFormat="1" applyFont="1" applyFill="1" applyAlignment="1">
      <alignment horizontal="justify" vertical="top" wrapText="1"/>
    </xf>
    <xf numFmtId="179" fontId="28" fillId="0" borderId="10" xfId="0" applyNumberFormat="1" applyFont="1" applyFill="1" applyBorder="1" applyAlignment="1">
      <alignment horizontal="justify" vertical="center" wrapText="1"/>
    </xf>
    <xf numFmtId="179" fontId="28" fillId="0" borderId="10" xfId="0" applyNumberFormat="1" applyFont="1" applyFill="1" applyBorder="1" applyAlignment="1">
      <alignment horizontal="center" vertical="center"/>
    </xf>
    <xf numFmtId="179" fontId="28" fillId="0" borderId="10" xfId="0" applyNumberFormat="1" applyFont="1" applyFill="1" applyBorder="1" applyAlignment="1">
      <alignment horizontal="left" vertical="center"/>
    </xf>
    <xf numFmtId="179" fontId="2" fillId="0" borderId="10" xfId="0" applyNumberFormat="1" applyFont="1" applyFill="1" applyBorder="1" applyAlignment="1">
      <alignment vertical="center" wrapText="1"/>
    </xf>
    <xf numFmtId="179" fontId="19" fillId="0" borderId="10" xfId="0" applyNumberFormat="1" applyFont="1" applyFill="1" applyBorder="1" applyAlignment="1">
      <alignment horizontal="left" vertical="center"/>
    </xf>
    <xf numFmtId="49" fontId="30" fillId="0" borderId="10" xfId="0" applyNumberFormat="1" applyFont="1" applyFill="1" applyBorder="1" applyAlignment="1">
      <alignment horizontal="left" vertical="center" wrapText="1"/>
    </xf>
    <xf numFmtId="179" fontId="1" fillId="0" borderId="15" xfId="0" applyNumberFormat="1" applyFont="1" applyFill="1" applyBorder="1" applyAlignment="1" applyProtection="1">
      <alignment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1" fillId="0" borderId="10" xfId="59" applyNumberFormat="1" applyFont="1" applyFill="1" applyBorder="1" applyAlignment="1">
      <alignment horizontal="center" vertical="center" wrapText="1"/>
      <protection/>
    </xf>
    <xf numFmtId="49" fontId="13" fillId="0" borderId="10" xfId="0" applyNumberFormat="1" applyFont="1" applyFill="1" applyBorder="1" applyAlignment="1">
      <alignment horizontal="left" vertical="center" wrapText="1"/>
    </xf>
    <xf numFmtId="1" fontId="1" fillId="0" borderId="10" xfId="0" applyNumberFormat="1" applyFont="1" applyFill="1" applyBorder="1" applyAlignment="1">
      <alignment horizontal="center" vertical="center"/>
    </xf>
    <xf numFmtId="179" fontId="2" fillId="0" borderId="10" xfId="59" applyNumberFormat="1" applyFont="1" applyFill="1" applyBorder="1" applyAlignment="1">
      <alignment horizontal="center" vertical="center" wrapText="1"/>
      <protection/>
    </xf>
    <xf numFmtId="179" fontId="0" fillId="0" borderId="10" xfId="0" applyNumberFormat="1" applyFill="1" applyBorder="1" applyAlignment="1">
      <alignment vertical="top"/>
    </xf>
    <xf numFmtId="179" fontId="0" fillId="0" borderId="10" xfId="0" applyNumberFormat="1" applyFont="1" applyFill="1" applyBorder="1" applyAlignment="1">
      <alignment vertical="top"/>
    </xf>
    <xf numFmtId="179" fontId="17" fillId="0" borderId="10" xfId="0" applyNumberFormat="1" applyFont="1" applyFill="1" applyBorder="1" applyAlignment="1">
      <alignment vertical="top" wrapText="1"/>
    </xf>
    <xf numFmtId="0" fontId="40" fillId="0" borderId="0" xfId="0" applyFont="1" applyFill="1" applyAlignment="1">
      <alignment vertical="top" wrapText="1"/>
    </xf>
    <xf numFmtId="0" fontId="32" fillId="0" borderId="0" xfId="0" applyFont="1" applyFill="1" applyAlignment="1">
      <alignment horizontal="center" vertical="center" wrapText="1"/>
    </xf>
    <xf numFmtId="0" fontId="32" fillId="0" borderId="0" xfId="0" applyFont="1" applyFill="1" applyAlignment="1">
      <alignment vertical="center" wrapText="1"/>
    </xf>
    <xf numFmtId="0" fontId="32" fillId="0" borderId="10" xfId="0" applyFont="1" applyFill="1" applyBorder="1" applyAlignment="1">
      <alignment horizontal="center" vertical="center" wrapText="1"/>
    </xf>
    <xf numFmtId="179" fontId="2" fillId="0" borderId="10" xfId="0" applyNumberFormat="1" applyFont="1" applyFill="1" applyBorder="1" applyAlignment="1">
      <alignment horizontal="justify" vertical="top" wrapText="1"/>
    </xf>
    <xf numFmtId="4" fontId="4" fillId="0" borderId="10" xfId="0" applyNumberFormat="1" applyFont="1" applyFill="1" applyBorder="1" applyAlignment="1">
      <alignment horizontal="right" vertical="center" wrapText="1"/>
    </xf>
    <xf numFmtId="0" fontId="3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4" fontId="1" fillId="0" borderId="10" xfId="0" applyNumberFormat="1" applyFont="1" applyFill="1" applyBorder="1" applyAlignment="1">
      <alignment vertical="center" wrapText="1"/>
    </xf>
    <xf numFmtId="0" fontId="37" fillId="0" borderId="10" xfId="0" applyFont="1" applyFill="1" applyBorder="1" applyAlignment="1">
      <alignment vertical="top" wrapText="1"/>
    </xf>
    <xf numFmtId="0" fontId="32" fillId="0" borderId="10" xfId="0" applyFont="1" applyFill="1" applyBorder="1" applyAlignment="1">
      <alignment vertical="top" wrapText="1"/>
    </xf>
    <xf numFmtId="0" fontId="32" fillId="0" borderId="10" xfId="0" applyFont="1" applyFill="1" applyBorder="1" applyAlignment="1">
      <alignment horizontal="left" wrapText="1"/>
    </xf>
    <xf numFmtId="1" fontId="37" fillId="0" borderId="10" xfId="0" applyNumberFormat="1" applyFont="1" applyFill="1" applyBorder="1" applyAlignment="1">
      <alignment horizontal="center" vertical="center"/>
    </xf>
    <xf numFmtId="0" fontId="2" fillId="0" borderId="10" xfId="0" applyFont="1" applyFill="1" applyBorder="1" applyAlignment="1">
      <alignment horizontal="left" wrapText="1"/>
    </xf>
    <xf numFmtId="0" fontId="37" fillId="0" borderId="10" xfId="0" applyFont="1" applyFill="1" applyBorder="1" applyAlignment="1">
      <alignment horizontal="left" vertical="top" wrapText="1"/>
    </xf>
    <xf numFmtId="0" fontId="37" fillId="0" borderId="10" xfId="0" applyFont="1" applyFill="1" applyBorder="1" applyAlignment="1">
      <alignment wrapText="1"/>
    </xf>
    <xf numFmtId="179" fontId="1" fillId="0" borderId="15" xfId="0" applyNumberFormat="1" applyFont="1" applyFill="1" applyBorder="1" applyAlignment="1" applyProtection="1">
      <alignment vertical="top" wrapText="1"/>
      <protection/>
    </xf>
    <xf numFmtId="0" fontId="32" fillId="0" borderId="10" xfId="0" applyFont="1" applyFill="1" applyBorder="1" applyAlignment="1">
      <alignment wrapText="1"/>
    </xf>
    <xf numFmtId="179" fontId="47" fillId="0" borderId="0" xfId="0" applyNumberFormat="1" applyFont="1" applyFill="1" applyAlignment="1">
      <alignment horizontal="left" vertical="top" wrapText="1"/>
    </xf>
    <xf numFmtId="179" fontId="47" fillId="0" borderId="0" xfId="0" applyNumberFormat="1" applyFont="1" applyFill="1" applyAlignment="1">
      <alignment vertical="top"/>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right" vertical="top"/>
    </xf>
    <xf numFmtId="0" fontId="26" fillId="0" borderId="0" xfId="0" applyFont="1" applyFill="1" applyAlignment="1" applyProtection="1">
      <alignment horizontal="center" vertical="top" wrapText="1"/>
      <protection/>
    </xf>
    <xf numFmtId="0" fontId="1" fillId="0" borderId="0" xfId="0" applyFont="1" applyFill="1" applyAlignment="1" applyProtection="1">
      <alignment horizontal="right" vertical="top"/>
      <protection/>
    </xf>
    <xf numFmtId="0" fontId="1" fillId="0" borderId="0" xfId="0" applyFont="1" applyFill="1" applyAlignment="1" applyProtection="1">
      <alignment horizontal="right" vertical="top" wrapText="1"/>
      <protection/>
    </xf>
    <xf numFmtId="179" fontId="2" fillId="0" borderId="10" xfId="0" applyNumberFormat="1" applyFont="1" applyFill="1" applyBorder="1" applyAlignment="1">
      <alignment horizontal="center" vertical="center" wrapText="1"/>
    </xf>
    <xf numFmtId="179" fontId="47" fillId="0" borderId="0" xfId="0" applyNumberFormat="1" applyFont="1" applyFill="1" applyBorder="1" applyAlignment="1">
      <alignment horizontal="left" vertical="top" wrapText="1"/>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right" vertical="center" wrapText="1"/>
      <protection/>
    </xf>
    <xf numFmtId="0" fontId="1" fillId="0" borderId="0" xfId="0" applyFont="1" applyFill="1" applyAlignment="1" applyProtection="1">
      <alignment horizontal="right" vertical="center"/>
      <protection/>
    </xf>
    <xf numFmtId="0" fontId="32" fillId="0" borderId="0" xfId="0" applyFont="1" applyFill="1" applyAlignment="1">
      <alignment horizontal="center" vertical="center" wrapText="1"/>
    </xf>
    <xf numFmtId="0" fontId="37" fillId="0" borderId="0" xfId="0" applyFont="1" applyFill="1" applyBorder="1" applyAlignment="1">
      <alignment horizontal="right"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ходы" xfId="54"/>
    <cellStyle name="Обычный_Доходы2012" xfId="55"/>
    <cellStyle name="Обычный_Доходы2013" xfId="56"/>
    <cellStyle name="Обычный_Доходы2014" xfId="57"/>
    <cellStyle name="Обычный_Доходы2015" xfId="58"/>
    <cellStyle name="Обычный_Лист1" xfId="59"/>
    <cellStyle name="Обычный_Лист2"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7"/>
  <sheetViews>
    <sheetView view="pageBreakPreview" zoomScale="85" zoomScaleNormal="115" zoomScaleSheetLayoutView="85" workbookViewId="0" topLeftCell="A1">
      <selection activeCell="B1" sqref="B1:C1"/>
    </sheetView>
  </sheetViews>
  <sheetFormatPr defaultColWidth="9.00390625" defaultRowHeight="12.75"/>
  <cols>
    <col min="1" max="1" width="30.00390625" style="0" customWidth="1"/>
    <col min="2" max="2" width="69.625" style="0" customWidth="1"/>
    <col min="3" max="3" width="23.375" style="0" customWidth="1"/>
    <col min="4" max="4" width="4.375" style="0" customWidth="1"/>
    <col min="7" max="7" width="18.25390625" style="0" customWidth="1"/>
  </cols>
  <sheetData>
    <row r="1" spans="2:4" ht="120" customHeight="1">
      <c r="B1" s="300" t="s">
        <v>835</v>
      </c>
      <c r="C1" s="301"/>
      <c r="D1" s="71"/>
    </row>
    <row r="2" spans="2:4" ht="22.5" customHeight="1">
      <c r="B2" s="78"/>
      <c r="C2" s="79"/>
      <c r="D2" s="71"/>
    </row>
    <row r="3" spans="1:4" ht="36.75" customHeight="1">
      <c r="A3" s="302" t="s">
        <v>585</v>
      </c>
      <c r="B3" s="302"/>
      <c r="C3" s="302"/>
      <c r="D3" s="71" t="s">
        <v>180</v>
      </c>
    </row>
    <row r="4" spans="1:4" ht="11.25" customHeight="1">
      <c r="A4" s="81"/>
      <c r="B4" s="81"/>
      <c r="C4" s="81"/>
      <c r="D4" s="71"/>
    </row>
    <row r="5" ht="15">
      <c r="C5" s="67" t="s">
        <v>13</v>
      </c>
    </row>
    <row r="6" spans="1:3" ht="43.5" customHeight="1">
      <c r="A6" s="73" t="s">
        <v>311</v>
      </c>
      <c r="B6" s="73" t="s">
        <v>29</v>
      </c>
      <c r="C6" s="73" t="s">
        <v>65</v>
      </c>
    </row>
    <row r="7" spans="1:3" ht="17.25" customHeight="1">
      <c r="A7" s="72">
        <v>1</v>
      </c>
      <c r="B7" s="72">
        <v>2</v>
      </c>
      <c r="C7" s="72">
        <v>3</v>
      </c>
    </row>
    <row r="8" spans="1:3" ht="45" customHeight="1">
      <c r="A8" s="73" t="s">
        <v>330</v>
      </c>
      <c r="B8" s="120" t="s">
        <v>312</v>
      </c>
      <c r="C8" s="74">
        <f>C9</f>
        <v>39698334.76999998</v>
      </c>
    </row>
    <row r="9" spans="1:3" ht="38.25" customHeight="1">
      <c r="A9" s="73" t="s">
        <v>313</v>
      </c>
      <c r="B9" s="120" t="s">
        <v>314</v>
      </c>
      <c r="C9" s="77">
        <f>C14+C10</f>
        <v>39698334.76999998</v>
      </c>
    </row>
    <row r="10" spans="1:3" ht="20.25" customHeight="1">
      <c r="A10" s="73" t="s">
        <v>315</v>
      </c>
      <c r="B10" s="120" t="s">
        <v>316</v>
      </c>
      <c r="C10" s="74">
        <f>C11</f>
        <v>-395252756.48</v>
      </c>
    </row>
    <row r="11" spans="1:3" ht="20.25" customHeight="1">
      <c r="A11" s="76" t="s">
        <v>317</v>
      </c>
      <c r="B11" s="121" t="s">
        <v>318</v>
      </c>
      <c r="C11" s="77">
        <f>C12</f>
        <v>-395252756.48</v>
      </c>
    </row>
    <row r="12" spans="1:3" ht="20.25" customHeight="1">
      <c r="A12" s="76" t="s">
        <v>319</v>
      </c>
      <c r="B12" s="121" t="s">
        <v>320</v>
      </c>
      <c r="C12" s="75">
        <f>C13</f>
        <v>-395252756.48</v>
      </c>
    </row>
    <row r="13" spans="1:3" ht="37.5" customHeight="1">
      <c r="A13" s="76" t="s">
        <v>321</v>
      </c>
      <c r="B13" s="121" t="s">
        <v>322</v>
      </c>
      <c r="C13" s="77">
        <f>-'Доходы 2021'!C137</f>
        <v>-395252756.48</v>
      </c>
    </row>
    <row r="14" spans="1:3" ht="18.75" customHeight="1">
      <c r="A14" s="73" t="s">
        <v>323</v>
      </c>
      <c r="B14" s="120" t="s">
        <v>324</v>
      </c>
      <c r="C14" s="74">
        <f>C15</f>
        <v>434951091.25</v>
      </c>
    </row>
    <row r="15" spans="1:3" ht="18.75" customHeight="1">
      <c r="A15" s="76" t="s">
        <v>325</v>
      </c>
      <c r="B15" s="121" t="s">
        <v>324</v>
      </c>
      <c r="C15" s="77">
        <f>C16</f>
        <v>434951091.25</v>
      </c>
    </row>
    <row r="16" spans="1:3" ht="18.75" customHeight="1">
      <c r="A16" s="76" t="s">
        <v>326</v>
      </c>
      <c r="B16" s="121" t="s">
        <v>327</v>
      </c>
      <c r="C16" s="75">
        <f>C17</f>
        <v>434951091.25</v>
      </c>
    </row>
    <row r="17" spans="1:7" ht="36.75" customHeight="1">
      <c r="A17" s="76" t="s">
        <v>328</v>
      </c>
      <c r="B17" s="121" t="s">
        <v>329</v>
      </c>
      <c r="C17" s="75">
        <f>'Ведомственная 2021'!G15</f>
        <v>434951091.25</v>
      </c>
      <c r="G17" s="122"/>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37"/>
  <sheetViews>
    <sheetView view="pageBreakPreview" zoomScale="90" zoomScaleSheetLayoutView="90" workbookViewId="0" topLeftCell="A1">
      <selection activeCell="B2" sqref="B2:C5"/>
    </sheetView>
  </sheetViews>
  <sheetFormatPr defaultColWidth="9.00390625" defaultRowHeight="12.75"/>
  <cols>
    <col min="1" max="1" width="20.00390625" style="70" customWidth="1"/>
    <col min="2" max="2" width="65.50390625" style="0" customWidth="1"/>
    <col min="3" max="3" width="13.625" style="184" customWidth="1"/>
  </cols>
  <sheetData>
    <row r="1" spans="1:3" ht="15">
      <c r="A1" s="34"/>
      <c r="B1" s="35"/>
      <c r="C1" s="179" t="s">
        <v>230</v>
      </c>
    </row>
    <row r="2" spans="1:3" ht="15">
      <c r="A2" s="34"/>
      <c r="B2" s="304" t="s">
        <v>836</v>
      </c>
      <c r="C2" s="305"/>
    </row>
    <row r="3" spans="1:3" ht="15">
      <c r="A3" s="36"/>
      <c r="B3" s="305"/>
      <c r="C3" s="305"/>
    </row>
    <row r="4" spans="1:3" ht="33" customHeight="1">
      <c r="A4" s="36"/>
      <c r="B4" s="305"/>
      <c r="C4" s="305"/>
    </row>
    <row r="5" spans="1:3" ht="45.75" customHeight="1">
      <c r="A5" s="36"/>
      <c r="B5" s="305"/>
      <c r="C5" s="305"/>
    </row>
    <row r="6" spans="1:3" ht="18" customHeight="1">
      <c r="A6" s="37"/>
      <c r="B6" s="37"/>
      <c r="C6" s="179"/>
    </row>
    <row r="7" spans="1:3" ht="21" customHeight="1">
      <c r="A7" s="303" t="s">
        <v>575</v>
      </c>
      <c r="B7" s="303"/>
      <c r="C7" s="303"/>
    </row>
    <row r="8" spans="1:3" ht="15">
      <c r="A8" s="68"/>
      <c r="B8" s="38"/>
      <c r="C8" s="179" t="s">
        <v>13</v>
      </c>
    </row>
    <row r="9" spans="1:3" ht="36" customHeight="1">
      <c r="A9" s="39" t="s">
        <v>63</v>
      </c>
      <c r="B9" s="40" t="s">
        <v>64</v>
      </c>
      <c r="C9" s="180" t="s">
        <v>65</v>
      </c>
    </row>
    <row r="10" spans="1:3" ht="12.75">
      <c r="A10" s="40" t="s">
        <v>66</v>
      </c>
      <c r="B10" s="89" t="s">
        <v>67</v>
      </c>
      <c r="C10" s="181">
        <f>C11+C16+C26+C36+C40+C45+C49+C53+C59</f>
        <v>58753567</v>
      </c>
    </row>
    <row r="11" spans="1:3" ht="12.75">
      <c r="A11" s="40" t="s">
        <v>68</v>
      </c>
      <c r="B11" s="89" t="s">
        <v>69</v>
      </c>
      <c r="C11" s="181">
        <f>C12</f>
        <v>47374228</v>
      </c>
    </row>
    <row r="12" spans="1:3" ht="12.75">
      <c r="A12" s="40" t="s">
        <v>70</v>
      </c>
      <c r="B12" s="89" t="s">
        <v>71</v>
      </c>
      <c r="C12" s="181">
        <f>C13+C14+C15</f>
        <v>47374228</v>
      </c>
    </row>
    <row r="13" spans="1:3" ht="44.25" customHeight="1">
      <c r="A13" s="41" t="s">
        <v>72</v>
      </c>
      <c r="B13" s="88" t="s">
        <v>147</v>
      </c>
      <c r="C13" s="127">
        <v>45069922</v>
      </c>
    </row>
    <row r="14" spans="1:3" ht="61.5" customHeight="1">
      <c r="A14" s="41" t="s">
        <v>157</v>
      </c>
      <c r="B14" s="88" t="s">
        <v>148</v>
      </c>
      <c r="C14" s="127">
        <v>906440</v>
      </c>
    </row>
    <row r="15" spans="1:3" ht="20.25">
      <c r="A15" s="41" t="s">
        <v>158</v>
      </c>
      <c r="B15" s="88" t="s">
        <v>149</v>
      </c>
      <c r="C15" s="127">
        <v>1397866</v>
      </c>
    </row>
    <row r="16" spans="1:3" ht="23.25" customHeight="1">
      <c r="A16" s="42" t="s">
        <v>73</v>
      </c>
      <c r="B16" s="90" t="s">
        <v>74</v>
      </c>
      <c r="C16" s="125">
        <f>C17</f>
        <v>6583250</v>
      </c>
    </row>
    <row r="17" spans="1:3" ht="23.25" customHeight="1">
      <c r="A17" s="42" t="s">
        <v>75</v>
      </c>
      <c r="B17" s="90" t="s">
        <v>76</v>
      </c>
      <c r="C17" s="125">
        <f>C18+C20+C22+C24</f>
        <v>6583250</v>
      </c>
    </row>
    <row r="18" spans="1:3" ht="35.25" customHeight="1">
      <c r="A18" s="43" t="s">
        <v>77</v>
      </c>
      <c r="B18" s="59" t="s">
        <v>78</v>
      </c>
      <c r="C18" s="127">
        <f>C19</f>
        <v>3022790</v>
      </c>
    </row>
    <row r="19" spans="1:3" ht="62.25" customHeight="1">
      <c r="A19" s="191" t="s">
        <v>535</v>
      </c>
      <c r="B19" s="59" t="s">
        <v>746</v>
      </c>
      <c r="C19" s="192">
        <v>3022790</v>
      </c>
    </row>
    <row r="20" spans="1:3" ht="48" customHeight="1">
      <c r="A20" s="43" t="s">
        <v>79</v>
      </c>
      <c r="B20" s="59" t="s">
        <v>80</v>
      </c>
      <c r="C20" s="127">
        <f>C21</f>
        <v>17230</v>
      </c>
    </row>
    <row r="21" spans="1:3" ht="69.75" customHeight="1">
      <c r="A21" s="43" t="s">
        <v>536</v>
      </c>
      <c r="B21" s="59" t="s">
        <v>747</v>
      </c>
      <c r="C21" s="127">
        <v>17230</v>
      </c>
    </row>
    <row r="22" spans="1:3" ht="41.25" customHeight="1">
      <c r="A22" s="43" t="s">
        <v>81</v>
      </c>
      <c r="B22" s="59" t="s">
        <v>82</v>
      </c>
      <c r="C22" s="127">
        <f>C23</f>
        <v>3976310</v>
      </c>
    </row>
    <row r="23" spans="1:3" ht="54" customHeight="1">
      <c r="A23" s="43" t="s">
        <v>537</v>
      </c>
      <c r="B23" s="59" t="s">
        <v>748</v>
      </c>
      <c r="C23" s="127">
        <v>3976310</v>
      </c>
    </row>
    <row r="24" spans="1:3" ht="37.5" customHeight="1">
      <c r="A24" s="43" t="s">
        <v>83</v>
      </c>
      <c r="B24" s="59" t="s">
        <v>84</v>
      </c>
      <c r="C24" s="127">
        <f>C25</f>
        <v>-433080</v>
      </c>
    </row>
    <row r="25" spans="1:3" ht="54" customHeight="1">
      <c r="A25" s="43" t="s">
        <v>538</v>
      </c>
      <c r="B25" s="59" t="s">
        <v>749</v>
      </c>
      <c r="C25" s="127">
        <v>-433080</v>
      </c>
    </row>
    <row r="26" spans="1:3" ht="12.75">
      <c r="A26" s="40" t="s">
        <v>85</v>
      </c>
      <c r="B26" s="89" t="s">
        <v>86</v>
      </c>
      <c r="C26" s="125">
        <f>C27+C32+C34</f>
        <v>1073911</v>
      </c>
    </row>
    <row r="27" spans="1:3" ht="12.75">
      <c r="A27" s="118" t="s">
        <v>87</v>
      </c>
      <c r="B27" s="119" t="s">
        <v>88</v>
      </c>
      <c r="C27" s="125">
        <f>C28+C30</f>
        <v>613536</v>
      </c>
    </row>
    <row r="28" spans="1:3" ht="21.75" customHeight="1">
      <c r="A28" s="118" t="s">
        <v>89</v>
      </c>
      <c r="B28" s="119" t="s">
        <v>90</v>
      </c>
      <c r="C28" s="125">
        <f>C29</f>
        <v>483984</v>
      </c>
    </row>
    <row r="29" spans="1:3" ht="21.75" customHeight="1">
      <c r="A29" s="44" t="s">
        <v>91</v>
      </c>
      <c r="B29" s="91" t="s">
        <v>90</v>
      </c>
      <c r="C29" s="127">
        <v>483984</v>
      </c>
    </row>
    <row r="30" spans="1:3" ht="21.75" customHeight="1">
      <c r="A30" s="118" t="s">
        <v>92</v>
      </c>
      <c r="B30" s="119" t="s">
        <v>93</v>
      </c>
      <c r="C30" s="125">
        <f>C31</f>
        <v>129552</v>
      </c>
    </row>
    <row r="31" spans="1:3" ht="33" customHeight="1">
      <c r="A31" s="132" t="s">
        <v>94</v>
      </c>
      <c r="B31" s="91" t="s">
        <v>150</v>
      </c>
      <c r="C31" s="127">
        <v>129552</v>
      </c>
    </row>
    <row r="32" spans="1:3" ht="12.75">
      <c r="A32" s="40" t="s">
        <v>95</v>
      </c>
      <c r="B32" s="89" t="s">
        <v>96</v>
      </c>
      <c r="C32" s="125">
        <f>C33</f>
        <v>132424</v>
      </c>
    </row>
    <row r="33" spans="1:3" ht="12.75">
      <c r="A33" s="41" t="s">
        <v>97</v>
      </c>
      <c r="B33" s="92" t="s">
        <v>96</v>
      </c>
      <c r="C33" s="127">
        <v>132424</v>
      </c>
    </row>
    <row r="34" spans="1:3" ht="12.75">
      <c r="A34" s="55" t="s">
        <v>588</v>
      </c>
      <c r="B34" s="89" t="s">
        <v>98</v>
      </c>
      <c r="C34" s="125">
        <f>C35</f>
        <v>327951</v>
      </c>
    </row>
    <row r="35" spans="1:3" ht="12.75">
      <c r="A35" s="41" t="s">
        <v>99</v>
      </c>
      <c r="B35" s="92" t="s">
        <v>98</v>
      </c>
      <c r="C35" s="127">
        <v>327951</v>
      </c>
    </row>
    <row r="36" spans="1:3" ht="20.25">
      <c r="A36" s="45" t="s">
        <v>100</v>
      </c>
      <c r="B36" s="93" t="s">
        <v>101</v>
      </c>
      <c r="C36" s="181">
        <f>C37</f>
        <v>3295150</v>
      </c>
    </row>
    <row r="37" spans="1:3" ht="45.75" customHeight="1">
      <c r="A37" s="47" t="s">
        <v>102</v>
      </c>
      <c r="B37" s="94" t="s">
        <v>103</v>
      </c>
      <c r="C37" s="181">
        <f>C38</f>
        <v>3295150</v>
      </c>
    </row>
    <row r="38" spans="1:3" ht="39" customHeight="1">
      <c r="A38" s="45" t="s">
        <v>104</v>
      </c>
      <c r="B38" s="117" t="s">
        <v>105</v>
      </c>
      <c r="C38" s="181">
        <f>C39</f>
        <v>3295150</v>
      </c>
    </row>
    <row r="39" spans="1:3" ht="40.5">
      <c r="A39" s="48" t="s">
        <v>335</v>
      </c>
      <c r="B39" s="95" t="s">
        <v>334</v>
      </c>
      <c r="C39" s="127">
        <v>3295150</v>
      </c>
    </row>
    <row r="40" spans="1:3" ht="12.75">
      <c r="A40" s="40" t="s">
        <v>106</v>
      </c>
      <c r="B40" s="96" t="s">
        <v>107</v>
      </c>
      <c r="C40" s="181">
        <f>C41</f>
        <v>335340</v>
      </c>
    </row>
    <row r="41" spans="1:3" ht="12.75">
      <c r="A41" s="40" t="s">
        <v>108</v>
      </c>
      <c r="B41" s="96" t="s">
        <v>109</v>
      </c>
      <c r="C41" s="125">
        <f>SUM(C42:C43)</f>
        <v>335340</v>
      </c>
    </row>
    <row r="42" spans="1:3" ht="12.75">
      <c r="A42" s="49" t="s">
        <v>110</v>
      </c>
      <c r="B42" s="98" t="s">
        <v>111</v>
      </c>
      <c r="C42" s="127">
        <v>333000</v>
      </c>
    </row>
    <row r="43" spans="1:3" ht="12.75">
      <c r="A43" s="40" t="s">
        <v>112</v>
      </c>
      <c r="B43" s="96" t="s">
        <v>113</v>
      </c>
      <c r="C43" s="125">
        <f>C44</f>
        <v>2340</v>
      </c>
    </row>
    <row r="44" spans="1:3" ht="12.75">
      <c r="A44" s="41" t="s">
        <v>487</v>
      </c>
      <c r="B44" s="97" t="s">
        <v>488</v>
      </c>
      <c r="C44" s="127">
        <v>2340</v>
      </c>
    </row>
    <row r="45" spans="1:3" ht="12.75">
      <c r="A45" s="50" t="s">
        <v>114</v>
      </c>
      <c r="B45" s="99" t="s">
        <v>569</v>
      </c>
      <c r="C45" s="125">
        <f>C46</f>
        <v>31349</v>
      </c>
    </row>
    <row r="46" spans="1:3" ht="12.75">
      <c r="A46" s="50" t="s">
        <v>115</v>
      </c>
      <c r="B46" s="101" t="s">
        <v>117</v>
      </c>
      <c r="C46" s="125">
        <f>C47</f>
        <v>31349</v>
      </c>
    </row>
    <row r="47" spans="1:3" ht="12.75">
      <c r="A47" s="50" t="s">
        <v>118</v>
      </c>
      <c r="B47" s="101" t="s">
        <v>151</v>
      </c>
      <c r="C47" s="125">
        <f>C48</f>
        <v>31349</v>
      </c>
    </row>
    <row r="48" spans="1:3" ht="12.75">
      <c r="A48" s="51" t="s">
        <v>119</v>
      </c>
      <c r="B48" s="100" t="s">
        <v>120</v>
      </c>
      <c r="C48" s="127">
        <v>31349</v>
      </c>
    </row>
    <row r="49" spans="1:3" ht="12.75">
      <c r="A49" s="50" t="s">
        <v>347</v>
      </c>
      <c r="B49" s="101" t="s">
        <v>351</v>
      </c>
      <c r="C49" s="125">
        <f>C50</f>
        <v>20000</v>
      </c>
    </row>
    <row r="50" spans="1:3" ht="24" customHeight="1">
      <c r="A50" s="50" t="s">
        <v>348</v>
      </c>
      <c r="B50" s="99" t="s">
        <v>352</v>
      </c>
      <c r="C50" s="125">
        <f>C51</f>
        <v>20000</v>
      </c>
    </row>
    <row r="51" spans="1:3" ht="24" customHeight="1">
      <c r="A51" s="50" t="s">
        <v>349</v>
      </c>
      <c r="B51" s="99" t="s">
        <v>353</v>
      </c>
      <c r="C51" s="125">
        <f>C52</f>
        <v>20000</v>
      </c>
    </row>
    <row r="52" spans="1:3" ht="34.5" customHeight="1">
      <c r="A52" s="51" t="s">
        <v>350</v>
      </c>
      <c r="B52" s="102" t="s">
        <v>354</v>
      </c>
      <c r="C52" s="127">
        <v>20000</v>
      </c>
    </row>
    <row r="53" spans="1:3" s="122" customFormat="1" ht="22.5" customHeight="1">
      <c r="A53" s="69" t="s">
        <v>587</v>
      </c>
      <c r="B53" s="106" t="s">
        <v>586</v>
      </c>
      <c r="C53" s="125">
        <f>C54</f>
        <v>4493</v>
      </c>
    </row>
    <row r="54" spans="1:3" s="122" customFormat="1" ht="21">
      <c r="A54" s="123" t="s">
        <v>580</v>
      </c>
      <c r="B54" s="131" t="s">
        <v>581</v>
      </c>
      <c r="C54" s="125">
        <f>C55+C57</f>
        <v>4493</v>
      </c>
    </row>
    <row r="55" spans="1:3" s="122" customFormat="1" ht="37.5" customHeight="1">
      <c r="A55" s="123" t="s">
        <v>578</v>
      </c>
      <c r="B55" s="124" t="s">
        <v>579</v>
      </c>
      <c r="C55" s="125">
        <f>C56</f>
        <v>250</v>
      </c>
    </row>
    <row r="56" spans="1:3" s="122" customFormat="1" ht="43.5" customHeight="1">
      <c r="A56" s="129" t="s">
        <v>576</v>
      </c>
      <c r="B56" s="126" t="s">
        <v>577</v>
      </c>
      <c r="C56" s="127">
        <v>250</v>
      </c>
    </row>
    <row r="57" spans="1:3" s="122" customFormat="1" ht="43.5" customHeight="1">
      <c r="A57" s="115" t="s">
        <v>582</v>
      </c>
      <c r="B57" s="130" t="s">
        <v>750</v>
      </c>
      <c r="C57" s="125">
        <f>C58</f>
        <v>4243</v>
      </c>
    </row>
    <row r="58" spans="1:3" s="122" customFormat="1" ht="57" customHeight="1">
      <c r="A58" s="116" t="s">
        <v>583</v>
      </c>
      <c r="B58" s="128" t="s">
        <v>751</v>
      </c>
      <c r="C58" s="127">
        <v>4243</v>
      </c>
    </row>
    <row r="59" spans="1:3" s="122" customFormat="1" ht="19.5" customHeight="1">
      <c r="A59" s="169" t="s">
        <v>711</v>
      </c>
      <c r="B59" s="170" t="s">
        <v>712</v>
      </c>
      <c r="C59" s="125">
        <f>C60</f>
        <v>35846</v>
      </c>
    </row>
    <row r="60" spans="1:3" s="122" customFormat="1" ht="21" customHeight="1">
      <c r="A60" s="115" t="s">
        <v>707</v>
      </c>
      <c r="B60" s="168" t="s">
        <v>708</v>
      </c>
      <c r="C60" s="125">
        <f>C61</f>
        <v>35846</v>
      </c>
    </row>
    <row r="61" spans="1:3" s="122" customFormat="1" ht="25.5" customHeight="1">
      <c r="A61" s="115" t="s">
        <v>709</v>
      </c>
      <c r="B61" s="168" t="s">
        <v>710</v>
      </c>
      <c r="C61" s="125">
        <v>35846</v>
      </c>
    </row>
    <row r="62" spans="1:3" ht="7.5" customHeight="1">
      <c r="A62" s="116"/>
      <c r="B62" s="53"/>
      <c r="C62" s="127"/>
    </row>
    <row r="63" spans="1:3" ht="12.75">
      <c r="A63" s="52" t="s">
        <v>121</v>
      </c>
      <c r="B63" s="104" t="s">
        <v>152</v>
      </c>
      <c r="C63" s="181">
        <f>C64+C125+C129+C133</f>
        <v>336499189.48</v>
      </c>
    </row>
    <row r="64" spans="1:3" ht="26.25" customHeight="1">
      <c r="A64" s="40" t="s">
        <v>122</v>
      </c>
      <c r="B64" s="105" t="s">
        <v>153</v>
      </c>
      <c r="C64" s="181">
        <f>C69+C65+C88</f>
        <v>338666166</v>
      </c>
    </row>
    <row r="65" spans="1:3" ht="15" customHeight="1">
      <c r="A65" s="40" t="s">
        <v>507</v>
      </c>
      <c r="B65" s="105" t="s">
        <v>154</v>
      </c>
      <c r="C65" s="125">
        <f>C66</f>
        <v>75252913</v>
      </c>
    </row>
    <row r="66" spans="1:3" ht="15" customHeight="1">
      <c r="A66" s="40" t="s">
        <v>508</v>
      </c>
      <c r="B66" s="105" t="s">
        <v>123</v>
      </c>
      <c r="C66" s="125">
        <f>C67</f>
        <v>75252913</v>
      </c>
    </row>
    <row r="67" spans="1:3" ht="15" customHeight="1">
      <c r="A67" s="41" t="s">
        <v>509</v>
      </c>
      <c r="B67" s="97" t="s">
        <v>155</v>
      </c>
      <c r="C67" s="127">
        <v>75252913</v>
      </c>
    </row>
    <row r="68" spans="1:3" ht="7.5" customHeight="1">
      <c r="A68" s="41"/>
      <c r="B68" s="53"/>
      <c r="C68" s="125"/>
    </row>
    <row r="69" spans="1:3" ht="22.5" customHeight="1">
      <c r="A69" s="69" t="s">
        <v>548</v>
      </c>
      <c r="B69" s="46" t="s">
        <v>547</v>
      </c>
      <c r="C69" s="125">
        <f>C78+C70+C72+C76+C74</f>
        <v>14523186</v>
      </c>
    </row>
    <row r="70" spans="1:3" ht="43.5" customHeight="1">
      <c r="A70" s="69" t="s">
        <v>775</v>
      </c>
      <c r="B70" s="193" t="s">
        <v>764</v>
      </c>
      <c r="C70" s="125">
        <f>C71</f>
        <v>1567793</v>
      </c>
    </row>
    <row r="71" spans="1:3" ht="51.75" customHeight="1">
      <c r="A71" s="198" t="s">
        <v>774</v>
      </c>
      <c r="B71" s="194" t="s">
        <v>767</v>
      </c>
      <c r="C71" s="127">
        <v>1567793</v>
      </c>
    </row>
    <row r="72" spans="1:3" ht="33.75" customHeight="1">
      <c r="A72" s="69" t="s">
        <v>760</v>
      </c>
      <c r="B72" s="46" t="s">
        <v>761</v>
      </c>
      <c r="C72" s="125">
        <f>C73</f>
        <v>1895124</v>
      </c>
    </row>
    <row r="73" spans="1:3" ht="33.75" customHeight="1">
      <c r="A73" s="54" t="s">
        <v>762</v>
      </c>
      <c r="B73" s="53" t="s">
        <v>763</v>
      </c>
      <c r="C73" s="127">
        <v>1895124</v>
      </c>
    </row>
    <row r="74" spans="1:3" ht="33.75" customHeight="1">
      <c r="A74" s="69" t="s">
        <v>770</v>
      </c>
      <c r="B74" s="196" t="s">
        <v>771</v>
      </c>
      <c r="C74" s="125">
        <f>C75</f>
        <v>2711007</v>
      </c>
    </row>
    <row r="75" spans="1:3" ht="33.75" customHeight="1">
      <c r="A75" s="54" t="s">
        <v>772</v>
      </c>
      <c r="B75" s="197" t="s">
        <v>773</v>
      </c>
      <c r="C75" s="127">
        <v>2711007</v>
      </c>
    </row>
    <row r="76" spans="1:3" ht="33.75" customHeight="1">
      <c r="A76" s="69" t="s">
        <v>765</v>
      </c>
      <c r="B76" s="193" t="s">
        <v>768</v>
      </c>
      <c r="C76" s="125">
        <f>C77</f>
        <v>1049694</v>
      </c>
    </row>
    <row r="77" spans="1:3" ht="39" customHeight="1">
      <c r="A77" s="54" t="s">
        <v>766</v>
      </c>
      <c r="B77" s="194" t="s">
        <v>769</v>
      </c>
      <c r="C77" s="127">
        <v>1049694</v>
      </c>
    </row>
    <row r="78" spans="1:3" ht="12.75">
      <c r="A78" s="40" t="s">
        <v>541</v>
      </c>
      <c r="B78" s="195" t="s">
        <v>539</v>
      </c>
      <c r="C78" s="125">
        <f>C79</f>
        <v>7299568</v>
      </c>
    </row>
    <row r="79" spans="1:3" ht="12.75">
      <c r="A79" s="40" t="s">
        <v>542</v>
      </c>
      <c r="B79" s="46" t="s">
        <v>540</v>
      </c>
      <c r="C79" s="125">
        <f>SUM(C80:C86)</f>
        <v>7299568</v>
      </c>
    </row>
    <row r="80" spans="1:3" ht="30">
      <c r="A80" s="41" t="s">
        <v>542</v>
      </c>
      <c r="B80" s="53" t="s">
        <v>543</v>
      </c>
      <c r="C80" s="127">
        <v>1465974</v>
      </c>
    </row>
    <row r="81" spans="1:3" ht="20.25">
      <c r="A81" s="41" t="s">
        <v>542</v>
      </c>
      <c r="B81" s="53" t="s">
        <v>544</v>
      </c>
      <c r="C81" s="127">
        <v>329753</v>
      </c>
    </row>
    <row r="82" spans="1:3" ht="40.5">
      <c r="A82" s="41" t="s">
        <v>542</v>
      </c>
      <c r="B82" s="53" t="s">
        <v>545</v>
      </c>
      <c r="C82" s="127">
        <v>370741</v>
      </c>
    </row>
    <row r="83" spans="1:3" ht="30">
      <c r="A83" s="41" t="s">
        <v>542</v>
      </c>
      <c r="B83" s="53" t="s">
        <v>546</v>
      </c>
      <c r="C83" s="127">
        <v>431122</v>
      </c>
    </row>
    <row r="84" spans="1:3" ht="30">
      <c r="A84" s="41" t="s">
        <v>542</v>
      </c>
      <c r="B84" s="103" t="s">
        <v>549</v>
      </c>
      <c r="C84" s="127">
        <v>539710</v>
      </c>
    </row>
    <row r="85" spans="1:3" ht="20.25">
      <c r="A85" s="41" t="s">
        <v>542</v>
      </c>
      <c r="B85" s="103" t="s">
        <v>776</v>
      </c>
      <c r="C85" s="127">
        <v>3732103</v>
      </c>
    </row>
    <row r="86" spans="1:3" ht="20.25">
      <c r="A86" s="41" t="s">
        <v>542</v>
      </c>
      <c r="B86" s="103" t="s">
        <v>572</v>
      </c>
      <c r="C86" s="127">
        <v>430165</v>
      </c>
    </row>
    <row r="87" spans="1:3" ht="8.25" customHeight="1">
      <c r="A87" s="41"/>
      <c r="B87" s="53"/>
      <c r="C87" s="125"/>
    </row>
    <row r="88" spans="1:3" ht="12.75">
      <c r="A88" s="69" t="s">
        <v>510</v>
      </c>
      <c r="B88" s="106" t="s">
        <v>156</v>
      </c>
      <c r="C88" s="125">
        <f>C89+C91+C99+C101+C93+C95+C97</f>
        <v>248890067</v>
      </c>
    </row>
    <row r="89" spans="1:3" ht="36.75" customHeight="1">
      <c r="A89" s="69" t="s">
        <v>511</v>
      </c>
      <c r="B89" s="106" t="s">
        <v>124</v>
      </c>
      <c r="C89" s="125">
        <f>C90</f>
        <v>88069</v>
      </c>
    </row>
    <row r="90" spans="1:3" ht="24" customHeight="1">
      <c r="A90" s="54" t="s">
        <v>512</v>
      </c>
      <c r="B90" s="95" t="s">
        <v>125</v>
      </c>
      <c r="C90" s="127">
        <v>88069</v>
      </c>
    </row>
    <row r="91" spans="1:3" ht="24" customHeight="1">
      <c r="A91" s="55" t="s">
        <v>513</v>
      </c>
      <c r="B91" s="106" t="s">
        <v>126</v>
      </c>
      <c r="C91" s="125">
        <f>C92</f>
        <v>4695679</v>
      </c>
    </row>
    <row r="92" spans="1:3" ht="24" customHeight="1">
      <c r="A92" s="56" t="s">
        <v>514</v>
      </c>
      <c r="B92" s="88" t="s">
        <v>127</v>
      </c>
      <c r="C92" s="127">
        <v>4695679</v>
      </c>
    </row>
    <row r="93" spans="1:3" ht="31.5" customHeight="1">
      <c r="A93" s="55" t="s">
        <v>725</v>
      </c>
      <c r="B93" s="176" t="s">
        <v>726</v>
      </c>
      <c r="C93" s="125">
        <f>C94</f>
        <v>22043703</v>
      </c>
    </row>
    <row r="94" spans="1:3" ht="31.5" customHeight="1">
      <c r="A94" s="177" t="s">
        <v>727</v>
      </c>
      <c r="B94" s="88" t="s">
        <v>728</v>
      </c>
      <c r="C94" s="127">
        <v>22043703</v>
      </c>
    </row>
    <row r="95" spans="1:3" ht="42" customHeight="1">
      <c r="A95" s="177" t="s">
        <v>734</v>
      </c>
      <c r="B95" s="176" t="s">
        <v>735</v>
      </c>
      <c r="C95" s="127">
        <f>C96</f>
        <v>13983480</v>
      </c>
    </row>
    <row r="96" spans="1:3" ht="42" customHeight="1">
      <c r="A96" s="177" t="s">
        <v>736</v>
      </c>
      <c r="B96" s="178" t="s">
        <v>737</v>
      </c>
      <c r="C96" s="127">
        <v>13983480</v>
      </c>
    </row>
    <row r="97" spans="1:3" ht="23.25" customHeight="1">
      <c r="A97" s="47" t="s">
        <v>777</v>
      </c>
      <c r="B97" s="200" t="s">
        <v>779</v>
      </c>
      <c r="C97" s="125">
        <f>C98</f>
        <v>103417</v>
      </c>
    </row>
    <row r="98" spans="1:3" ht="23.25" customHeight="1">
      <c r="A98" s="199" t="s">
        <v>778</v>
      </c>
      <c r="B98" s="201" t="s">
        <v>780</v>
      </c>
      <c r="C98" s="127">
        <v>103417</v>
      </c>
    </row>
    <row r="99" spans="1:3" ht="12.75">
      <c r="A99" s="69" t="s">
        <v>516</v>
      </c>
      <c r="B99" s="106" t="s">
        <v>481</v>
      </c>
      <c r="C99" s="125">
        <f>C100</f>
        <v>1378800</v>
      </c>
    </row>
    <row r="100" spans="1:3" ht="12.75">
      <c r="A100" s="54" t="s">
        <v>515</v>
      </c>
      <c r="B100" s="88" t="s">
        <v>480</v>
      </c>
      <c r="C100" s="127">
        <v>1378800</v>
      </c>
    </row>
    <row r="101" spans="1:3" ht="12.75">
      <c r="A101" s="55" t="s">
        <v>517</v>
      </c>
      <c r="B101" s="107" t="s">
        <v>128</v>
      </c>
      <c r="C101" s="125">
        <f>C102</f>
        <v>206596919</v>
      </c>
    </row>
    <row r="102" spans="1:3" ht="12.75">
      <c r="A102" s="55" t="s">
        <v>518</v>
      </c>
      <c r="B102" s="107" t="s">
        <v>129</v>
      </c>
      <c r="C102" s="181">
        <f>SUM(C103:C124)</f>
        <v>206596919</v>
      </c>
    </row>
    <row r="103" spans="1:3" ht="90.75" customHeight="1">
      <c r="A103" s="56" t="s">
        <v>518</v>
      </c>
      <c r="B103" s="88" t="s">
        <v>490</v>
      </c>
      <c r="C103" s="127">
        <v>344531</v>
      </c>
    </row>
    <row r="104" spans="1:3" ht="90" customHeight="1">
      <c r="A104" s="56" t="s">
        <v>518</v>
      </c>
      <c r="B104" s="88" t="s">
        <v>489</v>
      </c>
      <c r="C104" s="127">
        <v>28428</v>
      </c>
    </row>
    <row r="105" spans="1:3" ht="64.5" customHeight="1">
      <c r="A105" s="56" t="s">
        <v>518</v>
      </c>
      <c r="B105" s="88" t="s">
        <v>491</v>
      </c>
      <c r="C105" s="127">
        <v>4748085</v>
      </c>
    </row>
    <row r="106" spans="1:3" ht="62.25" customHeight="1">
      <c r="A106" s="56" t="s">
        <v>518</v>
      </c>
      <c r="B106" s="88" t="s">
        <v>492</v>
      </c>
      <c r="C106" s="127">
        <v>311000</v>
      </c>
    </row>
    <row r="107" spans="1:3" ht="60" customHeight="1">
      <c r="A107" s="56" t="s">
        <v>518</v>
      </c>
      <c r="B107" s="88" t="s">
        <v>493</v>
      </c>
      <c r="C107" s="127">
        <v>289271</v>
      </c>
    </row>
    <row r="108" spans="1:3" ht="88.5" customHeight="1">
      <c r="A108" s="56" t="s">
        <v>518</v>
      </c>
      <c r="B108" s="59" t="s">
        <v>494</v>
      </c>
      <c r="C108" s="127">
        <v>6040401</v>
      </c>
    </row>
    <row r="109" spans="1:3" ht="66.75" customHeight="1">
      <c r="A109" s="56" t="s">
        <v>518</v>
      </c>
      <c r="B109" s="108" t="s">
        <v>495</v>
      </c>
      <c r="C109" s="127">
        <v>311000</v>
      </c>
    </row>
    <row r="110" spans="1:3" ht="60" customHeight="1">
      <c r="A110" s="56" t="s">
        <v>518</v>
      </c>
      <c r="B110" s="88" t="s">
        <v>496</v>
      </c>
      <c r="C110" s="127">
        <v>311000</v>
      </c>
    </row>
    <row r="111" spans="1:3" ht="79.5" customHeight="1">
      <c r="A111" s="56" t="s">
        <v>518</v>
      </c>
      <c r="B111" s="58" t="s">
        <v>497</v>
      </c>
      <c r="C111" s="127">
        <v>933000</v>
      </c>
    </row>
    <row r="112" spans="1:3" ht="81.75" customHeight="1">
      <c r="A112" s="56" t="s">
        <v>518</v>
      </c>
      <c r="B112" s="108" t="s">
        <v>498</v>
      </c>
      <c r="C112" s="127">
        <v>7689217</v>
      </c>
    </row>
    <row r="113" spans="1:3" ht="101.25" customHeight="1">
      <c r="A113" s="56" t="s">
        <v>518</v>
      </c>
      <c r="B113" s="58" t="s">
        <v>499</v>
      </c>
      <c r="C113" s="127">
        <v>1396537</v>
      </c>
    </row>
    <row r="114" spans="1:3" ht="103.5" customHeight="1">
      <c r="A114" s="56" t="s">
        <v>518</v>
      </c>
      <c r="B114" s="57" t="s">
        <v>500</v>
      </c>
      <c r="C114" s="127">
        <v>56856</v>
      </c>
    </row>
    <row r="115" spans="1:3" ht="68.25" customHeight="1">
      <c r="A115" s="56" t="s">
        <v>518</v>
      </c>
      <c r="B115" s="108" t="s">
        <v>501</v>
      </c>
      <c r="C115" s="127">
        <v>173845106</v>
      </c>
    </row>
    <row r="116" spans="1:3" ht="79.5" customHeight="1">
      <c r="A116" s="56" t="s">
        <v>518</v>
      </c>
      <c r="B116" s="88" t="s">
        <v>571</v>
      </c>
      <c r="C116" s="182">
        <v>124300</v>
      </c>
    </row>
    <row r="117" spans="1:3" ht="91.5" customHeight="1">
      <c r="A117" s="56" t="s">
        <v>518</v>
      </c>
      <c r="B117" s="108" t="s">
        <v>502</v>
      </c>
      <c r="C117" s="127">
        <v>137682</v>
      </c>
    </row>
    <row r="118" spans="1:3" ht="68.25" customHeight="1">
      <c r="A118" s="56" t="s">
        <v>518</v>
      </c>
      <c r="B118" s="95" t="s">
        <v>503</v>
      </c>
      <c r="C118" s="127">
        <v>5063889</v>
      </c>
    </row>
    <row r="119" spans="1:3" ht="59.25" customHeight="1">
      <c r="A119" s="56" t="s">
        <v>518</v>
      </c>
      <c r="B119" s="95" t="s">
        <v>504</v>
      </c>
      <c r="C119" s="127">
        <v>2032609</v>
      </c>
    </row>
    <row r="120" spans="1:3" ht="71.25" customHeight="1">
      <c r="A120" s="56" t="s">
        <v>518</v>
      </c>
      <c r="B120" s="108" t="s">
        <v>505</v>
      </c>
      <c r="C120" s="127">
        <v>1555000</v>
      </c>
    </row>
    <row r="121" spans="1:3" ht="78.75" customHeight="1">
      <c r="A121" s="56" t="s">
        <v>518</v>
      </c>
      <c r="B121" s="108" t="s">
        <v>584</v>
      </c>
      <c r="C121" s="127">
        <f>622000+90700</f>
        <v>712700</v>
      </c>
    </row>
    <row r="122" spans="1:3" ht="83.25" customHeight="1">
      <c r="A122" s="56" t="s">
        <v>518</v>
      </c>
      <c r="B122" s="108" t="s">
        <v>729</v>
      </c>
      <c r="C122" s="127">
        <v>308612</v>
      </c>
    </row>
    <row r="123" spans="1:3" ht="77.25" customHeight="1">
      <c r="A123" s="56" t="s">
        <v>518</v>
      </c>
      <c r="B123" s="88" t="s">
        <v>570</v>
      </c>
      <c r="C123" s="127">
        <v>326595</v>
      </c>
    </row>
    <row r="124" spans="1:3" ht="81" customHeight="1">
      <c r="A124" s="56" t="s">
        <v>518</v>
      </c>
      <c r="B124" s="88" t="s">
        <v>506</v>
      </c>
      <c r="C124" s="127">
        <v>31100</v>
      </c>
    </row>
    <row r="125" spans="1:3" ht="25.5" customHeight="1">
      <c r="A125" s="55" t="s">
        <v>783</v>
      </c>
      <c r="B125" s="202" t="s">
        <v>784</v>
      </c>
      <c r="C125" s="125">
        <f>C126</f>
        <v>221229.92</v>
      </c>
    </row>
    <row r="126" spans="1:3" ht="21" customHeight="1">
      <c r="A126" s="55" t="s">
        <v>785</v>
      </c>
      <c r="B126" s="202" t="s">
        <v>786</v>
      </c>
      <c r="C126" s="125">
        <f>C127+C128</f>
        <v>221229.92</v>
      </c>
    </row>
    <row r="127" spans="1:3" ht="21" customHeight="1">
      <c r="A127" s="116" t="s">
        <v>787</v>
      </c>
      <c r="B127" s="203" t="s">
        <v>788</v>
      </c>
      <c r="C127" s="127">
        <v>225000</v>
      </c>
    </row>
    <row r="128" spans="1:3" ht="21" customHeight="1">
      <c r="A128" s="116"/>
      <c r="B128" s="203"/>
      <c r="C128" s="127">
        <v>-3770.08</v>
      </c>
    </row>
    <row r="129" spans="1:3" ht="33" customHeight="1">
      <c r="A129" s="55" t="s">
        <v>813</v>
      </c>
      <c r="B129" s="202" t="s">
        <v>814</v>
      </c>
      <c r="C129" s="125">
        <f>C130</f>
        <v>19786.3</v>
      </c>
    </row>
    <row r="130" spans="1:3" ht="33" customHeight="1">
      <c r="A130" s="55" t="s">
        <v>815</v>
      </c>
      <c r="B130" s="202" t="s">
        <v>816</v>
      </c>
      <c r="C130" s="125">
        <f>C131</f>
        <v>19786.3</v>
      </c>
    </row>
    <row r="131" spans="1:3" ht="33" customHeight="1">
      <c r="A131" s="55" t="s">
        <v>817</v>
      </c>
      <c r="B131" s="202" t="s">
        <v>818</v>
      </c>
      <c r="C131" s="125">
        <f>C132</f>
        <v>19786.3</v>
      </c>
    </row>
    <row r="132" spans="1:3" ht="33" customHeight="1">
      <c r="A132" s="56" t="s">
        <v>819</v>
      </c>
      <c r="B132" s="88" t="s">
        <v>820</v>
      </c>
      <c r="C132" s="127">
        <v>19786.3</v>
      </c>
    </row>
    <row r="133" spans="1:3" ht="33" customHeight="1">
      <c r="A133" s="55" t="s">
        <v>821</v>
      </c>
      <c r="B133" s="202" t="s">
        <v>822</v>
      </c>
      <c r="C133" s="125">
        <f>C134</f>
        <v>-2407992.74</v>
      </c>
    </row>
    <row r="134" spans="1:3" ht="33" customHeight="1">
      <c r="A134" s="55" t="s">
        <v>823</v>
      </c>
      <c r="B134" s="202" t="s">
        <v>824</v>
      </c>
      <c r="C134" s="125">
        <f>C135+C136</f>
        <v>-2407992.74</v>
      </c>
    </row>
    <row r="135" spans="1:3" ht="33" customHeight="1">
      <c r="A135" s="56" t="s">
        <v>828</v>
      </c>
      <c r="B135" s="88" t="s">
        <v>827</v>
      </c>
      <c r="C135" s="127">
        <v>-5233.2</v>
      </c>
    </row>
    <row r="136" spans="1:3" ht="33" customHeight="1">
      <c r="A136" s="56" t="s">
        <v>825</v>
      </c>
      <c r="B136" s="88" t="s">
        <v>826</v>
      </c>
      <c r="C136" s="127">
        <v>-2402759.54</v>
      </c>
    </row>
    <row r="137" spans="1:3" ht="24" customHeight="1">
      <c r="A137" s="60" t="s">
        <v>138</v>
      </c>
      <c r="B137" s="82" t="s">
        <v>139</v>
      </c>
      <c r="C137" s="183">
        <f>C10+C63</f>
        <v>395252756.48</v>
      </c>
    </row>
  </sheetData>
  <sheetProtection/>
  <mergeCells count="2">
    <mergeCell ref="A7:C7"/>
    <mergeCell ref="B2:C5"/>
  </mergeCells>
  <printOptions/>
  <pageMargins left="0.7874015748031497" right="0.3937007874015748" top="0.3937007874015748" bottom="0.3937007874015748" header="0.5118110236220472" footer="0.5118110236220472"/>
  <pageSetup horizontalDpi="600" verticalDpi="600" orientation="portrait" paperSize="9" scale="85" r:id="rId1"/>
  <rowBreaks count="3" manualBreakCount="3">
    <brk id="34" max="2" man="1"/>
    <brk id="77" max="2" man="1"/>
    <brk id="109" max="2" man="1"/>
  </rowBreaks>
</worksheet>
</file>

<file path=xl/worksheets/sheet3.xml><?xml version="1.0" encoding="utf-8"?>
<worksheet xmlns="http://schemas.openxmlformats.org/spreadsheetml/2006/main" xmlns:r="http://schemas.openxmlformats.org/officeDocument/2006/relationships">
  <dimension ref="A1:G472"/>
  <sheetViews>
    <sheetView view="pageBreakPreview" zoomScale="85" zoomScaleSheetLayoutView="85" zoomScalePageLayoutView="0" workbookViewId="0" topLeftCell="A1">
      <selection activeCell="B2" sqref="B2:F2"/>
    </sheetView>
  </sheetViews>
  <sheetFormatPr defaultColWidth="9.00390625" defaultRowHeight="12.75"/>
  <cols>
    <col min="1" max="1" width="63.875" style="210" customWidth="1"/>
    <col min="2" max="2" width="8.50390625" style="210" customWidth="1"/>
    <col min="3" max="3" width="7.875" style="210" customWidth="1"/>
    <col min="4" max="4" width="18.00390625" style="210" customWidth="1"/>
    <col min="5" max="5" width="8.50390625" style="210" customWidth="1"/>
    <col min="6" max="6" width="22.125" style="184" customWidth="1"/>
  </cols>
  <sheetData>
    <row r="1" spans="1:7" ht="15">
      <c r="A1" s="209"/>
      <c r="C1" s="211"/>
      <c r="D1" s="307" t="s">
        <v>337</v>
      </c>
      <c r="E1" s="307"/>
      <c r="F1" s="307"/>
      <c r="G1" s="80"/>
    </row>
    <row r="2" spans="1:7" ht="134.25" customHeight="1">
      <c r="A2" s="209"/>
      <c r="B2" s="308" t="s">
        <v>837</v>
      </c>
      <c r="C2" s="308"/>
      <c r="D2" s="308"/>
      <c r="E2" s="308"/>
      <c r="F2" s="308"/>
      <c r="G2" s="83"/>
    </row>
    <row r="3" spans="1:7" ht="17.25" customHeight="1">
      <c r="A3" s="209"/>
      <c r="C3" s="212"/>
      <c r="D3" s="308"/>
      <c r="E3" s="308"/>
      <c r="F3" s="308"/>
      <c r="G3" s="83"/>
    </row>
    <row r="4" spans="1:6" ht="15">
      <c r="A4" s="209"/>
      <c r="B4" s="213"/>
      <c r="C4" s="211"/>
      <c r="D4" s="214"/>
      <c r="E4" s="215"/>
      <c r="F4" s="216"/>
    </row>
    <row r="5" spans="1:6" ht="44.25" customHeight="1">
      <c r="A5" s="306" t="s">
        <v>597</v>
      </c>
      <c r="B5" s="306"/>
      <c r="C5" s="306"/>
      <c r="D5" s="306"/>
      <c r="E5" s="306"/>
      <c r="F5" s="306"/>
    </row>
    <row r="6" spans="1:6" ht="12.75">
      <c r="A6" s="209"/>
      <c r="B6" s="209"/>
      <c r="C6" s="211"/>
      <c r="D6" s="211"/>
      <c r="E6" s="211"/>
      <c r="F6" s="217" t="s">
        <v>13</v>
      </c>
    </row>
    <row r="7" spans="1:6" ht="13.5" thickBot="1">
      <c r="A7" s="209"/>
      <c r="B7" s="209"/>
      <c r="C7" s="211"/>
      <c r="D7" s="211"/>
      <c r="E7" s="211"/>
      <c r="F7" s="217"/>
    </row>
    <row r="8" spans="1:6" ht="15.75" thickBot="1">
      <c r="A8" s="218" t="s">
        <v>29</v>
      </c>
      <c r="B8" s="219" t="s">
        <v>338</v>
      </c>
      <c r="C8" s="220" t="s">
        <v>300</v>
      </c>
      <c r="D8" s="219" t="s">
        <v>301</v>
      </c>
      <c r="E8" s="219" t="s">
        <v>302</v>
      </c>
      <c r="F8" s="221" t="s">
        <v>336</v>
      </c>
    </row>
    <row r="9" spans="1:6" ht="12.75">
      <c r="A9" s="222">
        <v>1</v>
      </c>
      <c r="B9" s="223">
        <v>2</v>
      </c>
      <c r="C9" s="224">
        <v>3</v>
      </c>
      <c r="D9" s="225">
        <v>4</v>
      </c>
      <c r="E9" s="225">
        <v>5</v>
      </c>
      <c r="F9" s="226">
        <v>6</v>
      </c>
    </row>
    <row r="10" spans="1:6" ht="15">
      <c r="A10" s="227" t="s">
        <v>169</v>
      </c>
      <c r="B10" s="228"/>
      <c r="C10" s="228"/>
      <c r="D10" s="228"/>
      <c r="E10" s="228"/>
      <c r="F10" s="229">
        <f>F11+F124+F156+F211+F258+F350+F377+F384+F456+F466</f>
        <v>434951091.25</v>
      </c>
    </row>
    <row r="11" spans="1:6" ht="15">
      <c r="A11" s="154" t="s">
        <v>15</v>
      </c>
      <c r="B11" s="158" t="s">
        <v>43</v>
      </c>
      <c r="C11" s="228" t="s">
        <v>339</v>
      </c>
      <c r="D11" s="228" t="s">
        <v>339</v>
      </c>
      <c r="E11" s="228"/>
      <c r="F11" s="145">
        <f>F12+F17+F23+F41+F48+F53</f>
        <v>58171953.339999996</v>
      </c>
    </row>
    <row r="12" spans="1:6" ht="30.75">
      <c r="A12" s="154" t="s">
        <v>17</v>
      </c>
      <c r="B12" s="150" t="s">
        <v>43</v>
      </c>
      <c r="C12" s="144" t="s">
        <v>44</v>
      </c>
      <c r="D12" s="228"/>
      <c r="E12" s="228"/>
      <c r="F12" s="187">
        <f>F13</f>
        <v>1492795</v>
      </c>
    </row>
    <row r="13" spans="1:6" ht="30.75">
      <c r="A13" s="230" t="s">
        <v>188</v>
      </c>
      <c r="B13" s="150" t="s">
        <v>43</v>
      </c>
      <c r="C13" s="144" t="s">
        <v>44</v>
      </c>
      <c r="D13" s="230" t="s">
        <v>377</v>
      </c>
      <c r="E13" s="228"/>
      <c r="F13" s="187">
        <f>F16</f>
        <v>1492795</v>
      </c>
    </row>
    <row r="14" spans="1:6" ht="15">
      <c r="A14" s="230" t="s">
        <v>189</v>
      </c>
      <c r="B14" s="150" t="s">
        <v>43</v>
      </c>
      <c r="C14" s="144" t="s">
        <v>44</v>
      </c>
      <c r="D14" s="230" t="s">
        <v>378</v>
      </c>
      <c r="E14" s="228"/>
      <c r="F14" s="187">
        <f>F15</f>
        <v>1492795</v>
      </c>
    </row>
    <row r="15" spans="1:6" ht="30.75">
      <c r="A15" s="135" t="s">
        <v>190</v>
      </c>
      <c r="B15" s="137" t="s">
        <v>43</v>
      </c>
      <c r="C15" s="143" t="s">
        <v>44</v>
      </c>
      <c r="D15" s="231" t="s">
        <v>185</v>
      </c>
      <c r="E15" s="232"/>
      <c r="F15" s="175">
        <f>F16</f>
        <v>1492795</v>
      </c>
    </row>
    <row r="16" spans="1:6" ht="62.25">
      <c r="A16" s="135" t="s">
        <v>54</v>
      </c>
      <c r="B16" s="137" t="s">
        <v>43</v>
      </c>
      <c r="C16" s="143" t="s">
        <v>44</v>
      </c>
      <c r="D16" s="231" t="s">
        <v>185</v>
      </c>
      <c r="E16" s="143">
        <v>100</v>
      </c>
      <c r="F16" s="175">
        <f>'Ведомственная 2021'!G22</f>
        <v>1492795</v>
      </c>
    </row>
    <row r="17" spans="1:6" ht="46.5">
      <c r="A17" s="154" t="s">
        <v>292</v>
      </c>
      <c r="B17" s="150" t="s">
        <v>43</v>
      </c>
      <c r="C17" s="144" t="s">
        <v>45</v>
      </c>
      <c r="D17" s="228" t="s">
        <v>339</v>
      </c>
      <c r="E17" s="228"/>
      <c r="F17" s="145">
        <f>F18</f>
        <v>1345489</v>
      </c>
    </row>
    <row r="18" spans="1:6" ht="30.75">
      <c r="A18" s="230" t="s">
        <v>182</v>
      </c>
      <c r="B18" s="150" t="s">
        <v>43</v>
      </c>
      <c r="C18" s="144" t="s">
        <v>45</v>
      </c>
      <c r="D18" s="233" t="s">
        <v>379</v>
      </c>
      <c r="E18" s="228"/>
      <c r="F18" s="145">
        <f>F20</f>
        <v>1345489</v>
      </c>
    </row>
    <row r="19" spans="1:6" ht="30.75">
      <c r="A19" s="230" t="s">
        <v>183</v>
      </c>
      <c r="B19" s="150" t="s">
        <v>43</v>
      </c>
      <c r="C19" s="144" t="s">
        <v>45</v>
      </c>
      <c r="D19" s="230" t="s">
        <v>380</v>
      </c>
      <c r="E19" s="228"/>
      <c r="F19" s="145">
        <f>F20</f>
        <v>1345489</v>
      </c>
    </row>
    <row r="20" spans="1:6" ht="30.75">
      <c r="A20" s="234" t="s">
        <v>184</v>
      </c>
      <c r="B20" s="137" t="s">
        <v>43</v>
      </c>
      <c r="C20" s="143" t="s">
        <v>45</v>
      </c>
      <c r="D20" s="231" t="s">
        <v>242</v>
      </c>
      <c r="E20" s="232"/>
      <c r="F20" s="146">
        <f>F21+F22</f>
        <v>1345489</v>
      </c>
    </row>
    <row r="21" spans="1:6" ht="62.25">
      <c r="A21" s="135" t="s">
        <v>54</v>
      </c>
      <c r="B21" s="137" t="s">
        <v>43</v>
      </c>
      <c r="C21" s="143" t="s">
        <v>45</v>
      </c>
      <c r="D21" s="231" t="s">
        <v>242</v>
      </c>
      <c r="E21" s="143">
        <v>100</v>
      </c>
      <c r="F21" s="146">
        <f>'Ведомственная 2021'!G504</f>
        <v>1295489</v>
      </c>
    </row>
    <row r="22" spans="1:6" ht="30.75">
      <c r="A22" s="135" t="s">
        <v>164</v>
      </c>
      <c r="B22" s="137" t="s">
        <v>43</v>
      </c>
      <c r="C22" s="143" t="s">
        <v>45</v>
      </c>
      <c r="D22" s="231" t="s">
        <v>242</v>
      </c>
      <c r="E22" s="235" t="s">
        <v>175</v>
      </c>
      <c r="F22" s="146">
        <f>'Ведомственная 2021'!G505</f>
        <v>50000</v>
      </c>
    </row>
    <row r="23" spans="1:6" ht="51.75" customHeight="1">
      <c r="A23" s="154" t="s">
        <v>304</v>
      </c>
      <c r="B23" s="150" t="s">
        <v>43</v>
      </c>
      <c r="C23" s="144" t="s">
        <v>46</v>
      </c>
      <c r="D23" s="228" t="s">
        <v>339</v>
      </c>
      <c r="E23" s="228"/>
      <c r="F23" s="145">
        <f>F24+F29+F35</f>
        <v>14613370</v>
      </c>
    </row>
    <row r="24" spans="1:6" ht="15">
      <c r="A24" s="230" t="s">
        <v>37</v>
      </c>
      <c r="B24" s="150" t="s">
        <v>43</v>
      </c>
      <c r="C24" s="144" t="s">
        <v>46</v>
      </c>
      <c r="D24" s="230" t="s">
        <v>381</v>
      </c>
      <c r="E24" s="228"/>
      <c r="F24" s="145">
        <f>F25</f>
        <v>14251278</v>
      </c>
    </row>
    <row r="25" spans="1:6" ht="30.75">
      <c r="A25" s="230" t="s">
        <v>39</v>
      </c>
      <c r="B25" s="150" t="s">
        <v>43</v>
      </c>
      <c r="C25" s="144" t="s">
        <v>46</v>
      </c>
      <c r="D25" s="230" t="s">
        <v>382</v>
      </c>
      <c r="E25" s="228"/>
      <c r="F25" s="145">
        <f>F26</f>
        <v>14251278</v>
      </c>
    </row>
    <row r="26" spans="1:6" ht="30.75">
      <c r="A26" s="234" t="s">
        <v>184</v>
      </c>
      <c r="B26" s="137" t="s">
        <v>43</v>
      </c>
      <c r="C26" s="143" t="s">
        <v>46</v>
      </c>
      <c r="D26" s="163" t="s">
        <v>10</v>
      </c>
      <c r="E26" s="232"/>
      <c r="F26" s="146">
        <f>F27+F28</f>
        <v>14251278</v>
      </c>
    </row>
    <row r="27" spans="1:6" ht="62.25">
      <c r="A27" s="135" t="s">
        <v>54</v>
      </c>
      <c r="B27" s="137" t="s">
        <v>43</v>
      </c>
      <c r="C27" s="143" t="s">
        <v>46</v>
      </c>
      <c r="D27" s="163" t="s">
        <v>10</v>
      </c>
      <c r="E27" s="143">
        <v>100</v>
      </c>
      <c r="F27" s="146">
        <f>'Ведомственная 2021'!G27</f>
        <v>13498248</v>
      </c>
    </row>
    <row r="28" spans="1:6" ht="30.75">
      <c r="A28" s="135" t="s">
        <v>164</v>
      </c>
      <c r="B28" s="137" t="s">
        <v>43</v>
      </c>
      <c r="C28" s="143" t="s">
        <v>46</v>
      </c>
      <c r="D28" s="163" t="s">
        <v>10</v>
      </c>
      <c r="E28" s="143">
        <v>200</v>
      </c>
      <c r="F28" s="146">
        <f>'Ведомственная 2021'!G28</f>
        <v>753030</v>
      </c>
    </row>
    <row r="29" spans="1:6" ht="62.25">
      <c r="A29" s="154" t="s">
        <v>615</v>
      </c>
      <c r="B29" s="150" t="s">
        <v>43</v>
      </c>
      <c r="C29" s="150" t="s">
        <v>46</v>
      </c>
      <c r="D29" s="141" t="s">
        <v>383</v>
      </c>
      <c r="E29" s="228"/>
      <c r="F29" s="145">
        <f>F30</f>
        <v>31100</v>
      </c>
    </row>
    <row r="30" spans="1:6" ht="108.75">
      <c r="A30" s="154" t="s">
        <v>616</v>
      </c>
      <c r="B30" s="150" t="s">
        <v>43</v>
      </c>
      <c r="C30" s="150" t="s">
        <v>46</v>
      </c>
      <c r="D30" s="141" t="s">
        <v>384</v>
      </c>
      <c r="E30" s="228"/>
      <c r="F30" s="145">
        <f>F33</f>
        <v>31100</v>
      </c>
    </row>
    <row r="31" spans="1:6" ht="62.25">
      <c r="A31" s="154" t="s">
        <v>566</v>
      </c>
      <c r="B31" s="150" t="s">
        <v>43</v>
      </c>
      <c r="C31" s="150" t="s">
        <v>46</v>
      </c>
      <c r="D31" s="141" t="s">
        <v>466</v>
      </c>
      <c r="E31" s="228"/>
      <c r="F31" s="145">
        <f>F32</f>
        <v>31100</v>
      </c>
    </row>
    <row r="32" spans="1:6" ht="62.25">
      <c r="A32" s="152" t="s">
        <v>568</v>
      </c>
      <c r="B32" s="150" t="s">
        <v>43</v>
      </c>
      <c r="C32" s="150" t="s">
        <v>46</v>
      </c>
      <c r="D32" s="141" t="s">
        <v>237</v>
      </c>
      <c r="E32" s="150"/>
      <c r="F32" s="145">
        <f>F33</f>
        <v>31100</v>
      </c>
    </row>
    <row r="33" spans="1:6" ht="62.25">
      <c r="A33" s="135" t="s">
        <v>54</v>
      </c>
      <c r="B33" s="137" t="s">
        <v>43</v>
      </c>
      <c r="C33" s="137" t="s">
        <v>46</v>
      </c>
      <c r="D33" s="138" t="s">
        <v>237</v>
      </c>
      <c r="E33" s="151">
        <v>100</v>
      </c>
      <c r="F33" s="146">
        <f>'Ведомственная 2021'!G33</f>
        <v>31100</v>
      </c>
    </row>
    <row r="34" spans="1:6" ht="30.75">
      <c r="A34" s="154" t="s">
        <v>38</v>
      </c>
      <c r="B34" s="150" t="s">
        <v>43</v>
      </c>
      <c r="C34" s="144" t="s">
        <v>46</v>
      </c>
      <c r="D34" s="230" t="s">
        <v>385</v>
      </c>
      <c r="E34" s="151"/>
      <c r="F34" s="145">
        <f>F35</f>
        <v>330992</v>
      </c>
    </row>
    <row r="35" spans="1:6" ht="30.75">
      <c r="A35" s="230" t="s">
        <v>5</v>
      </c>
      <c r="B35" s="150" t="s">
        <v>43</v>
      </c>
      <c r="C35" s="144" t="s">
        <v>46</v>
      </c>
      <c r="D35" s="230" t="s">
        <v>386</v>
      </c>
      <c r="E35" s="151"/>
      <c r="F35" s="145">
        <f>F36+F39</f>
        <v>330992</v>
      </c>
    </row>
    <row r="36" spans="1:6" ht="46.5">
      <c r="A36" s="154" t="s">
        <v>309</v>
      </c>
      <c r="B36" s="150" t="s">
        <v>43</v>
      </c>
      <c r="C36" s="144" t="s">
        <v>46</v>
      </c>
      <c r="D36" s="230" t="s">
        <v>186</v>
      </c>
      <c r="E36" s="228"/>
      <c r="F36" s="145">
        <f>F37+F38</f>
        <v>311000</v>
      </c>
    </row>
    <row r="37" spans="1:6" ht="62.25">
      <c r="A37" s="135" t="s">
        <v>54</v>
      </c>
      <c r="B37" s="137" t="s">
        <v>43</v>
      </c>
      <c r="C37" s="143" t="s">
        <v>46</v>
      </c>
      <c r="D37" s="163" t="s">
        <v>186</v>
      </c>
      <c r="E37" s="143">
        <v>100</v>
      </c>
      <c r="F37" s="146">
        <f>'Ведомственная 2021'!G37</f>
        <v>305800</v>
      </c>
    </row>
    <row r="38" spans="1:6" ht="30.75">
      <c r="A38" s="135" t="s">
        <v>164</v>
      </c>
      <c r="B38" s="137" t="s">
        <v>43</v>
      </c>
      <c r="C38" s="143" t="s">
        <v>46</v>
      </c>
      <c r="D38" s="163" t="s">
        <v>186</v>
      </c>
      <c r="E38" s="143" t="s">
        <v>175</v>
      </c>
      <c r="F38" s="146">
        <f>'Ведомственная 2021'!G38</f>
        <v>5200</v>
      </c>
    </row>
    <row r="39" spans="1:6" ht="30.75">
      <c r="A39" s="140" t="s">
        <v>184</v>
      </c>
      <c r="B39" s="137" t="s">
        <v>43</v>
      </c>
      <c r="C39" s="143" t="s">
        <v>46</v>
      </c>
      <c r="D39" s="141" t="s">
        <v>593</v>
      </c>
      <c r="E39" s="143"/>
      <c r="F39" s="145">
        <f>F40</f>
        <v>19992</v>
      </c>
    </row>
    <row r="40" spans="1:6" ht="62.25">
      <c r="A40" s="142" t="s">
        <v>54</v>
      </c>
      <c r="B40" s="137" t="s">
        <v>43</v>
      </c>
      <c r="C40" s="143" t="s">
        <v>46</v>
      </c>
      <c r="D40" s="141" t="s">
        <v>593</v>
      </c>
      <c r="E40" s="143" t="s">
        <v>174</v>
      </c>
      <c r="F40" s="146">
        <f>'Ведомственная 2021'!G40</f>
        <v>19992</v>
      </c>
    </row>
    <row r="41" spans="1:6" ht="46.5">
      <c r="A41" s="154" t="s">
        <v>294</v>
      </c>
      <c r="B41" s="150" t="s">
        <v>43</v>
      </c>
      <c r="C41" s="144" t="s">
        <v>49</v>
      </c>
      <c r="D41" s="228"/>
      <c r="E41" s="228"/>
      <c r="F41" s="145">
        <f>F42</f>
        <v>2718989</v>
      </c>
    </row>
    <row r="42" spans="1:6" ht="46.5">
      <c r="A42" s="230" t="s">
        <v>617</v>
      </c>
      <c r="B42" s="150" t="s">
        <v>43</v>
      </c>
      <c r="C42" s="144" t="s">
        <v>49</v>
      </c>
      <c r="D42" s="233" t="s">
        <v>387</v>
      </c>
      <c r="E42" s="228"/>
      <c r="F42" s="145">
        <f>F45</f>
        <v>2718989</v>
      </c>
    </row>
    <row r="43" spans="1:6" ht="78">
      <c r="A43" s="230" t="s">
        <v>618</v>
      </c>
      <c r="B43" s="150" t="s">
        <v>43</v>
      </c>
      <c r="C43" s="144" t="s">
        <v>49</v>
      </c>
      <c r="D43" s="230" t="s">
        <v>388</v>
      </c>
      <c r="E43" s="228"/>
      <c r="F43" s="145">
        <f>F44</f>
        <v>2718989</v>
      </c>
    </row>
    <row r="44" spans="1:6" ht="46.5">
      <c r="A44" s="133" t="s">
        <v>243</v>
      </c>
      <c r="B44" s="150" t="s">
        <v>43</v>
      </c>
      <c r="C44" s="144" t="s">
        <v>49</v>
      </c>
      <c r="D44" s="230" t="s">
        <v>389</v>
      </c>
      <c r="E44" s="228"/>
      <c r="F44" s="145">
        <f>F45</f>
        <v>2718989</v>
      </c>
    </row>
    <row r="45" spans="1:6" ht="30.75">
      <c r="A45" s="234" t="s">
        <v>184</v>
      </c>
      <c r="B45" s="137" t="s">
        <v>43</v>
      </c>
      <c r="C45" s="143" t="s">
        <v>49</v>
      </c>
      <c r="D45" s="163" t="s">
        <v>244</v>
      </c>
      <c r="E45" s="232"/>
      <c r="F45" s="146">
        <f>F46+F47</f>
        <v>2718989</v>
      </c>
    </row>
    <row r="46" spans="1:6" ht="62.25">
      <c r="A46" s="135" t="s">
        <v>54</v>
      </c>
      <c r="B46" s="137" t="s">
        <v>43</v>
      </c>
      <c r="C46" s="143" t="s">
        <v>49</v>
      </c>
      <c r="D46" s="163" t="s">
        <v>244</v>
      </c>
      <c r="E46" s="143">
        <v>100</v>
      </c>
      <c r="F46" s="146">
        <f>'Ведомственная 2021'!G327</f>
        <v>2356989</v>
      </c>
    </row>
    <row r="47" spans="1:6" ht="30.75">
      <c r="A47" s="135" t="s">
        <v>164</v>
      </c>
      <c r="B47" s="137" t="s">
        <v>43</v>
      </c>
      <c r="C47" s="143" t="s">
        <v>49</v>
      </c>
      <c r="D47" s="163" t="s">
        <v>244</v>
      </c>
      <c r="E47" s="143">
        <v>200</v>
      </c>
      <c r="F47" s="146">
        <f>'Ведомственная 2021'!G328</f>
        <v>362000</v>
      </c>
    </row>
    <row r="48" spans="1:6" ht="15">
      <c r="A48" s="154" t="s">
        <v>176</v>
      </c>
      <c r="B48" s="150" t="s">
        <v>43</v>
      </c>
      <c r="C48" s="144" t="s">
        <v>282</v>
      </c>
      <c r="D48" s="228"/>
      <c r="E48" s="228"/>
      <c r="F48" s="145">
        <f>F49</f>
        <v>400000</v>
      </c>
    </row>
    <row r="49" spans="1:6" ht="15">
      <c r="A49" s="230" t="s">
        <v>340</v>
      </c>
      <c r="B49" s="150" t="s">
        <v>43</v>
      </c>
      <c r="C49" s="144" t="s">
        <v>282</v>
      </c>
      <c r="D49" s="230" t="s">
        <v>390</v>
      </c>
      <c r="E49" s="228"/>
      <c r="F49" s="145">
        <f>F50</f>
        <v>400000</v>
      </c>
    </row>
    <row r="50" spans="1:6" ht="30.75">
      <c r="A50" s="236" t="s">
        <v>6</v>
      </c>
      <c r="B50" s="150" t="s">
        <v>43</v>
      </c>
      <c r="C50" s="144" t="s">
        <v>282</v>
      </c>
      <c r="D50" s="230" t="s">
        <v>391</v>
      </c>
      <c r="E50" s="232"/>
      <c r="F50" s="145">
        <f>F51</f>
        <v>400000</v>
      </c>
    </row>
    <row r="51" spans="1:6" ht="30.75">
      <c r="A51" s="234" t="s">
        <v>6</v>
      </c>
      <c r="B51" s="137" t="s">
        <v>43</v>
      </c>
      <c r="C51" s="143" t="s">
        <v>282</v>
      </c>
      <c r="D51" s="163" t="s">
        <v>187</v>
      </c>
      <c r="E51" s="232"/>
      <c r="F51" s="146">
        <f>F52</f>
        <v>400000</v>
      </c>
    </row>
    <row r="52" spans="1:6" ht="15">
      <c r="A52" s="135" t="s">
        <v>285</v>
      </c>
      <c r="B52" s="137" t="s">
        <v>43</v>
      </c>
      <c r="C52" s="143" t="s">
        <v>282</v>
      </c>
      <c r="D52" s="163" t="s">
        <v>187</v>
      </c>
      <c r="E52" s="143">
        <v>800</v>
      </c>
      <c r="F52" s="146">
        <f>'Ведомственная 2021'!G45</f>
        <v>400000</v>
      </c>
    </row>
    <row r="53" spans="1:6" ht="15">
      <c r="A53" s="154" t="s">
        <v>18</v>
      </c>
      <c r="B53" s="150" t="s">
        <v>43</v>
      </c>
      <c r="C53" s="144" t="s">
        <v>170</v>
      </c>
      <c r="D53" s="228" t="s">
        <v>339</v>
      </c>
      <c r="E53" s="228"/>
      <c r="F53" s="145">
        <f>F54+F90+F98+F103+F85+F107+F76</f>
        <v>37601310.339999996</v>
      </c>
    </row>
    <row r="54" spans="1:6" ht="37.5" customHeight="1">
      <c r="A54" s="230" t="s">
        <v>619</v>
      </c>
      <c r="B54" s="150" t="s">
        <v>43</v>
      </c>
      <c r="C54" s="150" t="s">
        <v>170</v>
      </c>
      <c r="D54" s="233" t="s">
        <v>392</v>
      </c>
      <c r="E54" s="228"/>
      <c r="F54" s="145">
        <f>F55+F59+F63</f>
        <v>1383580</v>
      </c>
    </row>
    <row r="55" spans="1:6" ht="62.25">
      <c r="A55" s="230" t="s">
        <v>620</v>
      </c>
      <c r="B55" s="150" t="s">
        <v>43</v>
      </c>
      <c r="C55" s="150" t="s">
        <v>170</v>
      </c>
      <c r="D55" s="233" t="s">
        <v>408</v>
      </c>
      <c r="E55" s="228"/>
      <c r="F55" s="145">
        <f>F56</f>
        <v>124300</v>
      </c>
    </row>
    <row r="56" spans="1:6" ht="69" customHeight="1">
      <c r="A56" s="141" t="s">
        <v>191</v>
      </c>
      <c r="B56" s="150" t="s">
        <v>43</v>
      </c>
      <c r="C56" s="150" t="s">
        <v>170</v>
      </c>
      <c r="D56" s="141" t="s">
        <v>431</v>
      </c>
      <c r="E56" s="228"/>
      <c r="F56" s="145">
        <f>F57</f>
        <v>124300</v>
      </c>
    </row>
    <row r="57" spans="1:6" ht="46.5">
      <c r="A57" s="234" t="s">
        <v>1</v>
      </c>
      <c r="B57" s="137" t="s">
        <v>43</v>
      </c>
      <c r="C57" s="137" t="s">
        <v>170</v>
      </c>
      <c r="D57" s="138" t="s">
        <v>192</v>
      </c>
      <c r="E57" s="232"/>
      <c r="F57" s="146">
        <f>F58</f>
        <v>124300</v>
      </c>
    </row>
    <row r="58" spans="1:6" ht="30.75">
      <c r="A58" s="135" t="s">
        <v>55</v>
      </c>
      <c r="B58" s="137" t="s">
        <v>43</v>
      </c>
      <c r="C58" s="137" t="s">
        <v>170</v>
      </c>
      <c r="D58" s="138" t="s">
        <v>192</v>
      </c>
      <c r="E58" s="143">
        <v>600</v>
      </c>
      <c r="F58" s="146">
        <f>'Ведомственная 2021'!G51</f>
        <v>124300</v>
      </c>
    </row>
    <row r="59" spans="1:6" ht="62.25">
      <c r="A59" s="230" t="s">
        <v>621</v>
      </c>
      <c r="B59" s="150" t="s">
        <v>43</v>
      </c>
      <c r="C59" s="150" t="s">
        <v>170</v>
      </c>
      <c r="D59" s="233" t="s">
        <v>410</v>
      </c>
      <c r="E59" s="228"/>
      <c r="F59" s="145">
        <f>F60</f>
        <v>59000</v>
      </c>
    </row>
    <row r="60" spans="1:6" ht="46.5">
      <c r="A60" s="154" t="s">
        <v>193</v>
      </c>
      <c r="B60" s="150" t="s">
        <v>43</v>
      </c>
      <c r="C60" s="150" t="s">
        <v>170</v>
      </c>
      <c r="D60" s="237" t="s">
        <v>432</v>
      </c>
      <c r="E60" s="228"/>
      <c r="F60" s="145">
        <f>F61</f>
        <v>59000</v>
      </c>
    </row>
    <row r="61" spans="1:6" ht="15">
      <c r="A61" s="138" t="s">
        <v>194</v>
      </c>
      <c r="B61" s="137" t="s">
        <v>43</v>
      </c>
      <c r="C61" s="137" t="s">
        <v>170</v>
      </c>
      <c r="D61" s="163" t="s">
        <v>288</v>
      </c>
      <c r="E61" s="143"/>
      <c r="F61" s="146">
        <f>F62</f>
        <v>59000</v>
      </c>
    </row>
    <row r="62" spans="1:6" ht="30.75">
      <c r="A62" s="135" t="s">
        <v>164</v>
      </c>
      <c r="B62" s="137" t="s">
        <v>43</v>
      </c>
      <c r="C62" s="137" t="s">
        <v>170</v>
      </c>
      <c r="D62" s="163" t="s">
        <v>288</v>
      </c>
      <c r="E62" s="143" t="s">
        <v>175</v>
      </c>
      <c r="F62" s="146">
        <f>'Ведомственная 2021'!G55</f>
        <v>59000</v>
      </c>
    </row>
    <row r="63" spans="1:6" ht="78">
      <c r="A63" s="230" t="s">
        <v>622</v>
      </c>
      <c r="B63" s="150" t="s">
        <v>43</v>
      </c>
      <c r="C63" s="144" t="s">
        <v>170</v>
      </c>
      <c r="D63" s="238" t="s">
        <v>409</v>
      </c>
      <c r="E63" s="228"/>
      <c r="F63" s="145">
        <f>F64+F67+F70</f>
        <v>1200280</v>
      </c>
    </row>
    <row r="64" spans="1:6" ht="78">
      <c r="A64" s="154" t="s">
        <v>341</v>
      </c>
      <c r="B64" s="150" t="s">
        <v>43</v>
      </c>
      <c r="C64" s="150" t="s">
        <v>170</v>
      </c>
      <c r="D64" s="230" t="s">
        <v>433</v>
      </c>
      <c r="E64" s="147"/>
      <c r="F64" s="145">
        <f>F65</f>
        <v>5000</v>
      </c>
    </row>
    <row r="65" spans="1:6" ht="15">
      <c r="A65" s="138" t="s">
        <v>194</v>
      </c>
      <c r="B65" s="137" t="s">
        <v>43</v>
      </c>
      <c r="C65" s="137" t="s">
        <v>170</v>
      </c>
      <c r="D65" s="163" t="s">
        <v>198</v>
      </c>
      <c r="E65" s="139"/>
      <c r="F65" s="146">
        <f>F66</f>
        <v>5000</v>
      </c>
    </row>
    <row r="66" spans="1:6" ht="30.75">
      <c r="A66" s="135" t="s">
        <v>164</v>
      </c>
      <c r="B66" s="137" t="s">
        <v>43</v>
      </c>
      <c r="C66" s="137" t="s">
        <v>170</v>
      </c>
      <c r="D66" s="163" t="s">
        <v>198</v>
      </c>
      <c r="E66" s="148">
        <v>200</v>
      </c>
      <c r="F66" s="146">
        <f>'Ведомственная 2021'!G65</f>
        <v>5000</v>
      </c>
    </row>
    <row r="67" spans="1:6" ht="30.75">
      <c r="A67" s="133" t="s">
        <v>197</v>
      </c>
      <c r="B67" s="150" t="s">
        <v>43</v>
      </c>
      <c r="C67" s="150" t="s">
        <v>170</v>
      </c>
      <c r="D67" s="230" t="s">
        <v>434</v>
      </c>
      <c r="E67" s="147"/>
      <c r="F67" s="145">
        <f>F68</f>
        <v>116000</v>
      </c>
    </row>
    <row r="68" spans="1:6" ht="15">
      <c r="A68" s="138" t="s">
        <v>194</v>
      </c>
      <c r="B68" s="137" t="s">
        <v>43</v>
      </c>
      <c r="C68" s="137" t="s">
        <v>170</v>
      </c>
      <c r="D68" s="163" t="s">
        <v>199</v>
      </c>
      <c r="E68" s="139"/>
      <c r="F68" s="146">
        <f>F69</f>
        <v>116000</v>
      </c>
    </row>
    <row r="69" spans="1:6" ht="30.75">
      <c r="A69" s="135" t="s">
        <v>164</v>
      </c>
      <c r="B69" s="137" t="s">
        <v>43</v>
      </c>
      <c r="C69" s="137" t="s">
        <v>170</v>
      </c>
      <c r="D69" s="163" t="s">
        <v>199</v>
      </c>
      <c r="E69" s="139">
        <v>200</v>
      </c>
      <c r="F69" s="146">
        <f>'Ведомственная 2021'!G68</f>
        <v>116000</v>
      </c>
    </row>
    <row r="70" spans="1:6" ht="62.25">
      <c r="A70" s="133" t="s">
        <v>195</v>
      </c>
      <c r="B70" s="150" t="s">
        <v>43</v>
      </c>
      <c r="C70" s="150" t="s">
        <v>170</v>
      </c>
      <c r="D70" s="230" t="s">
        <v>435</v>
      </c>
      <c r="E70" s="228"/>
      <c r="F70" s="145">
        <f>F71+F74</f>
        <v>1079280</v>
      </c>
    </row>
    <row r="71" spans="1:6" ht="46.5">
      <c r="A71" s="135" t="s">
        <v>0</v>
      </c>
      <c r="B71" s="137" t="s">
        <v>43</v>
      </c>
      <c r="C71" s="137" t="s">
        <v>170</v>
      </c>
      <c r="D71" s="163" t="s">
        <v>196</v>
      </c>
      <c r="E71" s="232"/>
      <c r="F71" s="146">
        <f>F72+F73</f>
        <v>933000</v>
      </c>
    </row>
    <row r="72" spans="1:6" ht="62.25">
      <c r="A72" s="135" t="s">
        <v>54</v>
      </c>
      <c r="B72" s="137" t="s">
        <v>43</v>
      </c>
      <c r="C72" s="137" t="s">
        <v>170</v>
      </c>
      <c r="D72" s="163" t="s">
        <v>196</v>
      </c>
      <c r="E72" s="143">
        <v>100</v>
      </c>
      <c r="F72" s="146">
        <f>'Ведомственная 2021'!G59</f>
        <v>917400</v>
      </c>
    </row>
    <row r="73" spans="1:6" ht="30.75">
      <c r="A73" s="135" t="s">
        <v>164</v>
      </c>
      <c r="B73" s="137" t="s">
        <v>43</v>
      </c>
      <c r="C73" s="137" t="s">
        <v>170</v>
      </c>
      <c r="D73" s="163" t="s">
        <v>196</v>
      </c>
      <c r="E73" s="143" t="s">
        <v>175</v>
      </c>
      <c r="F73" s="146">
        <f>'Ведомственная 2021'!G60</f>
        <v>15600</v>
      </c>
    </row>
    <row r="74" spans="1:6" ht="30.75">
      <c r="A74" s="133" t="s">
        <v>184</v>
      </c>
      <c r="B74" s="150" t="s">
        <v>43</v>
      </c>
      <c r="C74" s="150" t="s">
        <v>170</v>
      </c>
      <c r="D74" s="141" t="s">
        <v>519</v>
      </c>
      <c r="E74" s="139"/>
      <c r="F74" s="145">
        <f>F75</f>
        <v>146280</v>
      </c>
    </row>
    <row r="75" spans="1:6" ht="62.25">
      <c r="A75" s="142" t="s">
        <v>54</v>
      </c>
      <c r="B75" s="137" t="s">
        <v>43</v>
      </c>
      <c r="C75" s="137" t="s">
        <v>170</v>
      </c>
      <c r="D75" s="138" t="s">
        <v>519</v>
      </c>
      <c r="E75" s="139">
        <v>100</v>
      </c>
      <c r="F75" s="146">
        <f>'Ведомственная 2021'!G62</f>
        <v>146280</v>
      </c>
    </row>
    <row r="76" spans="1:6" ht="46.5">
      <c r="A76" s="154" t="s">
        <v>623</v>
      </c>
      <c r="B76" s="150" t="s">
        <v>43</v>
      </c>
      <c r="C76" s="150" t="s">
        <v>170</v>
      </c>
      <c r="D76" s="156" t="s">
        <v>393</v>
      </c>
      <c r="E76" s="162"/>
      <c r="F76" s="145">
        <f>F77</f>
        <v>1289000</v>
      </c>
    </row>
    <row r="77" spans="1:6" ht="78">
      <c r="A77" s="154" t="s">
        <v>624</v>
      </c>
      <c r="B77" s="150" t="s">
        <v>43</v>
      </c>
      <c r="C77" s="150" t="s">
        <v>170</v>
      </c>
      <c r="D77" s="141" t="s">
        <v>430</v>
      </c>
      <c r="E77" s="162"/>
      <c r="F77" s="145">
        <f>F78</f>
        <v>1289000</v>
      </c>
    </row>
    <row r="78" spans="1:6" ht="53.25" customHeight="1">
      <c r="A78" s="154" t="s">
        <v>132</v>
      </c>
      <c r="B78" s="150" t="s">
        <v>43</v>
      </c>
      <c r="C78" s="150" t="s">
        <v>170</v>
      </c>
      <c r="D78" s="141" t="s">
        <v>436</v>
      </c>
      <c r="E78" s="162"/>
      <c r="F78" s="145">
        <f>F81+F83+F79</f>
        <v>1289000</v>
      </c>
    </row>
    <row r="79" spans="1:6" ht="36" customHeight="1">
      <c r="A79" s="154" t="s">
        <v>812</v>
      </c>
      <c r="B79" s="150" t="s">
        <v>43</v>
      </c>
      <c r="C79" s="150" t="s">
        <v>170</v>
      </c>
      <c r="D79" s="141" t="s">
        <v>811</v>
      </c>
      <c r="E79" s="162"/>
      <c r="F79" s="145">
        <f>F80</f>
        <v>285000</v>
      </c>
    </row>
    <row r="80" spans="1:6" ht="29.25" customHeight="1">
      <c r="A80" s="135" t="s">
        <v>164</v>
      </c>
      <c r="B80" s="137" t="s">
        <v>43</v>
      </c>
      <c r="C80" s="137" t="s">
        <v>170</v>
      </c>
      <c r="D80" s="138" t="s">
        <v>811</v>
      </c>
      <c r="E80" s="139">
        <v>200</v>
      </c>
      <c r="F80" s="146">
        <f>'Ведомственная 2021'!G73</f>
        <v>285000</v>
      </c>
    </row>
    <row r="81" spans="1:6" ht="15">
      <c r="A81" s="154" t="s">
        <v>331</v>
      </c>
      <c r="B81" s="150" t="s">
        <v>43</v>
      </c>
      <c r="C81" s="150" t="s">
        <v>170</v>
      </c>
      <c r="D81" s="141" t="s">
        <v>332</v>
      </c>
      <c r="E81" s="162"/>
      <c r="F81" s="145">
        <f>F82</f>
        <v>430000</v>
      </c>
    </row>
    <row r="82" spans="1:6" ht="30.75">
      <c r="A82" s="135" t="s">
        <v>164</v>
      </c>
      <c r="B82" s="137" t="s">
        <v>43</v>
      </c>
      <c r="C82" s="137" t="s">
        <v>170</v>
      </c>
      <c r="D82" s="138" t="s">
        <v>332</v>
      </c>
      <c r="E82" s="139">
        <v>200</v>
      </c>
      <c r="F82" s="146">
        <f>'Ведомственная 2021'!G75</f>
        <v>430000</v>
      </c>
    </row>
    <row r="83" spans="1:6" ht="15">
      <c r="A83" s="154" t="s">
        <v>133</v>
      </c>
      <c r="B83" s="150" t="s">
        <v>43</v>
      </c>
      <c r="C83" s="150" t="s">
        <v>170</v>
      </c>
      <c r="D83" s="141" t="s">
        <v>134</v>
      </c>
      <c r="E83" s="162"/>
      <c r="F83" s="145">
        <f>F84</f>
        <v>574000</v>
      </c>
    </row>
    <row r="84" spans="1:6" ht="30.75">
      <c r="A84" s="135" t="s">
        <v>164</v>
      </c>
      <c r="B84" s="137" t="s">
        <v>43</v>
      </c>
      <c r="C84" s="137" t="s">
        <v>170</v>
      </c>
      <c r="D84" s="138" t="s">
        <v>134</v>
      </c>
      <c r="E84" s="139">
        <v>200</v>
      </c>
      <c r="F84" s="146">
        <f>'Ведомственная 2021'!G77</f>
        <v>574000</v>
      </c>
    </row>
    <row r="85" spans="1:6" ht="46.5">
      <c r="A85" s="154" t="s">
        <v>625</v>
      </c>
      <c r="B85" s="150" t="s">
        <v>43</v>
      </c>
      <c r="C85" s="144" t="s">
        <v>170</v>
      </c>
      <c r="D85" s="233" t="s">
        <v>394</v>
      </c>
      <c r="E85" s="147"/>
      <c r="F85" s="145">
        <f>F86</f>
        <v>35000</v>
      </c>
    </row>
    <row r="86" spans="1:6" ht="62.25">
      <c r="A86" s="154" t="s">
        <v>626</v>
      </c>
      <c r="B86" s="150" t="s">
        <v>43</v>
      </c>
      <c r="C86" s="144" t="s">
        <v>170</v>
      </c>
      <c r="D86" s="230" t="s">
        <v>429</v>
      </c>
      <c r="E86" s="147"/>
      <c r="F86" s="145">
        <f>F87</f>
        <v>35000</v>
      </c>
    </row>
    <row r="87" spans="1:6" ht="62.25">
      <c r="A87" s="141" t="s">
        <v>34</v>
      </c>
      <c r="B87" s="150" t="s">
        <v>43</v>
      </c>
      <c r="C87" s="144" t="s">
        <v>170</v>
      </c>
      <c r="D87" s="230" t="s">
        <v>437</v>
      </c>
      <c r="E87" s="147"/>
      <c r="F87" s="145">
        <f>F88</f>
        <v>35000</v>
      </c>
    </row>
    <row r="88" spans="1:6" ht="19.5" customHeight="1">
      <c r="A88" s="154" t="s">
        <v>200</v>
      </c>
      <c r="B88" s="150" t="s">
        <v>43</v>
      </c>
      <c r="C88" s="144" t="s">
        <v>170</v>
      </c>
      <c r="D88" s="230" t="s">
        <v>201</v>
      </c>
      <c r="E88" s="147"/>
      <c r="F88" s="145">
        <f>F89</f>
        <v>35000</v>
      </c>
    </row>
    <row r="89" spans="1:6" ht="30.75">
      <c r="A89" s="135" t="s">
        <v>164</v>
      </c>
      <c r="B89" s="137" t="s">
        <v>43</v>
      </c>
      <c r="C89" s="143" t="s">
        <v>170</v>
      </c>
      <c r="D89" s="163" t="s">
        <v>201</v>
      </c>
      <c r="E89" s="148">
        <v>200</v>
      </c>
      <c r="F89" s="146">
        <f>'Ведомственная 2021'!G82</f>
        <v>35000</v>
      </c>
    </row>
    <row r="90" spans="1:6" ht="46.5">
      <c r="A90" s="230" t="s">
        <v>627</v>
      </c>
      <c r="B90" s="150" t="s">
        <v>43</v>
      </c>
      <c r="C90" s="144" t="s">
        <v>170</v>
      </c>
      <c r="D90" s="233" t="s">
        <v>395</v>
      </c>
      <c r="E90" s="228"/>
      <c r="F90" s="145">
        <f>F91</f>
        <v>295622</v>
      </c>
    </row>
    <row r="91" spans="1:6" ht="78">
      <c r="A91" s="230" t="s">
        <v>628</v>
      </c>
      <c r="B91" s="150" t="s">
        <v>43</v>
      </c>
      <c r="C91" s="144" t="s">
        <v>170</v>
      </c>
      <c r="D91" s="233" t="s">
        <v>428</v>
      </c>
      <c r="E91" s="228"/>
      <c r="F91" s="145">
        <f>F92</f>
        <v>295622</v>
      </c>
    </row>
    <row r="92" spans="1:6" ht="46.5">
      <c r="A92" s="133" t="s">
        <v>202</v>
      </c>
      <c r="B92" s="150" t="s">
        <v>43</v>
      </c>
      <c r="C92" s="144" t="s">
        <v>170</v>
      </c>
      <c r="D92" s="141" t="s">
        <v>438</v>
      </c>
      <c r="E92" s="228"/>
      <c r="F92" s="145">
        <f>F93+F96</f>
        <v>295622</v>
      </c>
    </row>
    <row r="93" spans="1:6" ht="30.75">
      <c r="A93" s="234" t="s">
        <v>2</v>
      </c>
      <c r="B93" s="137" t="s">
        <v>43</v>
      </c>
      <c r="C93" s="143" t="s">
        <v>170</v>
      </c>
      <c r="D93" s="163" t="s">
        <v>203</v>
      </c>
      <c r="E93" s="232"/>
      <c r="F93" s="145">
        <f>F94+F95</f>
        <v>289271</v>
      </c>
    </row>
    <row r="94" spans="1:6" ht="62.25">
      <c r="A94" s="135" t="s">
        <v>54</v>
      </c>
      <c r="B94" s="137" t="s">
        <v>43</v>
      </c>
      <c r="C94" s="143" t="s">
        <v>170</v>
      </c>
      <c r="D94" s="163" t="s">
        <v>203</v>
      </c>
      <c r="E94" s="143">
        <v>100</v>
      </c>
      <c r="F94" s="146">
        <f>'Ведомственная 2021'!G87</f>
        <v>271676</v>
      </c>
    </row>
    <row r="95" spans="1:6" ht="30.75">
      <c r="A95" s="135" t="s">
        <v>164</v>
      </c>
      <c r="B95" s="137" t="s">
        <v>43</v>
      </c>
      <c r="C95" s="143" t="s">
        <v>170</v>
      </c>
      <c r="D95" s="163" t="s">
        <v>203</v>
      </c>
      <c r="E95" s="143">
        <v>200</v>
      </c>
      <c r="F95" s="146">
        <f>'Ведомственная 2021'!G88</f>
        <v>17595</v>
      </c>
    </row>
    <row r="96" spans="1:6" ht="30.75">
      <c r="A96" s="134" t="s">
        <v>184</v>
      </c>
      <c r="B96" s="137" t="s">
        <v>43</v>
      </c>
      <c r="C96" s="143" t="s">
        <v>170</v>
      </c>
      <c r="D96" s="141" t="s">
        <v>594</v>
      </c>
      <c r="E96" s="144"/>
      <c r="F96" s="145">
        <f>F97</f>
        <v>6351</v>
      </c>
    </row>
    <row r="97" spans="1:6" ht="62.25">
      <c r="A97" s="135" t="s">
        <v>54</v>
      </c>
      <c r="B97" s="137" t="s">
        <v>43</v>
      </c>
      <c r="C97" s="143" t="s">
        <v>170</v>
      </c>
      <c r="D97" s="138" t="s">
        <v>594</v>
      </c>
      <c r="E97" s="143" t="s">
        <v>174</v>
      </c>
      <c r="F97" s="146">
        <f>'Ведомственная 2021'!G90</f>
        <v>6351</v>
      </c>
    </row>
    <row r="98" spans="1:6" ht="48.75" customHeight="1">
      <c r="A98" s="154" t="s">
        <v>629</v>
      </c>
      <c r="B98" s="150" t="s">
        <v>43</v>
      </c>
      <c r="C98" s="144" t="s">
        <v>170</v>
      </c>
      <c r="D98" s="230" t="s">
        <v>396</v>
      </c>
      <c r="E98" s="147"/>
      <c r="F98" s="145">
        <f>F99</f>
        <v>30000</v>
      </c>
    </row>
    <row r="99" spans="1:6" ht="86.25" customHeight="1">
      <c r="A99" s="154" t="s">
        <v>630</v>
      </c>
      <c r="B99" s="150" t="s">
        <v>43</v>
      </c>
      <c r="C99" s="144" t="s">
        <v>170</v>
      </c>
      <c r="D99" s="230" t="s">
        <v>427</v>
      </c>
      <c r="E99" s="147"/>
      <c r="F99" s="145">
        <f>F100</f>
        <v>30000</v>
      </c>
    </row>
    <row r="100" spans="1:6" ht="62.25">
      <c r="A100" s="154" t="s">
        <v>7</v>
      </c>
      <c r="B100" s="150" t="s">
        <v>43</v>
      </c>
      <c r="C100" s="144" t="s">
        <v>170</v>
      </c>
      <c r="D100" s="230" t="s">
        <v>439</v>
      </c>
      <c r="E100" s="147"/>
      <c r="F100" s="145">
        <f>F101</f>
        <v>30000</v>
      </c>
    </row>
    <row r="101" spans="1:6" ht="30.75">
      <c r="A101" s="135" t="s">
        <v>8</v>
      </c>
      <c r="B101" s="137" t="s">
        <v>43</v>
      </c>
      <c r="C101" s="143" t="s">
        <v>170</v>
      </c>
      <c r="D101" s="163" t="s">
        <v>9</v>
      </c>
      <c r="E101" s="148"/>
      <c r="F101" s="146">
        <f>F102</f>
        <v>30000</v>
      </c>
    </row>
    <row r="102" spans="1:6" ht="15">
      <c r="A102" s="135" t="s">
        <v>306</v>
      </c>
      <c r="B102" s="137" t="s">
        <v>43</v>
      </c>
      <c r="C102" s="143" t="s">
        <v>170</v>
      </c>
      <c r="D102" s="163" t="s">
        <v>9</v>
      </c>
      <c r="E102" s="148">
        <v>300</v>
      </c>
      <c r="F102" s="146">
        <f>'Ведомственная 2021'!G95</f>
        <v>30000</v>
      </c>
    </row>
    <row r="103" spans="1:6" ht="30.75">
      <c r="A103" s="154" t="s">
        <v>61</v>
      </c>
      <c r="B103" s="150" t="s">
        <v>43</v>
      </c>
      <c r="C103" s="144" t="s">
        <v>170</v>
      </c>
      <c r="D103" s="230" t="s">
        <v>397</v>
      </c>
      <c r="E103" s="239"/>
      <c r="F103" s="145">
        <f>F104</f>
        <v>19391898.99</v>
      </c>
    </row>
    <row r="104" spans="1:6" ht="30.75">
      <c r="A104" s="154" t="s">
        <v>523</v>
      </c>
      <c r="B104" s="150" t="s">
        <v>43</v>
      </c>
      <c r="C104" s="144" t="s">
        <v>170</v>
      </c>
      <c r="D104" s="230" t="s">
        <v>426</v>
      </c>
      <c r="E104" s="239"/>
      <c r="F104" s="145">
        <f>F105</f>
        <v>19391898.99</v>
      </c>
    </row>
    <row r="105" spans="1:6" ht="30.75">
      <c r="A105" s="135" t="s">
        <v>478</v>
      </c>
      <c r="B105" s="137" t="s">
        <v>43</v>
      </c>
      <c r="C105" s="143" t="s">
        <v>170</v>
      </c>
      <c r="D105" s="163" t="s">
        <v>204</v>
      </c>
      <c r="E105" s="235"/>
      <c r="F105" s="146">
        <f>F106</f>
        <v>19391898.99</v>
      </c>
    </row>
    <row r="106" spans="1:6" ht="15">
      <c r="A106" s="135" t="s">
        <v>285</v>
      </c>
      <c r="B106" s="137" t="s">
        <v>43</v>
      </c>
      <c r="C106" s="143" t="s">
        <v>170</v>
      </c>
      <c r="D106" s="163" t="s">
        <v>204</v>
      </c>
      <c r="E106" s="143" t="s">
        <v>168</v>
      </c>
      <c r="F106" s="146">
        <f>'Ведомственная 2021'!G99</f>
        <v>19391898.99</v>
      </c>
    </row>
    <row r="107" spans="1:6" ht="30.75">
      <c r="A107" s="154" t="s">
        <v>38</v>
      </c>
      <c r="B107" s="150" t="s">
        <v>43</v>
      </c>
      <c r="C107" s="144" t="s">
        <v>170</v>
      </c>
      <c r="D107" s="233" t="s">
        <v>385</v>
      </c>
      <c r="E107" s="151"/>
      <c r="F107" s="145">
        <f>F108</f>
        <v>15176209.35</v>
      </c>
    </row>
    <row r="108" spans="1:6" ht="30.75">
      <c r="A108" s="154" t="s">
        <v>5</v>
      </c>
      <c r="B108" s="150" t="s">
        <v>43</v>
      </c>
      <c r="C108" s="144" t="s">
        <v>170</v>
      </c>
      <c r="D108" s="233" t="s">
        <v>386</v>
      </c>
      <c r="E108" s="151"/>
      <c r="F108" s="145">
        <f>F111+F116+F120+F114+F109+F122</f>
        <v>15176209.35</v>
      </c>
    </row>
    <row r="109" spans="1:6" ht="15">
      <c r="A109" s="154" t="s">
        <v>782</v>
      </c>
      <c r="B109" s="150" t="s">
        <v>43</v>
      </c>
      <c r="C109" s="150" t="s">
        <v>170</v>
      </c>
      <c r="D109" s="141" t="s">
        <v>781</v>
      </c>
      <c r="E109" s="151"/>
      <c r="F109" s="145">
        <f>F110</f>
        <v>103417</v>
      </c>
    </row>
    <row r="110" spans="1:6" ht="30.75">
      <c r="A110" s="135" t="s">
        <v>164</v>
      </c>
      <c r="B110" s="137" t="s">
        <v>43</v>
      </c>
      <c r="C110" s="137" t="s">
        <v>170</v>
      </c>
      <c r="D110" s="138" t="s">
        <v>781</v>
      </c>
      <c r="E110" s="151"/>
      <c r="F110" s="146">
        <f>'Ведомственная 2021'!G103</f>
        <v>103417</v>
      </c>
    </row>
    <row r="111" spans="1:6" ht="48" customHeight="1">
      <c r="A111" s="236" t="s">
        <v>524</v>
      </c>
      <c r="B111" s="150" t="s">
        <v>43</v>
      </c>
      <c r="C111" s="144" t="s">
        <v>170</v>
      </c>
      <c r="D111" s="230" t="s">
        <v>238</v>
      </c>
      <c r="E111" s="232"/>
      <c r="F111" s="145">
        <f>F112+F113</f>
        <v>1378800</v>
      </c>
    </row>
    <row r="112" spans="1:6" ht="62.25">
      <c r="A112" s="135" t="s">
        <v>54</v>
      </c>
      <c r="B112" s="137" t="s">
        <v>43</v>
      </c>
      <c r="C112" s="143" t="s">
        <v>170</v>
      </c>
      <c r="D112" s="163" t="s">
        <v>238</v>
      </c>
      <c r="E112" s="143">
        <v>100</v>
      </c>
      <c r="F112" s="146">
        <f>'Ведомственная 2021'!G105</f>
        <v>1061421</v>
      </c>
    </row>
    <row r="113" spans="1:6" ht="30.75">
      <c r="A113" s="135" t="s">
        <v>164</v>
      </c>
      <c r="B113" s="137" t="s">
        <v>43</v>
      </c>
      <c r="C113" s="143" t="s">
        <v>170</v>
      </c>
      <c r="D113" s="163" t="s">
        <v>238</v>
      </c>
      <c r="E113" s="143">
        <v>200</v>
      </c>
      <c r="F113" s="146">
        <f>'Ведомственная 2021'!G106</f>
        <v>317379</v>
      </c>
    </row>
    <row r="114" spans="1:6" ht="30.75">
      <c r="A114" s="134" t="s">
        <v>184</v>
      </c>
      <c r="B114" s="150" t="s">
        <v>43</v>
      </c>
      <c r="C114" s="144" t="s">
        <v>170</v>
      </c>
      <c r="D114" s="141" t="s">
        <v>593</v>
      </c>
      <c r="E114" s="144"/>
      <c r="F114" s="145">
        <f>F115</f>
        <v>40016</v>
      </c>
    </row>
    <row r="115" spans="1:6" ht="62.25">
      <c r="A115" s="135" t="s">
        <v>54</v>
      </c>
      <c r="B115" s="137" t="s">
        <v>43</v>
      </c>
      <c r="C115" s="143" t="s">
        <v>170</v>
      </c>
      <c r="D115" s="138" t="s">
        <v>593</v>
      </c>
      <c r="E115" s="143" t="s">
        <v>174</v>
      </c>
      <c r="F115" s="146">
        <f>'Ведомственная 2021'!G108</f>
        <v>40016</v>
      </c>
    </row>
    <row r="116" spans="1:6" ht="30.75">
      <c r="A116" s="154" t="s">
        <v>171</v>
      </c>
      <c r="B116" s="150" t="s">
        <v>43</v>
      </c>
      <c r="C116" s="144" t="s">
        <v>170</v>
      </c>
      <c r="D116" s="230" t="s">
        <v>205</v>
      </c>
      <c r="E116" s="228"/>
      <c r="F116" s="146">
        <f>F117+F118+F119</f>
        <v>13181534</v>
      </c>
    </row>
    <row r="117" spans="1:6" ht="62.25">
      <c r="A117" s="135" t="s">
        <v>54</v>
      </c>
      <c r="B117" s="137" t="s">
        <v>43</v>
      </c>
      <c r="C117" s="143" t="s">
        <v>170</v>
      </c>
      <c r="D117" s="163" t="s">
        <v>205</v>
      </c>
      <c r="E117" s="143" t="s">
        <v>174</v>
      </c>
      <c r="F117" s="146">
        <f>'Ведомственная 2021'!G110</f>
        <v>6970853</v>
      </c>
    </row>
    <row r="118" spans="1:6" ht="30.75">
      <c r="A118" s="135" t="s">
        <v>164</v>
      </c>
      <c r="B118" s="137" t="s">
        <v>43</v>
      </c>
      <c r="C118" s="143" t="s">
        <v>170</v>
      </c>
      <c r="D118" s="163" t="s">
        <v>205</v>
      </c>
      <c r="E118" s="143" t="s">
        <v>175</v>
      </c>
      <c r="F118" s="146">
        <f>'Ведомственная 2021'!G111</f>
        <v>6153923</v>
      </c>
    </row>
    <row r="119" spans="1:6" ht="15">
      <c r="A119" s="135" t="s">
        <v>285</v>
      </c>
      <c r="B119" s="137" t="s">
        <v>43</v>
      </c>
      <c r="C119" s="143" t="s">
        <v>170</v>
      </c>
      <c r="D119" s="163" t="s">
        <v>205</v>
      </c>
      <c r="E119" s="143" t="s">
        <v>168</v>
      </c>
      <c r="F119" s="146">
        <f>'Ведомственная 2021'!G112</f>
        <v>56758</v>
      </c>
    </row>
    <row r="120" spans="1:6" ht="30.75">
      <c r="A120" s="230" t="s">
        <v>60</v>
      </c>
      <c r="B120" s="150" t="s">
        <v>43</v>
      </c>
      <c r="C120" s="144" t="s">
        <v>170</v>
      </c>
      <c r="D120" s="230" t="s">
        <v>206</v>
      </c>
      <c r="E120" s="150"/>
      <c r="F120" s="145">
        <f>F121</f>
        <v>130000</v>
      </c>
    </row>
    <row r="121" spans="1:6" ht="30.75">
      <c r="A121" s="135" t="s">
        <v>164</v>
      </c>
      <c r="B121" s="137" t="s">
        <v>43</v>
      </c>
      <c r="C121" s="143" t="s">
        <v>170</v>
      </c>
      <c r="D121" s="163" t="s">
        <v>206</v>
      </c>
      <c r="E121" s="148">
        <v>200</v>
      </c>
      <c r="F121" s="146">
        <f>'Ведомственная 2021'!G114+'Ведомственная 2021'!G510</f>
        <v>130000</v>
      </c>
    </row>
    <row r="122" spans="1:6" ht="46.5">
      <c r="A122" s="152" t="s">
        <v>829</v>
      </c>
      <c r="B122" s="150" t="s">
        <v>43</v>
      </c>
      <c r="C122" s="150" t="s">
        <v>170</v>
      </c>
      <c r="D122" s="141" t="s">
        <v>830</v>
      </c>
      <c r="E122" s="153"/>
      <c r="F122" s="145">
        <f>F123</f>
        <v>342442.35</v>
      </c>
    </row>
    <row r="123" spans="1:6" ht="15">
      <c r="A123" s="166" t="s">
        <v>305</v>
      </c>
      <c r="B123" s="137" t="s">
        <v>43</v>
      </c>
      <c r="C123" s="137" t="s">
        <v>170</v>
      </c>
      <c r="D123" s="138" t="s">
        <v>830</v>
      </c>
      <c r="E123" s="151">
        <v>500</v>
      </c>
      <c r="F123" s="146">
        <f>'Ведомственная 2021'!G116</f>
        <v>342442.35</v>
      </c>
    </row>
    <row r="124" spans="1:6" ht="30.75">
      <c r="A124" s="154" t="s">
        <v>342</v>
      </c>
      <c r="B124" s="158" t="s">
        <v>45</v>
      </c>
      <c r="C124" s="228" t="s">
        <v>339</v>
      </c>
      <c r="D124" s="228" t="s">
        <v>339</v>
      </c>
      <c r="E124" s="228"/>
      <c r="F124" s="145">
        <f>F125+F145</f>
        <v>514000</v>
      </c>
    </row>
    <row r="125" spans="1:6" ht="35.25" customHeight="1">
      <c r="A125" s="154" t="s">
        <v>11</v>
      </c>
      <c r="B125" s="150" t="s">
        <v>45</v>
      </c>
      <c r="C125" s="144" t="s">
        <v>52</v>
      </c>
      <c r="D125" s="228" t="s">
        <v>339</v>
      </c>
      <c r="E125" s="228"/>
      <c r="F125" s="145">
        <f>F126</f>
        <v>484000</v>
      </c>
    </row>
    <row r="126" spans="1:6" ht="65.25" customHeight="1">
      <c r="A126" s="230" t="s">
        <v>631</v>
      </c>
      <c r="B126" s="150" t="s">
        <v>45</v>
      </c>
      <c r="C126" s="144" t="s">
        <v>52</v>
      </c>
      <c r="D126" s="233" t="s">
        <v>398</v>
      </c>
      <c r="E126" s="228"/>
      <c r="F126" s="145">
        <f>F127+F131</f>
        <v>484000</v>
      </c>
    </row>
    <row r="127" spans="1:6" ht="124.5">
      <c r="A127" s="154" t="s">
        <v>632</v>
      </c>
      <c r="B127" s="150" t="s">
        <v>45</v>
      </c>
      <c r="C127" s="144" t="s">
        <v>52</v>
      </c>
      <c r="D127" s="156" t="s">
        <v>475</v>
      </c>
      <c r="E127" s="228"/>
      <c r="F127" s="145">
        <f>F128</f>
        <v>10000</v>
      </c>
    </row>
    <row r="128" spans="1:6" ht="46.5">
      <c r="A128" s="141" t="s">
        <v>372</v>
      </c>
      <c r="B128" s="150" t="s">
        <v>45</v>
      </c>
      <c r="C128" s="144" t="s">
        <v>52</v>
      </c>
      <c r="D128" s="141" t="s">
        <v>476</v>
      </c>
      <c r="E128" s="162"/>
      <c r="F128" s="145">
        <f>F129</f>
        <v>10000</v>
      </c>
    </row>
    <row r="129" spans="1:6" ht="46.5">
      <c r="A129" s="135" t="s">
        <v>59</v>
      </c>
      <c r="B129" s="150" t="s">
        <v>45</v>
      </c>
      <c r="C129" s="144" t="s">
        <v>52</v>
      </c>
      <c r="D129" s="163" t="s">
        <v>371</v>
      </c>
      <c r="E129" s="164"/>
      <c r="F129" s="146">
        <f>F130</f>
        <v>10000</v>
      </c>
    </row>
    <row r="130" spans="1:6" ht="30.75">
      <c r="A130" s="135" t="s">
        <v>164</v>
      </c>
      <c r="B130" s="150" t="s">
        <v>45</v>
      </c>
      <c r="C130" s="144" t="s">
        <v>52</v>
      </c>
      <c r="D130" s="163" t="s">
        <v>371</v>
      </c>
      <c r="E130" s="148">
        <v>200</v>
      </c>
      <c r="F130" s="146">
        <f>'Ведомственная 2021'!G123</f>
        <v>10000</v>
      </c>
    </row>
    <row r="131" spans="1:6" ht="124.5">
      <c r="A131" s="154" t="s">
        <v>633</v>
      </c>
      <c r="B131" s="150" t="s">
        <v>45</v>
      </c>
      <c r="C131" s="144" t="s">
        <v>52</v>
      </c>
      <c r="D131" s="233" t="s">
        <v>425</v>
      </c>
      <c r="E131" s="240"/>
      <c r="F131" s="145">
        <f>F135+F138+F132+F141</f>
        <v>474000</v>
      </c>
    </row>
    <row r="132" spans="1:6" ht="30.75">
      <c r="A132" s="133" t="s">
        <v>160</v>
      </c>
      <c r="B132" s="150" t="s">
        <v>45</v>
      </c>
      <c r="C132" s="144" t="s">
        <v>52</v>
      </c>
      <c r="D132" s="141" t="s">
        <v>440</v>
      </c>
      <c r="E132" s="162"/>
      <c r="F132" s="145">
        <f>F133</f>
        <v>10000</v>
      </c>
    </row>
    <row r="133" spans="1:6" ht="46.5">
      <c r="A133" s="135" t="s">
        <v>59</v>
      </c>
      <c r="B133" s="150" t="s">
        <v>45</v>
      </c>
      <c r="C133" s="144" t="s">
        <v>52</v>
      </c>
      <c r="D133" s="163" t="s">
        <v>161</v>
      </c>
      <c r="E133" s="164"/>
      <c r="F133" s="146">
        <f>F134</f>
        <v>10000</v>
      </c>
    </row>
    <row r="134" spans="1:6" ht="30.75">
      <c r="A134" s="135" t="s">
        <v>164</v>
      </c>
      <c r="B134" s="150" t="s">
        <v>45</v>
      </c>
      <c r="C134" s="144" t="s">
        <v>52</v>
      </c>
      <c r="D134" s="163" t="s">
        <v>161</v>
      </c>
      <c r="E134" s="148">
        <v>200</v>
      </c>
      <c r="F134" s="146">
        <f>'Ведомственная 2021'!G127</f>
        <v>10000</v>
      </c>
    </row>
    <row r="135" spans="1:6" ht="30.75">
      <c r="A135" s="133" t="s">
        <v>207</v>
      </c>
      <c r="B135" s="150" t="s">
        <v>45</v>
      </c>
      <c r="C135" s="144" t="s">
        <v>52</v>
      </c>
      <c r="D135" s="230" t="s">
        <v>441</v>
      </c>
      <c r="E135" s="148"/>
      <c r="F135" s="145">
        <f>F136</f>
        <v>254000</v>
      </c>
    </row>
    <row r="136" spans="1:6" ht="46.5">
      <c r="A136" s="135" t="s">
        <v>59</v>
      </c>
      <c r="B136" s="150" t="s">
        <v>45</v>
      </c>
      <c r="C136" s="144" t="s">
        <v>52</v>
      </c>
      <c r="D136" s="163" t="s">
        <v>289</v>
      </c>
      <c r="E136" s="164"/>
      <c r="F136" s="146">
        <f>F137</f>
        <v>254000</v>
      </c>
    </row>
    <row r="137" spans="1:6" ht="30.75">
      <c r="A137" s="135" t="s">
        <v>164</v>
      </c>
      <c r="B137" s="150" t="s">
        <v>45</v>
      </c>
      <c r="C137" s="144" t="s">
        <v>52</v>
      </c>
      <c r="D137" s="163" t="s">
        <v>289</v>
      </c>
      <c r="E137" s="148">
        <v>200</v>
      </c>
      <c r="F137" s="146">
        <f>'Ведомственная 2021'!G130</f>
        <v>254000</v>
      </c>
    </row>
    <row r="138" spans="1:6" ht="33.75" customHeight="1">
      <c r="A138" s="133" t="s">
        <v>208</v>
      </c>
      <c r="B138" s="150" t="s">
        <v>45</v>
      </c>
      <c r="C138" s="144" t="s">
        <v>52</v>
      </c>
      <c r="D138" s="230" t="s">
        <v>442</v>
      </c>
      <c r="E138" s="148"/>
      <c r="F138" s="145">
        <f>F139</f>
        <v>10000</v>
      </c>
    </row>
    <row r="139" spans="1:6" ht="46.5">
      <c r="A139" s="135" t="s">
        <v>59</v>
      </c>
      <c r="B139" s="150" t="s">
        <v>45</v>
      </c>
      <c r="C139" s="144" t="s">
        <v>52</v>
      </c>
      <c r="D139" s="163" t="s">
        <v>290</v>
      </c>
      <c r="E139" s="164"/>
      <c r="F139" s="146">
        <f>F140</f>
        <v>10000</v>
      </c>
    </row>
    <row r="140" spans="1:6" ht="30.75">
      <c r="A140" s="135" t="s">
        <v>164</v>
      </c>
      <c r="B140" s="150" t="s">
        <v>45</v>
      </c>
      <c r="C140" s="144" t="s">
        <v>52</v>
      </c>
      <c r="D140" s="163" t="s">
        <v>290</v>
      </c>
      <c r="E140" s="148">
        <v>200</v>
      </c>
      <c r="F140" s="146">
        <f>'Ведомственная 2021'!G133</f>
        <v>10000</v>
      </c>
    </row>
    <row r="141" spans="1:6" ht="46.5">
      <c r="A141" s="165" t="s">
        <v>611</v>
      </c>
      <c r="B141" s="150" t="s">
        <v>45</v>
      </c>
      <c r="C141" s="161">
        <v>10</v>
      </c>
      <c r="D141" s="141" t="s">
        <v>612</v>
      </c>
      <c r="E141" s="148"/>
      <c r="F141" s="145">
        <f>F142</f>
        <v>200000</v>
      </c>
    </row>
    <row r="142" spans="1:6" ht="46.5">
      <c r="A142" s="166" t="s">
        <v>613</v>
      </c>
      <c r="B142" s="137" t="s">
        <v>45</v>
      </c>
      <c r="C142" s="167">
        <v>10</v>
      </c>
      <c r="D142" s="138" t="s">
        <v>614</v>
      </c>
      <c r="E142" s="148"/>
      <c r="F142" s="146">
        <f>F143</f>
        <v>200000</v>
      </c>
    </row>
    <row r="143" spans="1:6" ht="30.75">
      <c r="A143" s="135" t="s">
        <v>164</v>
      </c>
      <c r="B143" s="137" t="s">
        <v>45</v>
      </c>
      <c r="C143" s="167">
        <v>10</v>
      </c>
      <c r="D143" s="138" t="s">
        <v>614</v>
      </c>
      <c r="E143" s="148">
        <v>200</v>
      </c>
      <c r="F143" s="146">
        <f>'Ведомственная 2021'!G136</f>
        <v>200000</v>
      </c>
    </row>
    <row r="144" spans="1:6" ht="30.75">
      <c r="A144" s="154" t="s">
        <v>295</v>
      </c>
      <c r="B144" s="150" t="s">
        <v>45</v>
      </c>
      <c r="C144" s="158" t="s">
        <v>293</v>
      </c>
      <c r="D144" s="153"/>
      <c r="E144" s="148"/>
      <c r="F144" s="145">
        <f>F145</f>
        <v>30000</v>
      </c>
    </row>
    <row r="145" spans="1:6" ht="46.5">
      <c r="A145" s="154" t="s">
        <v>634</v>
      </c>
      <c r="B145" s="158" t="s">
        <v>45</v>
      </c>
      <c r="C145" s="153">
        <v>14</v>
      </c>
      <c r="D145" s="233" t="s">
        <v>399</v>
      </c>
      <c r="E145" s="147"/>
      <c r="F145" s="145">
        <f>F146</f>
        <v>30000</v>
      </c>
    </row>
    <row r="146" spans="1:6" ht="62.25">
      <c r="A146" s="154" t="s">
        <v>635</v>
      </c>
      <c r="B146" s="158" t="s">
        <v>45</v>
      </c>
      <c r="C146" s="153">
        <v>14</v>
      </c>
      <c r="D146" s="233" t="s">
        <v>424</v>
      </c>
      <c r="E146" s="147"/>
      <c r="F146" s="145">
        <f>F147+F150+F153</f>
        <v>30000</v>
      </c>
    </row>
    <row r="147" spans="1:6" ht="46.5">
      <c r="A147" s="154" t="s">
        <v>146</v>
      </c>
      <c r="B147" s="158" t="s">
        <v>45</v>
      </c>
      <c r="C147" s="153">
        <v>14</v>
      </c>
      <c r="D147" s="230" t="s">
        <v>443</v>
      </c>
      <c r="E147" s="147"/>
      <c r="F147" s="145">
        <f>F148</f>
        <v>10000</v>
      </c>
    </row>
    <row r="148" spans="1:6" ht="30.75">
      <c r="A148" s="135" t="s">
        <v>286</v>
      </c>
      <c r="B148" s="207" t="s">
        <v>45</v>
      </c>
      <c r="C148" s="151">
        <v>14</v>
      </c>
      <c r="D148" s="163" t="s">
        <v>210</v>
      </c>
      <c r="E148" s="148"/>
      <c r="F148" s="146">
        <f>F149</f>
        <v>10000</v>
      </c>
    </row>
    <row r="149" spans="1:6" ht="30.75">
      <c r="A149" s="135" t="s">
        <v>164</v>
      </c>
      <c r="B149" s="207" t="s">
        <v>45</v>
      </c>
      <c r="C149" s="151">
        <v>14</v>
      </c>
      <c r="D149" s="163" t="s">
        <v>210</v>
      </c>
      <c r="E149" s="148">
        <v>200</v>
      </c>
      <c r="F149" s="146">
        <f>'Ведомственная 2021'!G142</f>
        <v>10000</v>
      </c>
    </row>
    <row r="150" spans="1:6" ht="38.25" customHeight="1">
      <c r="A150" s="154" t="s">
        <v>209</v>
      </c>
      <c r="B150" s="158" t="s">
        <v>45</v>
      </c>
      <c r="C150" s="153">
        <v>14</v>
      </c>
      <c r="D150" s="233" t="s">
        <v>444</v>
      </c>
      <c r="E150" s="147"/>
      <c r="F150" s="145">
        <f>F151</f>
        <v>15000</v>
      </c>
    </row>
    <row r="151" spans="1:6" ht="30.75">
      <c r="A151" s="135" t="s">
        <v>286</v>
      </c>
      <c r="B151" s="207" t="s">
        <v>45</v>
      </c>
      <c r="C151" s="151">
        <v>14</v>
      </c>
      <c r="D151" s="138" t="s">
        <v>32</v>
      </c>
      <c r="E151" s="148"/>
      <c r="F151" s="146">
        <f>F152</f>
        <v>15000</v>
      </c>
    </row>
    <row r="152" spans="1:6" ht="30.75">
      <c r="A152" s="135" t="s">
        <v>164</v>
      </c>
      <c r="B152" s="207" t="s">
        <v>45</v>
      </c>
      <c r="C152" s="151">
        <v>14</v>
      </c>
      <c r="D152" s="138" t="s">
        <v>32</v>
      </c>
      <c r="E152" s="148">
        <v>200</v>
      </c>
      <c r="F152" s="146">
        <f>'Ведомственная 2021'!G145</f>
        <v>15000</v>
      </c>
    </row>
    <row r="153" spans="1:6" ht="33.75" customHeight="1">
      <c r="A153" s="154" t="s">
        <v>163</v>
      </c>
      <c r="B153" s="158" t="s">
        <v>45</v>
      </c>
      <c r="C153" s="153">
        <v>14</v>
      </c>
      <c r="D153" s="156" t="s">
        <v>445</v>
      </c>
      <c r="E153" s="153"/>
      <c r="F153" s="145">
        <f>F154</f>
        <v>5000</v>
      </c>
    </row>
    <row r="154" spans="1:6" ht="30.75">
      <c r="A154" s="135" t="s">
        <v>286</v>
      </c>
      <c r="B154" s="207" t="s">
        <v>45</v>
      </c>
      <c r="C154" s="151">
        <v>14</v>
      </c>
      <c r="D154" s="138" t="s">
        <v>162</v>
      </c>
      <c r="E154" s="151"/>
      <c r="F154" s="146">
        <f>F155</f>
        <v>5000</v>
      </c>
    </row>
    <row r="155" spans="1:6" ht="30.75">
      <c r="A155" s="135" t="s">
        <v>164</v>
      </c>
      <c r="B155" s="207" t="s">
        <v>45</v>
      </c>
      <c r="C155" s="151">
        <v>14</v>
      </c>
      <c r="D155" s="138" t="s">
        <v>162</v>
      </c>
      <c r="E155" s="151">
        <v>200</v>
      </c>
      <c r="F155" s="146">
        <f>'Ведомственная 2021'!G148</f>
        <v>5000</v>
      </c>
    </row>
    <row r="156" spans="1:6" ht="15">
      <c r="A156" s="154" t="s">
        <v>140</v>
      </c>
      <c r="B156" s="158" t="s">
        <v>46</v>
      </c>
      <c r="C156" s="228"/>
      <c r="D156" s="228" t="s">
        <v>339</v>
      </c>
      <c r="E156" s="228"/>
      <c r="F156" s="145">
        <f>F157+F170+F185+F201</f>
        <v>17758658.259999998</v>
      </c>
    </row>
    <row r="157" spans="1:6" ht="15">
      <c r="A157" s="154" t="s">
        <v>58</v>
      </c>
      <c r="B157" s="150" t="s">
        <v>46</v>
      </c>
      <c r="C157" s="144" t="s">
        <v>43</v>
      </c>
      <c r="D157" s="228"/>
      <c r="E157" s="228"/>
      <c r="F157" s="145">
        <f>F158</f>
        <v>364085</v>
      </c>
    </row>
    <row r="158" spans="1:6" ht="46.5">
      <c r="A158" s="230" t="s">
        <v>636</v>
      </c>
      <c r="B158" s="150" t="s">
        <v>46</v>
      </c>
      <c r="C158" s="144" t="s">
        <v>43</v>
      </c>
      <c r="D158" s="233" t="s">
        <v>400</v>
      </c>
      <c r="E158" s="228"/>
      <c r="F158" s="145">
        <f>F159+F163</f>
        <v>364085</v>
      </c>
    </row>
    <row r="159" spans="1:6" ht="62.25">
      <c r="A159" s="154" t="s">
        <v>637</v>
      </c>
      <c r="B159" s="150" t="s">
        <v>46</v>
      </c>
      <c r="C159" s="144" t="s">
        <v>43</v>
      </c>
      <c r="D159" s="233" t="s">
        <v>423</v>
      </c>
      <c r="E159" s="228"/>
      <c r="F159" s="145">
        <f>F160</f>
        <v>34000</v>
      </c>
    </row>
    <row r="160" spans="1:6" ht="46.5">
      <c r="A160" s="133" t="s">
        <v>33</v>
      </c>
      <c r="B160" s="150" t="s">
        <v>46</v>
      </c>
      <c r="C160" s="144" t="s">
        <v>43</v>
      </c>
      <c r="D160" s="230" t="s">
        <v>446</v>
      </c>
      <c r="E160" s="228"/>
      <c r="F160" s="145">
        <f>F161</f>
        <v>34000</v>
      </c>
    </row>
    <row r="161" spans="1:6" ht="30.75">
      <c r="A161" s="135" t="s">
        <v>172</v>
      </c>
      <c r="B161" s="137" t="s">
        <v>46</v>
      </c>
      <c r="C161" s="143" t="s">
        <v>43</v>
      </c>
      <c r="D161" s="231" t="s">
        <v>254</v>
      </c>
      <c r="E161" s="232"/>
      <c r="F161" s="146">
        <f>F162</f>
        <v>34000</v>
      </c>
    </row>
    <row r="162" spans="1:6" ht="30.75">
      <c r="A162" s="135" t="s">
        <v>55</v>
      </c>
      <c r="B162" s="137" t="s">
        <v>46</v>
      </c>
      <c r="C162" s="143" t="s">
        <v>43</v>
      </c>
      <c r="D162" s="231" t="s">
        <v>254</v>
      </c>
      <c r="E162" s="143">
        <v>600</v>
      </c>
      <c r="F162" s="146">
        <f>'Ведомственная 2021'!G372</f>
        <v>34000</v>
      </c>
    </row>
    <row r="163" spans="1:6" ht="62.25">
      <c r="A163" s="230" t="s">
        <v>638</v>
      </c>
      <c r="B163" s="150" t="s">
        <v>46</v>
      </c>
      <c r="C163" s="144" t="s">
        <v>43</v>
      </c>
      <c r="D163" s="233" t="s">
        <v>422</v>
      </c>
      <c r="E163" s="228"/>
      <c r="F163" s="145">
        <f>F164</f>
        <v>330085</v>
      </c>
    </row>
    <row r="164" spans="1:6" ht="62.25">
      <c r="A164" s="230" t="s">
        <v>211</v>
      </c>
      <c r="B164" s="150" t="s">
        <v>46</v>
      </c>
      <c r="C164" s="144" t="s">
        <v>43</v>
      </c>
      <c r="D164" s="230" t="s">
        <v>447</v>
      </c>
      <c r="E164" s="228"/>
      <c r="F164" s="145">
        <f>F165+F168</f>
        <v>330085</v>
      </c>
    </row>
    <row r="165" spans="1:6" ht="30.75">
      <c r="A165" s="236" t="s">
        <v>3</v>
      </c>
      <c r="B165" s="150" t="s">
        <v>46</v>
      </c>
      <c r="C165" s="144" t="s">
        <v>43</v>
      </c>
      <c r="D165" s="230" t="s">
        <v>212</v>
      </c>
      <c r="E165" s="228"/>
      <c r="F165" s="145">
        <f>F166+F167</f>
        <v>311000</v>
      </c>
    </row>
    <row r="166" spans="1:6" ht="62.25">
      <c r="A166" s="135" t="s">
        <v>54</v>
      </c>
      <c r="B166" s="137" t="s">
        <v>46</v>
      </c>
      <c r="C166" s="143" t="s">
        <v>43</v>
      </c>
      <c r="D166" s="163" t="s">
        <v>212</v>
      </c>
      <c r="E166" s="143">
        <v>100</v>
      </c>
      <c r="F166" s="146">
        <f>'Ведомственная 2021'!G155</f>
        <v>305800</v>
      </c>
    </row>
    <row r="167" spans="1:6" ht="30.75">
      <c r="A167" s="135" t="s">
        <v>164</v>
      </c>
      <c r="B167" s="137" t="s">
        <v>46</v>
      </c>
      <c r="C167" s="143" t="s">
        <v>43</v>
      </c>
      <c r="D167" s="163" t="s">
        <v>212</v>
      </c>
      <c r="E167" s="143" t="s">
        <v>175</v>
      </c>
      <c r="F167" s="146">
        <f>'Ведомственная 2021'!G156</f>
        <v>5200</v>
      </c>
    </row>
    <row r="168" spans="1:6" ht="30.75">
      <c r="A168" s="152" t="s">
        <v>190</v>
      </c>
      <c r="B168" s="150" t="s">
        <v>46</v>
      </c>
      <c r="C168" s="144" t="s">
        <v>43</v>
      </c>
      <c r="D168" s="141" t="s">
        <v>595</v>
      </c>
      <c r="E168" s="144"/>
      <c r="F168" s="145">
        <f>F169</f>
        <v>19085</v>
      </c>
    </row>
    <row r="169" spans="1:6" ht="62.25">
      <c r="A169" s="135" t="s">
        <v>54</v>
      </c>
      <c r="B169" s="137" t="s">
        <v>46</v>
      </c>
      <c r="C169" s="143" t="s">
        <v>43</v>
      </c>
      <c r="D169" s="138" t="s">
        <v>595</v>
      </c>
      <c r="E169" s="143" t="s">
        <v>174</v>
      </c>
      <c r="F169" s="146">
        <f>'Ведомственная 2021'!G158</f>
        <v>19085</v>
      </c>
    </row>
    <row r="170" spans="1:6" ht="15.75">
      <c r="A170" s="241" t="s">
        <v>181</v>
      </c>
      <c r="B170" s="150" t="s">
        <v>46</v>
      </c>
      <c r="C170" s="150" t="s">
        <v>48</v>
      </c>
      <c r="D170" s="242"/>
      <c r="E170" s="144"/>
      <c r="F170" s="145">
        <f>F171</f>
        <v>13987824.26</v>
      </c>
    </row>
    <row r="171" spans="1:6" ht="62.25">
      <c r="A171" s="154" t="s">
        <v>639</v>
      </c>
      <c r="B171" s="150" t="s">
        <v>46</v>
      </c>
      <c r="C171" s="150" t="s">
        <v>48</v>
      </c>
      <c r="D171" s="233" t="s">
        <v>401</v>
      </c>
      <c r="E171" s="144"/>
      <c r="F171" s="145">
        <f>F172+F181</f>
        <v>13987824.26</v>
      </c>
    </row>
    <row r="172" spans="1:6" ht="82.5" customHeight="1">
      <c r="A172" s="154" t="s">
        <v>640</v>
      </c>
      <c r="B172" s="150" t="s">
        <v>46</v>
      </c>
      <c r="C172" s="150" t="s">
        <v>48</v>
      </c>
      <c r="D172" s="233" t="s">
        <v>421</v>
      </c>
      <c r="E172" s="144"/>
      <c r="F172" s="145">
        <f>F173</f>
        <v>13867824.26</v>
      </c>
    </row>
    <row r="173" spans="1:6" ht="54" customHeight="1">
      <c r="A173" s="133" t="s">
        <v>213</v>
      </c>
      <c r="B173" s="150" t="s">
        <v>46</v>
      </c>
      <c r="C173" s="150" t="s">
        <v>48</v>
      </c>
      <c r="D173" s="141" t="s">
        <v>448</v>
      </c>
      <c r="E173" s="144"/>
      <c r="F173" s="145">
        <f>F177+F179+F174</f>
        <v>13867824.26</v>
      </c>
    </row>
    <row r="174" spans="1:6" ht="54" customHeight="1">
      <c r="A174" s="133" t="s">
        <v>807</v>
      </c>
      <c r="B174" s="150" t="s">
        <v>46</v>
      </c>
      <c r="C174" s="150" t="s">
        <v>48</v>
      </c>
      <c r="D174" s="141" t="s">
        <v>808</v>
      </c>
      <c r="E174" s="162"/>
      <c r="F174" s="145">
        <f>F175+F176</f>
        <v>170000</v>
      </c>
    </row>
    <row r="175" spans="1:6" ht="37.5" customHeight="1">
      <c r="A175" s="243" t="s">
        <v>527</v>
      </c>
      <c r="B175" s="137" t="s">
        <v>46</v>
      </c>
      <c r="C175" s="137" t="s">
        <v>48</v>
      </c>
      <c r="D175" s="138" t="s">
        <v>808</v>
      </c>
      <c r="E175" s="139">
        <v>400</v>
      </c>
      <c r="F175" s="146">
        <f>'Ведомственная 2021'!G164</f>
        <v>35000</v>
      </c>
    </row>
    <row r="176" spans="1:6" ht="42.75" customHeight="1">
      <c r="A176" s="135" t="s">
        <v>164</v>
      </c>
      <c r="B176" s="137" t="s">
        <v>46</v>
      </c>
      <c r="C176" s="137" t="s">
        <v>48</v>
      </c>
      <c r="D176" s="138" t="s">
        <v>808</v>
      </c>
      <c r="E176" s="139">
        <v>200</v>
      </c>
      <c r="F176" s="146">
        <f>'Ведомственная 2021'!G165</f>
        <v>135000</v>
      </c>
    </row>
    <row r="177" spans="1:6" ht="37.5" customHeight="1">
      <c r="A177" s="134" t="s">
        <v>525</v>
      </c>
      <c r="B177" s="150" t="s">
        <v>46</v>
      </c>
      <c r="C177" s="150" t="s">
        <v>48</v>
      </c>
      <c r="D177" s="141" t="s">
        <v>526</v>
      </c>
      <c r="E177" s="162"/>
      <c r="F177" s="145">
        <f>F178</f>
        <v>4011017.26</v>
      </c>
    </row>
    <row r="178" spans="1:6" ht="37.5" customHeight="1">
      <c r="A178" s="243" t="s">
        <v>527</v>
      </c>
      <c r="B178" s="137" t="s">
        <v>46</v>
      </c>
      <c r="C178" s="137" t="s">
        <v>48</v>
      </c>
      <c r="D178" s="138" t="s">
        <v>526</v>
      </c>
      <c r="E178" s="139">
        <v>400</v>
      </c>
      <c r="F178" s="146">
        <f>'Ведомственная 2021'!G167</f>
        <v>4011017.26</v>
      </c>
    </row>
    <row r="179" spans="1:6" ht="35.25" customHeight="1">
      <c r="A179" s="154" t="s">
        <v>14</v>
      </c>
      <c r="B179" s="150" t="s">
        <v>46</v>
      </c>
      <c r="C179" s="150" t="s">
        <v>48</v>
      </c>
      <c r="D179" s="230" t="s">
        <v>214</v>
      </c>
      <c r="E179" s="144"/>
      <c r="F179" s="145">
        <f>F180</f>
        <v>9686807</v>
      </c>
    </row>
    <row r="180" spans="1:6" ht="30.75">
      <c r="A180" s="135" t="s">
        <v>164</v>
      </c>
      <c r="B180" s="137" t="s">
        <v>46</v>
      </c>
      <c r="C180" s="137" t="s">
        <v>48</v>
      </c>
      <c r="D180" s="163" t="s">
        <v>214</v>
      </c>
      <c r="E180" s="143" t="s">
        <v>175</v>
      </c>
      <c r="F180" s="146">
        <f>'Ведомственная 2021'!G169</f>
        <v>9686807</v>
      </c>
    </row>
    <row r="181" spans="1:6" ht="93">
      <c r="A181" s="154" t="s">
        <v>801</v>
      </c>
      <c r="B181" s="150" t="s">
        <v>46</v>
      </c>
      <c r="C181" s="150" t="s">
        <v>48</v>
      </c>
      <c r="D181" s="233" t="s">
        <v>802</v>
      </c>
      <c r="E181" s="139"/>
      <c r="F181" s="145">
        <f>F182</f>
        <v>120000</v>
      </c>
    </row>
    <row r="182" spans="1:6" ht="46.5">
      <c r="A182" s="154" t="s">
        <v>803</v>
      </c>
      <c r="B182" s="150" t="s">
        <v>46</v>
      </c>
      <c r="C182" s="150" t="s">
        <v>48</v>
      </c>
      <c r="D182" s="141" t="s">
        <v>804</v>
      </c>
      <c r="E182" s="139"/>
      <c r="F182" s="145">
        <f>F183</f>
        <v>120000</v>
      </c>
    </row>
    <row r="183" spans="1:6" ht="30.75">
      <c r="A183" s="135" t="s">
        <v>805</v>
      </c>
      <c r="B183" s="137" t="s">
        <v>46</v>
      </c>
      <c r="C183" s="137" t="s">
        <v>48</v>
      </c>
      <c r="D183" s="163" t="s">
        <v>806</v>
      </c>
      <c r="E183" s="139"/>
      <c r="F183" s="146">
        <f>F184</f>
        <v>120000</v>
      </c>
    </row>
    <row r="184" spans="1:6" ht="30.75">
      <c r="A184" s="135" t="s">
        <v>164</v>
      </c>
      <c r="B184" s="137" t="s">
        <v>46</v>
      </c>
      <c r="C184" s="137" t="s">
        <v>48</v>
      </c>
      <c r="D184" s="163" t="s">
        <v>806</v>
      </c>
      <c r="E184" s="139">
        <v>200</v>
      </c>
      <c r="F184" s="146">
        <f>'Ведомственная 2021'!G173</f>
        <v>120000</v>
      </c>
    </row>
    <row r="185" spans="1:6" ht="15">
      <c r="A185" s="244" t="s">
        <v>130</v>
      </c>
      <c r="B185" s="161" t="s">
        <v>46</v>
      </c>
      <c r="C185" s="161" t="s">
        <v>52</v>
      </c>
      <c r="D185" s="245"/>
      <c r="E185" s="162"/>
      <c r="F185" s="145">
        <f>F186</f>
        <v>279000</v>
      </c>
    </row>
    <row r="186" spans="1:6" ht="46.5">
      <c r="A186" s="152" t="s">
        <v>641</v>
      </c>
      <c r="B186" s="161" t="s">
        <v>46</v>
      </c>
      <c r="C186" s="161" t="s">
        <v>52</v>
      </c>
      <c r="D186" s="141" t="s">
        <v>402</v>
      </c>
      <c r="E186" s="162"/>
      <c r="F186" s="145">
        <f>F191+F187</f>
        <v>279000</v>
      </c>
    </row>
    <row r="187" spans="1:6" ht="62.25">
      <c r="A187" s="152" t="s">
        <v>642</v>
      </c>
      <c r="B187" s="161" t="s">
        <v>46</v>
      </c>
      <c r="C187" s="161" t="s">
        <v>52</v>
      </c>
      <c r="D187" s="141" t="s">
        <v>420</v>
      </c>
      <c r="E187" s="162"/>
      <c r="F187" s="145">
        <f>F188</f>
        <v>129000</v>
      </c>
    </row>
    <row r="188" spans="1:6" ht="30.75">
      <c r="A188" s="152" t="s">
        <v>24</v>
      </c>
      <c r="B188" s="161" t="s">
        <v>46</v>
      </c>
      <c r="C188" s="161" t="s">
        <v>52</v>
      </c>
      <c r="D188" s="141" t="s">
        <v>449</v>
      </c>
      <c r="E188" s="162"/>
      <c r="F188" s="145">
        <f>F189</f>
        <v>129000</v>
      </c>
    </row>
    <row r="189" spans="1:6" ht="36.75" customHeight="1">
      <c r="A189" s="142" t="s">
        <v>25</v>
      </c>
      <c r="B189" s="161" t="s">
        <v>46</v>
      </c>
      <c r="C189" s="161" t="s">
        <v>52</v>
      </c>
      <c r="D189" s="138" t="s">
        <v>26</v>
      </c>
      <c r="E189" s="162"/>
      <c r="F189" s="145">
        <f>F190</f>
        <v>129000</v>
      </c>
    </row>
    <row r="190" spans="1:6" ht="30.75">
      <c r="A190" s="142" t="s">
        <v>164</v>
      </c>
      <c r="B190" s="167" t="s">
        <v>46</v>
      </c>
      <c r="C190" s="167" t="s">
        <v>52</v>
      </c>
      <c r="D190" s="138" t="s">
        <v>26</v>
      </c>
      <c r="E190" s="139">
        <v>200</v>
      </c>
      <c r="F190" s="146">
        <f>'Ведомственная 2021'!G179</f>
        <v>129000</v>
      </c>
    </row>
    <row r="191" spans="1:6" ht="62.25">
      <c r="A191" s="152" t="s">
        <v>643</v>
      </c>
      <c r="B191" s="161" t="s">
        <v>46</v>
      </c>
      <c r="C191" s="161" t="s">
        <v>52</v>
      </c>
      <c r="D191" s="141" t="s">
        <v>419</v>
      </c>
      <c r="E191" s="139"/>
      <c r="F191" s="145">
        <f>F192+F195+F198</f>
        <v>150000</v>
      </c>
    </row>
    <row r="192" spans="1:6" ht="30.75">
      <c r="A192" s="154" t="s">
        <v>343</v>
      </c>
      <c r="B192" s="161" t="s">
        <v>46</v>
      </c>
      <c r="C192" s="161" t="s">
        <v>52</v>
      </c>
      <c r="D192" s="141" t="s">
        <v>450</v>
      </c>
      <c r="E192" s="162"/>
      <c r="F192" s="145">
        <f>F193</f>
        <v>80000</v>
      </c>
    </row>
    <row r="193" spans="1:6" ht="39" customHeight="1">
      <c r="A193" s="135" t="s">
        <v>25</v>
      </c>
      <c r="B193" s="167" t="s">
        <v>46</v>
      </c>
      <c r="C193" s="167" t="s">
        <v>52</v>
      </c>
      <c r="D193" s="138" t="s">
        <v>135</v>
      </c>
      <c r="E193" s="139"/>
      <c r="F193" s="146">
        <f>F194</f>
        <v>80000</v>
      </c>
    </row>
    <row r="194" spans="1:6" ht="30.75">
      <c r="A194" s="246" t="s">
        <v>164</v>
      </c>
      <c r="B194" s="167" t="s">
        <v>46</v>
      </c>
      <c r="C194" s="167" t="s">
        <v>52</v>
      </c>
      <c r="D194" s="138" t="s">
        <v>135</v>
      </c>
      <c r="E194" s="139">
        <v>200</v>
      </c>
      <c r="F194" s="146">
        <f>'Ведомственная 2021'!G183</f>
        <v>80000</v>
      </c>
    </row>
    <row r="195" spans="1:6" ht="108.75">
      <c r="A195" s="244" t="s">
        <v>375</v>
      </c>
      <c r="B195" s="161" t="s">
        <v>46</v>
      </c>
      <c r="C195" s="161" t="s">
        <v>52</v>
      </c>
      <c r="D195" s="141" t="s">
        <v>451</v>
      </c>
      <c r="E195" s="162"/>
      <c r="F195" s="145">
        <f>F196</f>
        <v>40000</v>
      </c>
    </row>
    <row r="196" spans="1:6" ht="35.25" customHeight="1">
      <c r="A196" s="135" t="s">
        <v>25</v>
      </c>
      <c r="B196" s="167" t="s">
        <v>46</v>
      </c>
      <c r="C196" s="167" t="s">
        <v>52</v>
      </c>
      <c r="D196" s="138" t="s">
        <v>376</v>
      </c>
      <c r="E196" s="139"/>
      <c r="F196" s="146">
        <f>F197</f>
        <v>40000</v>
      </c>
    </row>
    <row r="197" spans="1:6" ht="30.75">
      <c r="A197" s="246" t="s">
        <v>164</v>
      </c>
      <c r="B197" s="167" t="s">
        <v>46</v>
      </c>
      <c r="C197" s="167" t="s">
        <v>52</v>
      </c>
      <c r="D197" s="138" t="s">
        <v>376</v>
      </c>
      <c r="E197" s="139">
        <v>200</v>
      </c>
      <c r="F197" s="146">
        <f>'Ведомственная 2021'!G186</f>
        <v>40000</v>
      </c>
    </row>
    <row r="198" spans="1:6" ht="93">
      <c r="A198" s="247" t="s">
        <v>520</v>
      </c>
      <c r="B198" s="161" t="s">
        <v>46</v>
      </c>
      <c r="C198" s="161" t="s">
        <v>52</v>
      </c>
      <c r="D198" s="141" t="s">
        <v>522</v>
      </c>
      <c r="E198" s="162"/>
      <c r="F198" s="145">
        <f>F199</f>
        <v>30000</v>
      </c>
    </row>
    <row r="199" spans="1:6" ht="34.5" customHeight="1">
      <c r="A199" s="142" t="s">
        <v>25</v>
      </c>
      <c r="B199" s="167" t="s">
        <v>46</v>
      </c>
      <c r="C199" s="167" t="s">
        <v>52</v>
      </c>
      <c r="D199" s="138" t="s">
        <v>521</v>
      </c>
      <c r="E199" s="139"/>
      <c r="F199" s="146">
        <f>F200</f>
        <v>30000</v>
      </c>
    </row>
    <row r="200" spans="1:6" ht="30.75">
      <c r="A200" s="248" t="s">
        <v>164</v>
      </c>
      <c r="B200" s="167" t="s">
        <v>46</v>
      </c>
      <c r="C200" s="167" t="s">
        <v>52</v>
      </c>
      <c r="D200" s="138" t="s">
        <v>521</v>
      </c>
      <c r="E200" s="139">
        <v>200</v>
      </c>
      <c r="F200" s="146">
        <f>'Ведомственная 2021'!G189</f>
        <v>30000</v>
      </c>
    </row>
    <row r="201" spans="1:6" ht="15">
      <c r="A201" s="247" t="s">
        <v>528</v>
      </c>
      <c r="B201" s="161" t="s">
        <v>46</v>
      </c>
      <c r="C201" s="161">
        <v>12</v>
      </c>
      <c r="D201" s="138"/>
      <c r="E201" s="139"/>
      <c r="F201" s="145">
        <f>F202</f>
        <v>3127749</v>
      </c>
    </row>
    <row r="202" spans="1:6" ht="46.5">
      <c r="A202" s="159" t="s">
        <v>644</v>
      </c>
      <c r="B202" s="161" t="s">
        <v>46</v>
      </c>
      <c r="C202" s="161">
        <v>12</v>
      </c>
      <c r="D202" s="156" t="s">
        <v>529</v>
      </c>
      <c r="E202" s="139"/>
      <c r="F202" s="145">
        <f>F203</f>
        <v>3127749</v>
      </c>
    </row>
    <row r="203" spans="1:6" ht="93">
      <c r="A203" s="159" t="s">
        <v>645</v>
      </c>
      <c r="B203" s="161" t="s">
        <v>46</v>
      </c>
      <c r="C203" s="161">
        <v>12</v>
      </c>
      <c r="D203" s="156" t="s">
        <v>530</v>
      </c>
      <c r="E203" s="139"/>
      <c r="F203" s="145">
        <f>F204</f>
        <v>3127749</v>
      </c>
    </row>
    <row r="204" spans="1:6" ht="62.25">
      <c r="A204" s="159" t="s">
        <v>551</v>
      </c>
      <c r="B204" s="161" t="s">
        <v>46</v>
      </c>
      <c r="C204" s="161">
        <v>12</v>
      </c>
      <c r="D204" s="156" t="s">
        <v>550</v>
      </c>
      <c r="E204" s="139"/>
      <c r="F204" s="145">
        <f>F205+F207+F209</f>
        <v>3127749</v>
      </c>
    </row>
    <row r="205" spans="1:6" ht="46.5">
      <c r="A205" s="159" t="s">
        <v>552</v>
      </c>
      <c r="B205" s="161" t="s">
        <v>46</v>
      </c>
      <c r="C205" s="161">
        <v>12</v>
      </c>
      <c r="D205" s="156" t="s">
        <v>554</v>
      </c>
      <c r="E205" s="139"/>
      <c r="F205" s="145">
        <f>F206</f>
        <v>1465974</v>
      </c>
    </row>
    <row r="206" spans="1:6" ht="15">
      <c r="A206" s="166" t="s">
        <v>305</v>
      </c>
      <c r="B206" s="167" t="s">
        <v>46</v>
      </c>
      <c r="C206" s="167">
        <v>12</v>
      </c>
      <c r="D206" s="157" t="s">
        <v>554</v>
      </c>
      <c r="E206" s="139">
        <v>500</v>
      </c>
      <c r="F206" s="146">
        <f>'Ведомственная 2021'!G195</f>
        <v>1465974</v>
      </c>
    </row>
    <row r="207" spans="1:6" ht="51" customHeight="1">
      <c r="A207" s="159" t="s">
        <v>553</v>
      </c>
      <c r="B207" s="161" t="s">
        <v>46</v>
      </c>
      <c r="C207" s="161">
        <v>12</v>
      </c>
      <c r="D207" s="156" t="s">
        <v>555</v>
      </c>
      <c r="E207" s="139"/>
      <c r="F207" s="145">
        <f>F208</f>
        <v>628275</v>
      </c>
    </row>
    <row r="208" spans="1:6" ht="15">
      <c r="A208" s="166" t="s">
        <v>305</v>
      </c>
      <c r="B208" s="167" t="s">
        <v>46</v>
      </c>
      <c r="C208" s="167">
        <v>12</v>
      </c>
      <c r="D208" s="157" t="s">
        <v>555</v>
      </c>
      <c r="E208" s="139">
        <v>500</v>
      </c>
      <c r="F208" s="146">
        <f>'Ведомственная 2021'!G197</f>
        <v>628275</v>
      </c>
    </row>
    <row r="209" spans="1:6" ht="54" customHeight="1">
      <c r="A209" s="247" t="s">
        <v>798</v>
      </c>
      <c r="B209" s="161" t="s">
        <v>46</v>
      </c>
      <c r="C209" s="161">
        <v>12</v>
      </c>
      <c r="D209" s="156" t="s">
        <v>799</v>
      </c>
      <c r="E209" s="139"/>
      <c r="F209" s="145">
        <f>F210</f>
        <v>1033500</v>
      </c>
    </row>
    <row r="210" spans="1:6" ht="15">
      <c r="A210" s="166" t="s">
        <v>305</v>
      </c>
      <c r="B210" s="167" t="s">
        <v>46</v>
      </c>
      <c r="C210" s="167">
        <v>12</v>
      </c>
      <c r="D210" s="157" t="s">
        <v>799</v>
      </c>
      <c r="E210" s="139">
        <v>500</v>
      </c>
      <c r="F210" s="146">
        <f>'Ведомственная 2021'!G199</f>
        <v>1033500</v>
      </c>
    </row>
    <row r="211" spans="1:6" ht="15">
      <c r="A211" s="154" t="s">
        <v>482</v>
      </c>
      <c r="B211" s="158" t="s">
        <v>483</v>
      </c>
      <c r="C211" s="137"/>
      <c r="D211" s="138"/>
      <c r="E211" s="139"/>
      <c r="F211" s="145">
        <f>F212</f>
        <v>8122596</v>
      </c>
    </row>
    <row r="212" spans="1:6" ht="15">
      <c r="A212" s="154" t="s">
        <v>484</v>
      </c>
      <c r="B212" s="158" t="s">
        <v>483</v>
      </c>
      <c r="C212" s="144" t="s">
        <v>44</v>
      </c>
      <c r="D212" s="138"/>
      <c r="E212" s="139"/>
      <c r="F212" s="145">
        <f>F213+F244</f>
        <v>8122596</v>
      </c>
    </row>
    <row r="213" spans="1:6" ht="40.5" customHeight="1">
      <c r="A213" s="159" t="s">
        <v>705</v>
      </c>
      <c r="B213" s="158" t="s">
        <v>483</v>
      </c>
      <c r="C213" s="144" t="s">
        <v>44</v>
      </c>
      <c r="D213" s="156" t="s">
        <v>687</v>
      </c>
      <c r="E213" s="139"/>
      <c r="F213" s="145">
        <f>F214</f>
        <v>1016941</v>
      </c>
    </row>
    <row r="214" spans="1:6" ht="60.75" customHeight="1">
      <c r="A214" s="159" t="s">
        <v>706</v>
      </c>
      <c r="B214" s="158" t="s">
        <v>483</v>
      </c>
      <c r="C214" s="144" t="s">
        <v>44</v>
      </c>
      <c r="D214" s="156" t="s">
        <v>688</v>
      </c>
      <c r="E214" s="139"/>
      <c r="F214" s="145">
        <f>F215</f>
        <v>1016941</v>
      </c>
    </row>
    <row r="215" spans="1:6" ht="34.5" customHeight="1">
      <c r="A215" s="159" t="s">
        <v>689</v>
      </c>
      <c r="B215" s="158" t="s">
        <v>483</v>
      </c>
      <c r="C215" s="144" t="s">
        <v>44</v>
      </c>
      <c r="D215" s="156" t="s">
        <v>690</v>
      </c>
      <c r="E215" s="139"/>
      <c r="F215" s="145">
        <f>F218+F231+F216</f>
        <v>1016941</v>
      </c>
    </row>
    <row r="216" spans="1:6" ht="34.5" customHeight="1">
      <c r="A216" s="160" t="s">
        <v>809</v>
      </c>
      <c r="B216" s="158" t="s">
        <v>483</v>
      </c>
      <c r="C216" s="144" t="s">
        <v>44</v>
      </c>
      <c r="D216" s="156" t="s">
        <v>810</v>
      </c>
      <c r="E216" s="139"/>
      <c r="F216" s="145">
        <f>F217</f>
        <v>300000</v>
      </c>
    </row>
    <row r="217" spans="1:6" ht="34.5" customHeight="1">
      <c r="A217" s="248" t="s">
        <v>164</v>
      </c>
      <c r="B217" s="207" t="s">
        <v>483</v>
      </c>
      <c r="C217" s="143" t="s">
        <v>44</v>
      </c>
      <c r="D217" s="157" t="s">
        <v>810</v>
      </c>
      <c r="E217" s="139">
        <v>200</v>
      </c>
      <c r="F217" s="146">
        <f>'Ведомственная 2021'!G206</f>
        <v>300000</v>
      </c>
    </row>
    <row r="218" spans="1:6" ht="35.25" customHeight="1">
      <c r="A218" s="160" t="s">
        <v>572</v>
      </c>
      <c r="B218" s="158" t="s">
        <v>483</v>
      </c>
      <c r="C218" s="144" t="s">
        <v>44</v>
      </c>
      <c r="D218" s="156" t="s">
        <v>691</v>
      </c>
      <c r="E218" s="143"/>
      <c r="F218" s="146">
        <f>F219+F221+F223+F225+F227+F229</f>
        <v>430165</v>
      </c>
    </row>
    <row r="219" spans="1:6" ht="33.75" customHeight="1">
      <c r="A219" s="160" t="s">
        <v>719</v>
      </c>
      <c r="B219" s="158" t="s">
        <v>483</v>
      </c>
      <c r="C219" s="144" t="s">
        <v>44</v>
      </c>
      <c r="D219" s="156" t="s">
        <v>692</v>
      </c>
      <c r="E219" s="143"/>
      <c r="F219" s="145">
        <f>F220</f>
        <v>72595</v>
      </c>
    </row>
    <row r="220" spans="1:6" ht="33.75" customHeight="1">
      <c r="A220" s="135" t="s">
        <v>164</v>
      </c>
      <c r="B220" s="158" t="s">
        <v>483</v>
      </c>
      <c r="C220" s="144" t="s">
        <v>44</v>
      </c>
      <c r="D220" s="156" t="s">
        <v>692</v>
      </c>
      <c r="E220" s="143" t="s">
        <v>175</v>
      </c>
      <c r="F220" s="146">
        <f>'Ведомственная 2021'!G209</f>
        <v>72595</v>
      </c>
    </row>
    <row r="221" spans="1:6" ht="33.75" customHeight="1">
      <c r="A221" s="160" t="s">
        <v>720</v>
      </c>
      <c r="B221" s="158" t="s">
        <v>483</v>
      </c>
      <c r="C221" s="144" t="s">
        <v>44</v>
      </c>
      <c r="D221" s="156" t="s">
        <v>693</v>
      </c>
      <c r="E221" s="143"/>
      <c r="F221" s="145">
        <f>F222</f>
        <v>78715</v>
      </c>
    </row>
    <row r="222" spans="1:6" ht="33.75" customHeight="1">
      <c r="A222" s="135" t="s">
        <v>164</v>
      </c>
      <c r="B222" s="158" t="s">
        <v>483</v>
      </c>
      <c r="C222" s="144" t="s">
        <v>44</v>
      </c>
      <c r="D222" s="156" t="s">
        <v>693</v>
      </c>
      <c r="E222" s="143" t="s">
        <v>175</v>
      </c>
      <c r="F222" s="146">
        <f>'Ведомственная 2021'!G211</f>
        <v>78715</v>
      </c>
    </row>
    <row r="223" spans="1:6" ht="33.75" customHeight="1">
      <c r="A223" s="160" t="s">
        <v>721</v>
      </c>
      <c r="B223" s="158" t="s">
        <v>483</v>
      </c>
      <c r="C223" s="144" t="s">
        <v>44</v>
      </c>
      <c r="D223" s="156" t="s">
        <v>694</v>
      </c>
      <c r="E223" s="143"/>
      <c r="F223" s="145">
        <f>F224</f>
        <v>58991</v>
      </c>
    </row>
    <row r="224" spans="1:6" ht="33.75" customHeight="1">
      <c r="A224" s="135" t="s">
        <v>164</v>
      </c>
      <c r="B224" s="158" t="s">
        <v>483</v>
      </c>
      <c r="C224" s="144" t="s">
        <v>44</v>
      </c>
      <c r="D224" s="156" t="s">
        <v>694</v>
      </c>
      <c r="E224" s="143" t="s">
        <v>175</v>
      </c>
      <c r="F224" s="146">
        <f>'Ведомственная 2021'!G213</f>
        <v>58991</v>
      </c>
    </row>
    <row r="225" spans="1:6" ht="33.75" customHeight="1">
      <c r="A225" s="160" t="s">
        <v>722</v>
      </c>
      <c r="B225" s="158" t="s">
        <v>483</v>
      </c>
      <c r="C225" s="144" t="s">
        <v>44</v>
      </c>
      <c r="D225" s="156" t="s">
        <v>695</v>
      </c>
      <c r="E225" s="143"/>
      <c r="F225" s="145">
        <f>F226</f>
        <v>56305</v>
      </c>
    </row>
    <row r="226" spans="1:6" ht="33.75" customHeight="1">
      <c r="A226" s="135" t="s">
        <v>164</v>
      </c>
      <c r="B226" s="158" t="s">
        <v>483</v>
      </c>
      <c r="C226" s="144" t="s">
        <v>44</v>
      </c>
      <c r="D226" s="156" t="s">
        <v>695</v>
      </c>
      <c r="E226" s="143" t="s">
        <v>175</v>
      </c>
      <c r="F226" s="146">
        <f>'Ведомственная 2021'!G215</f>
        <v>56305</v>
      </c>
    </row>
    <row r="227" spans="1:6" ht="33.75" customHeight="1">
      <c r="A227" s="160" t="s">
        <v>723</v>
      </c>
      <c r="B227" s="158" t="s">
        <v>483</v>
      </c>
      <c r="C227" s="144" t="s">
        <v>44</v>
      </c>
      <c r="D227" s="156" t="s">
        <v>696</v>
      </c>
      <c r="E227" s="143"/>
      <c r="F227" s="145">
        <f>F228</f>
        <v>63674</v>
      </c>
    </row>
    <row r="228" spans="1:6" ht="33.75" customHeight="1">
      <c r="A228" s="135" t="s">
        <v>164</v>
      </c>
      <c r="B228" s="158" t="s">
        <v>483</v>
      </c>
      <c r="C228" s="144" t="s">
        <v>44</v>
      </c>
      <c r="D228" s="156" t="s">
        <v>696</v>
      </c>
      <c r="E228" s="143" t="s">
        <v>175</v>
      </c>
      <c r="F228" s="146">
        <f>'Ведомственная 2021'!G217</f>
        <v>63674</v>
      </c>
    </row>
    <row r="229" spans="1:6" ht="44.25" customHeight="1">
      <c r="A229" s="160" t="s">
        <v>724</v>
      </c>
      <c r="B229" s="158" t="s">
        <v>483</v>
      </c>
      <c r="C229" s="144" t="s">
        <v>44</v>
      </c>
      <c r="D229" s="156" t="s">
        <v>697</v>
      </c>
      <c r="E229" s="143"/>
      <c r="F229" s="145">
        <f>F230</f>
        <v>99885</v>
      </c>
    </row>
    <row r="230" spans="1:6" ht="33.75" customHeight="1">
      <c r="A230" s="135" t="s">
        <v>164</v>
      </c>
      <c r="B230" s="158" t="s">
        <v>483</v>
      </c>
      <c r="C230" s="144" t="s">
        <v>44</v>
      </c>
      <c r="D230" s="156" t="s">
        <v>697</v>
      </c>
      <c r="E230" s="143" t="s">
        <v>175</v>
      </c>
      <c r="F230" s="146">
        <f>'Ведомственная 2021'!G219</f>
        <v>99885</v>
      </c>
    </row>
    <row r="231" spans="1:6" ht="33.75" customHeight="1">
      <c r="A231" s="159" t="s">
        <v>574</v>
      </c>
      <c r="B231" s="158" t="s">
        <v>483</v>
      </c>
      <c r="C231" s="144" t="s">
        <v>44</v>
      </c>
      <c r="D231" s="156" t="s">
        <v>698</v>
      </c>
      <c r="E231" s="144"/>
      <c r="F231" s="145">
        <f>F232+F234+F236+F238+F240+F242</f>
        <v>286776</v>
      </c>
    </row>
    <row r="232" spans="1:6" ht="34.5" customHeight="1">
      <c r="A232" s="159" t="s">
        <v>713</v>
      </c>
      <c r="B232" s="158" t="s">
        <v>483</v>
      </c>
      <c r="C232" s="144" t="s">
        <v>44</v>
      </c>
      <c r="D232" s="156" t="s">
        <v>699</v>
      </c>
      <c r="E232" s="144"/>
      <c r="F232" s="145">
        <f>F233</f>
        <v>48396</v>
      </c>
    </row>
    <row r="233" spans="1:6" ht="33.75" customHeight="1">
      <c r="A233" s="135" t="s">
        <v>164</v>
      </c>
      <c r="B233" s="158" t="s">
        <v>483</v>
      </c>
      <c r="C233" s="144" t="s">
        <v>44</v>
      </c>
      <c r="D233" s="156" t="s">
        <v>699</v>
      </c>
      <c r="E233" s="143" t="s">
        <v>175</v>
      </c>
      <c r="F233" s="146">
        <f>'Ведомственная 2021'!G222</f>
        <v>48396</v>
      </c>
    </row>
    <row r="234" spans="1:6" ht="36.75" customHeight="1">
      <c r="A234" s="159" t="s">
        <v>714</v>
      </c>
      <c r="B234" s="158" t="s">
        <v>483</v>
      </c>
      <c r="C234" s="144" t="s">
        <v>44</v>
      </c>
      <c r="D234" s="156" t="s">
        <v>700</v>
      </c>
      <c r="E234" s="144"/>
      <c r="F234" s="145">
        <f>F235</f>
        <v>52476</v>
      </c>
    </row>
    <row r="235" spans="1:6" ht="33.75" customHeight="1">
      <c r="A235" s="135" t="s">
        <v>164</v>
      </c>
      <c r="B235" s="158" t="s">
        <v>483</v>
      </c>
      <c r="C235" s="144" t="s">
        <v>44</v>
      </c>
      <c r="D235" s="156" t="s">
        <v>700</v>
      </c>
      <c r="E235" s="143" t="s">
        <v>175</v>
      </c>
      <c r="F235" s="146">
        <f>'Ведомственная 2021'!G224</f>
        <v>52476</v>
      </c>
    </row>
    <row r="236" spans="1:6" ht="36.75" customHeight="1">
      <c r="A236" s="159" t="s">
        <v>715</v>
      </c>
      <c r="B236" s="158" t="s">
        <v>483</v>
      </c>
      <c r="C236" s="144" t="s">
        <v>44</v>
      </c>
      <c r="D236" s="156" t="s">
        <v>701</v>
      </c>
      <c r="E236" s="144"/>
      <c r="F236" s="145">
        <f>F237</f>
        <v>39327</v>
      </c>
    </row>
    <row r="237" spans="1:6" ht="32.25" customHeight="1">
      <c r="A237" s="135" t="s">
        <v>164</v>
      </c>
      <c r="B237" s="158" t="s">
        <v>483</v>
      </c>
      <c r="C237" s="144" t="s">
        <v>44</v>
      </c>
      <c r="D237" s="156" t="s">
        <v>701</v>
      </c>
      <c r="E237" s="143" t="s">
        <v>175</v>
      </c>
      <c r="F237" s="146">
        <f>'Ведомственная 2021'!G226</f>
        <v>39327</v>
      </c>
    </row>
    <row r="238" spans="1:6" ht="34.5" customHeight="1">
      <c r="A238" s="159" t="s">
        <v>718</v>
      </c>
      <c r="B238" s="158" t="s">
        <v>483</v>
      </c>
      <c r="C238" s="144" t="s">
        <v>44</v>
      </c>
      <c r="D238" s="156" t="s">
        <v>702</v>
      </c>
      <c r="E238" s="143"/>
      <c r="F238" s="145">
        <f>F239</f>
        <v>37537</v>
      </c>
    </row>
    <row r="239" spans="1:6" ht="30" customHeight="1">
      <c r="A239" s="135" t="s">
        <v>164</v>
      </c>
      <c r="B239" s="158" t="s">
        <v>483</v>
      </c>
      <c r="C239" s="144" t="s">
        <v>44</v>
      </c>
      <c r="D239" s="156" t="s">
        <v>702</v>
      </c>
      <c r="E239" s="143" t="s">
        <v>175</v>
      </c>
      <c r="F239" s="146">
        <f>'Ведомственная 2021'!G228</f>
        <v>37537</v>
      </c>
    </row>
    <row r="240" spans="1:6" ht="36" customHeight="1">
      <c r="A240" s="159" t="s">
        <v>716</v>
      </c>
      <c r="B240" s="158" t="s">
        <v>483</v>
      </c>
      <c r="C240" s="144" t="s">
        <v>44</v>
      </c>
      <c r="D240" s="156" t="s">
        <v>703</v>
      </c>
      <c r="E240" s="143"/>
      <c r="F240" s="145">
        <f>F241</f>
        <v>42449</v>
      </c>
    </row>
    <row r="241" spans="1:6" ht="32.25" customHeight="1">
      <c r="A241" s="135" t="s">
        <v>164</v>
      </c>
      <c r="B241" s="158" t="s">
        <v>483</v>
      </c>
      <c r="C241" s="144" t="s">
        <v>44</v>
      </c>
      <c r="D241" s="156" t="s">
        <v>703</v>
      </c>
      <c r="E241" s="143" t="s">
        <v>175</v>
      </c>
      <c r="F241" s="146">
        <f>'Ведомственная 2021'!G230</f>
        <v>42449</v>
      </c>
    </row>
    <row r="242" spans="1:6" ht="39" customHeight="1">
      <c r="A242" s="159" t="s">
        <v>717</v>
      </c>
      <c r="B242" s="158" t="s">
        <v>483</v>
      </c>
      <c r="C242" s="144" t="s">
        <v>44</v>
      </c>
      <c r="D242" s="156" t="s">
        <v>704</v>
      </c>
      <c r="E242" s="143"/>
      <c r="F242" s="145">
        <f>F243</f>
        <v>66591</v>
      </c>
    </row>
    <row r="243" spans="1:6" ht="36" customHeight="1">
      <c r="A243" s="135" t="s">
        <v>164</v>
      </c>
      <c r="B243" s="158" t="s">
        <v>483</v>
      </c>
      <c r="C243" s="144" t="s">
        <v>44</v>
      </c>
      <c r="D243" s="156" t="s">
        <v>704</v>
      </c>
      <c r="E243" s="143" t="s">
        <v>175</v>
      </c>
      <c r="F243" s="146">
        <f>'Ведомственная 2021'!G232</f>
        <v>66591</v>
      </c>
    </row>
    <row r="244" spans="1:6" ht="52.5" customHeight="1">
      <c r="A244" s="159" t="s">
        <v>758</v>
      </c>
      <c r="B244" s="158" t="s">
        <v>483</v>
      </c>
      <c r="C244" s="144" t="s">
        <v>44</v>
      </c>
      <c r="D244" s="156" t="s">
        <v>529</v>
      </c>
      <c r="E244" s="139"/>
      <c r="F244" s="145">
        <f>F245+F254</f>
        <v>7105655</v>
      </c>
    </row>
    <row r="245" spans="1:6" ht="96.75" customHeight="1">
      <c r="A245" s="159" t="s">
        <v>759</v>
      </c>
      <c r="B245" s="158" t="s">
        <v>483</v>
      </c>
      <c r="C245" s="144" t="s">
        <v>44</v>
      </c>
      <c r="D245" s="156" t="s">
        <v>530</v>
      </c>
      <c r="E245" s="139"/>
      <c r="F245" s="145">
        <f>F246</f>
        <v>6105655</v>
      </c>
    </row>
    <row r="246" spans="1:6" ht="48" customHeight="1">
      <c r="A246" s="159" t="s">
        <v>752</v>
      </c>
      <c r="B246" s="158" t="s">
        <v>483</v>
      </c>
      <c r="C246" s="144" t="s">
        <v>44</v>
      </c>
      <c r="D246" s="156" t="s">
        <v>753</v>
      </c>
      <c r="E246" s="139"/>
      <c r="F246" s="145">
        <f>F247+F249+F251</f>
        <v>6105655</v>
      </c>
    </row>
    <row r="247" spans="1:6" ht="36" customHeight="1">
      <c r="A247" s="159" t="s">
        <v>754</v>
      </c>
      <c r="B247" s="158" t="s">
        <v>483</v>
      </c>
      <c r="C247" s="144" t="s">
        <v>44</v>
      </c>
      <c r="D247" s="156" t="s">
        <v>755</v>
      </c>
      <c r="E247" s="139"/>
      <c r="F247" s="145">
        <f>F248</f>
        <v>3732103</v>
      </c>
    </row>
    <row r="248" spans="1:6" ht="36" customHeight="1">
      <c r="A248" s="243" t="s">
        <v>527</v>
      </c>
      <c r="B248" s="207" t="s">
        <v>483</v>
      </c>
      <c r="C248" s="143" t="s">
        <v>44</v>
      </c>
      <c r="D248" s="157" t="s">
        <v>755</v>
      </c>
      <c r="E248" s="139">
        <v>400</v>
      </c>
      <c r="F248" s="146">
        <f>'Ведомственная 2021'!G237</f>
        <v>3732103</v>
      </c>
    </row>
    <row r="249" spans="1:6" ht="49.5" customHeight="1">
      <c r="A249" s="159" t="s">
        <v>756</v>
      </c>
      <c r="B249" s="158" t="s">
        <v>483</v>
      </c>
      <c r="C249" s="144" t="s">
        <v>44</v>
      </c>
      <c r="D249" s="156" t="s">
        <v>757</v>
      </c>
      <c r="E249" s="139"/>
      <c r="F249" s="145">
        <f>F250</f>
        <v>421427</v>
      </c>
    </row>
    <row r="250" spans="1:6" ht="36" customHeight="1">
      <c r="A250" s="243" t="s">
        <v>527</v>
      </c>
      <c r="B250" s="207" t="s">
        <v>483</v>
      </c>
      <c r="C250" s="143" t="s">
        <v>44</v>
      </c>
      <c r="D250" s="157" t="s">
        <v>757</v>
      </c>
      <c r="E250" s="139">
        <v>400</v>
      </c>
      <c r="F250" s="146">
        <f>'Ведомственная 2021'!G239</f>
        <v>421427</v>
      </c>
    </row>
    <row r="251" spans="1:6" ht="36" customHeight="1">
      <c r="A251" s="159" t="s">
        <v>796</v>
      </c>
      <c r="B251" s="158" t="s">
        <v>483</v>
      </c>
      <c r="C251" s="144" t="s">
        <v>44</v>
      </c>
      <c r="D251" s="141" t="s">
        <v>797</v>
      </c>
      <c r="E251" s="139"/>
      <c r="F251" s="145">
        <f>F252+F253</f>
        <v>1952125</v>
      </c>
    </row>
    <row r="252" spans="1:6" ht="36" customHeight="1">
      <c r="A252" s="248" t="s">
        <v>164</v>
      </c>
      <c r="B252" s="207" t="s">
        <v>483</v>
      </c>
      <c r="C252" s="143" t="s">
        <v>44</v>
      </c>
      <c r="D252" s="138" t="s">
        <v>797</v>
      </c>
      <c r="E252" s="139">
        <v>200</v>
      </c>
      <c r="F252" s="146">
        <f>'Ведомственная 2021'!G241</f>
        <v>207890</v>
      </c>
    </row>
    <row r="253" spans="1:6" ht="36" customHeight="1">
      <c r="A253" s="243" t="s">
        <v>527</v>
      </c>
      <c r="B253" s="207" t="s">
        <v>483</v>
      </c>
      <c r="C253" s="143" t="s">
        <v>44</v>
      </c>
      <c r="D253" s="138" t="s">
        <v>797</v>
      </c>
      <c r="E253" s="139">
        <v>400</v>
      </c>
      <c r="F253" s="146">
        <f>'Ведомственная 2021'!G242</f>
        <v>1744235</v>
      </c>
    </row>
    <row r="254" spans="1:6" ht="81" customHeight="1">
      <c r="A254" s="204" t="s">
        <v>789</v>
      </c>
      <c r="B254" s="158" t="s">
        <v>483</v>
      </c>
      <c r="C254" s="144" t="s">
        <v>44</v>
      </c>
      <c r="D254" s="156" t="s">
        <v>790</v>
      </c>
      <c r="E254" s="162"/>
      <c r="F254" s="145">
        <f>F255</f>
        <v>1000000</v>
      </c>
    </row>
    <row r="255" spans="1:6" ht="189.75" customHeight="1">
      <c r="A255" s="205" t="s">
        <v>791</v>
      </c>
      <c r="B255" s="158" t="s">
        <v>483</v>
      </c>
      <c r="C255" s="144" t="s">
        <v>44</v>
      </c>
      <c r="D255" s="156" t="s">
        <v>792</v>
      </c>
      <c r="E255" s="162"/>
      <c r="F255" s="145">
        <f>F256</f>
        <v>1000000</v>
      </c>
    </row>
    <row r="256" spans="1:6" ht="18" customHeight="1">
      <c r="A256" s="208" t="s">
        <v>793</v>
      </c>
      <c r="B256" s="207" t="s">
        <v>483</v>
      </c>
      <c r="C256" s="143" t="s">
        <v>44</v>
      </c>
      <c r="D256" s="138" t="s">
        <v>794</v>
      </c>
      <c r="E256" s="139"/>
      <c r="F256" s="146">
        <f>F257</f>
        <v>1000000</v>
      </c>
    </row>
    <row r="257" spans="1:6" ht="21" customHeight="1">
      <c r="A257" s="135" t="s">
        <v>285</v>
      </c>
      <c r="B257" s="207" t="s">
        <v>483</v>
      </c>
      <c r="C257" s="143" t="s">
        <v>44</v>
      </c>
      <c r="D257" s="138" t="s">
        <v>794</v>
      </c>
      <c r="E257" s="139">
        <v>800</v>
      </c>
      <c r="F257" s="146">
        <f>'Ведомственная 2021'!G246</f>
        <v>1000000</v>
      </c>
    </row>
    <row r="258" spans="1:6" ht="15">
      <c r="A258" s="154" t="s">
        <v>141</v>
      </c>
      <c r="B258" s="158" t="s">
        <v>50</v>
      </c>
      <c r="C258" s="144"/>
      <c r="D258" s="233"/>
      <c r="E258" s="228"/>
      <c r="F258" s="145">
        <f>F259+F267+F317+F339+F308</f>
        <v>262678161</v>
      </c>
    </row>
    <row r="259" spans="1:6" ht="15">
      <c r="A259" s="154" t="s">
        <v>30</v>
      </c>
      <c r="B259" s="150" t="s">
        <v>50</v>
      </c>
      <c r="C259" s="144" t="s">
        <v>43</v>
      </c>
      <c r="D259" s="233"/>
      <c r="E259" s="228"/>
      <c r="F259" s="145">
        <f>F260</f>
        <v>11823032</v>
      </c>
    </row>
    <row r="260" spans="1:6" ht="30.75">
      <c r="A260" s="230" t="s">
        <v>646</v>
      </c>
      <c r="B260" s="150" t="s">
        <v>50</v>
      </c>
      <c r="C260" s="144" t="s">
        <v>43</v>
      </c>
      <c r="D260" s="233" t="s">
        <v>403</v>
      </c>
      <c r="E260" s="228"/>
      <c r="F260" s="145">
        <f>F261</f>
        <v>11823032</v>
      </c>
    </row>
    <row r="261" spans="1:6" ht="62.25">
      <c r="A261" s="230" t="s">
        <v>647</v>
      </c>
      <c r="B261" s="150" t="s">
        <v>50</v>
      </c>
      <c r="C261" s="144" t="s">
        <v>43</v>
      </c>
      <c r="D261" s="233" t="s">
        <v>411</v>
      </c>
      <c r="E261" s="228"/>
      <c r="F261" s="145">
        <f>F262</f>
        <v>11823032</v>
      </c>
    </row>
    <row r="262" spans="1:6" ht="30.75">
      <c r="A262" s="133" t="s">
        <v>255</v>
      </c>
      <c r="B262" s="150" t="s">
        <v>50</v>
      </c>
      <c r="C262" s="144" t="s">
        <v>43</v>
      </c>
      <c r="D262" s="141" t="s">
        <v>452</v>
      </c>
      <c r="E262" s="228"/>
      <c r="F262" s="145">
        <f>F263+F265</f>
        <v>11823032</v>
      </c>
    </row>
    <row r="263" spans="1:6" ht="108.75">
      <c r="A263" s="236" t="s">
        <v>233</v>
      </c>
      <c r="B263" s="150" t="s">
        <v>50</v>
      </c>
      <c r="C263" s="144" t="s">
        <v>43</v>
      </c>
      <c r="D263" s="230" t="s">
        <v>256</v>
      </c>
      <c r="E263" s="228"/>
      <c r="F263" s="145">
        <f>F264</f>
        <v>4748085</v>
      </c>
    </row>
    <row r="264" spans="1:6" ht="30.75">
      <c r="A264" s="135" t="s">
        <v>55</v>
      </c>
      <c r="B264" s="137" t="s">
        <v>50</v>
      </c>
      <c r="C264" s="143" t="s">
        <v>43</v>
      </c>
      <c r="D264" s="163" t="s">
        <v>256</v>
      </c>
      <c r="E264" s="143">
        <v>600</v>
      </c>
      <c r="F264" s="146">
        <f>'Ведомственная 2021'!G379</f>
        <v>4748085</v>
      </c>
    </row>
    <row r="265" spans="1:6" ht="30.75">
      <c r="A265" s="154" t="s">
        <v>171</v>
      </c>
      <c r="B265" s="150" t="s">
        <v>50</v>
      </c>
      <c r="C265" s="144" t="s">
        <v>43</v>
      </c>
      <c r="D265" s="237" t="s">
        <v>257</v>
      </c>
      <c r="E265" s="228"/>
      <c r="F265" s="145">
        <f>F266</f>
        <v>7074947</v>
      </c>
    </row>
    <row r="266" spans="1:6" ht="30.75">
      <c r="A266" s="135" t="s">
        <v>55</v>
      </c>
      <c r="B266" s="137" t="s">
        <v>50</v>
      </c>
      <c r="C266" s="143" t="s">
        <v>43</v>
      </c>
      <c r="D266" s="231" t="s">
        <v>257</v>
      </c>
      <c r="E266" s="143">
        <v>600</v>
      </c>
      <c r="F266" s="146">
        <f>'Ведомственная 2021'!G381</f>
        <v>7074947</v>
      </c>
    </row>
    <row r="267" spans="1:6" ht="15">
      <c r="A267" s="154" t="s">
        <v>284</v>
      </c>
      <c r="B267" s="150" t="s">
        <v>50</v>
      </c>
      <c r="C267" s="144" t="s">
        <v>44</v>
      </c>
      <c r="D267" s="228"/>
      <c r="E267" s="228"/>
      <c r="F267" s="145">
        <f>F268+F304</f>
        <v>236118345</v>
      </c>
    </row>
    <row r="268" spans="1:6" ht="30.75">
      <c r="A268" s="230" t="s">
        <v>646</v>
      </c>
      <c r="B268" s="150" t="s">
        <v>50</v>
      </c>
      <c r="C268" s="144" t="s">
        <v>44</v>
      </c>
      <c r="D268" s="233" t="s">
        <v>403</v>
      </c>
      <c r="E268" s="228"/>
      <c r="F268" s="145">
        <f>F269</f>
        <v>236018983</v>
      </c>
    </row>
    <row r="269" spans="1:6" ht="62.25">
      <c r="A269" s="230" t="s">
        <v>647</v>
      </c>
      <c r="B269" s="150" t="s">
        <v>50</v>
      </c>
      <c r="C269" s="144" t="s">
        <v>44</v>
      </c>
      <c r="D269" s="233" t="s">
        <v>411</v>
      </c>
      <c r="E269" s="228"/>
      <c r="F269" s="145">
        <f>F270+F279+F288+F293+F298+F301</f>
        <v>236018983</v>
      </c>
    </row>
    <row r="270" spans="1:6" ht="15">
      <c r="A270" s="133" t="s">
        <v>258</v>
      </c>
      <c r="B270" s="150" t="s">
        <v>50</v>
      </c>
      <c r="C270" s="144" t="s">
        <v>44</v>
      </c>
      <c r="D270" s="237" t="s">
        <v>453</v>
      </c>
      <c r="E270" s="228"/>
      <c r="F270" s="145">
        <f>F271+F275+F277+F273</f>
        <v>221060511</v>
      </c>
    </row>
    <row r="271" spans="1:6" ht="108.75">
      <c r="A271" s="236" t="s">
        <v>159</v>
      </c>
      <c r="B271" s="150" t="s">
        <v>50</v>
      </c>
      <c r="C271" s="144" t="s">
        <v>44</v>
      </c>
      <c r="D271" s="230" t="s">
        <v>259</v>
      </c>
      <c r="E271" s="228"/>
      <c r="F271" s="145">
        <f>F272</f>
        <v>173845106</v>
      </c>
    </row>
    <row r="272" spans="1:6" ht="30.75">
      <c r="A272" s="135" t="s">
        <v>55</v>
      </c>
      <c r="B272" s="137" t="s">
        <v>50</v>
      </c>
      <c r="C272" s="143" t="s">
        <v>44</v>
      </c>
      <c r="D272" s="163" t="s">
        <v>259</v>
      </c>
      <c r="E272" s="143">
        <v>600</v>
      </c>
      <c r="F272" s="146">
        <f>'Ведомственная 2021'!G387</f>
        <v>173845106</v>
      </c>
    </row>
    <row r="273" spans="1:6" ht="46.5">
      <c r="A273" s="152" t="s">
        <v>738</v>
      </c>
      <c r="B273" s="150" t="s">
        <v>50</v>
      </c>
      <c r="C273" s="144" t="s">
        <v>44</v>
      </c>
      <c r="D273" s="141" t="s">
        <v>739</v>
      </c>
      <c r="E273" s="144"/>
      <c r="F273" s="145">
        <f>F274</f>
        <v>13983480</v>
      </c>
    </row>
    <row r="274" spans="1:6" ht="30.75">
      <c r="A274" s="142" t="s">
        <v>55</v>
      </c>
      <c r="B274" s="137" t="s">
        <v>50</v>
      </c>
      <c r="C274" s="143" t="s">
        <v>44</v>
      </c>
      <c r="D274" s="138" t="s">
        <v>739</v>
      </c>
      <c r="E274" s="143" t="s">
        <v>346</v>
      </c>
      <c r="F274" s="146">
        <f>'Ведомственная 2021'!G389</f>
        <v>13983480</v>
      </c>
    </row>
    <row r="275" spans="1:6" ht="30.75">
      <c r="A275" s="154" t="s">
        <v>171</v>
      </c>
      <c r="B275" s="150" t="s">
        <v>50</v>
      </c>
      <c r="C275" s="144" t="s">
        <v>44</v>
      </c>
      <c r="D275" s="237" t="s">
        <v>260</v>
      </c>
      <c r="E275" s="228"/>
      <c r="F275" s="145">
        <f>F276</f>
        <v>33186775</v>
      </c>
    </row>
    <row r="276" spans="1:6" ht="30.75">
      <c r="A276" s="135" t="s">
        <v>55</v>
      </c>
      <c r="B276" s="137" t="s">
        <v>50</v>
      </c>
      <c r="C276" s="143" t="s">
        <v>44</v>
      </c>
      <c r="D276" s="231" t="s">
        <v>260</v>
      </c>
      <c r="E276" s="143">
        <v>600</v>
      </c>
      <c r="F276" s="146">
        <f>'Ведомственная 2021'!G391</f>
        <v>33186775</v>
      </c>
    </row>
    <row r="277" spans="1:6" ht="30.75">
      <c r="A277" s="154" t="s">
        <v>565</v>
      </c>
      <c r="B277" s="150" t="s">
        <v>50</v>
      </c>
      <c r="C277" s="150" t="s">
        <v>44</v>
      </c>
      <c r="D277" s="171" t="s">
        <v>564</v>
      </c>
      <c r="E277" s="162"/>
      <c r="F277" s="145">
        <f>F278</f>
        <v>45150</v>
      </c>
    </row>
    <row r="278" spans="1:6" ht="30.75">
      <c r="A278" s="135" t="s">
        <v>55</v>
      </c>
      <c r="B278" s="137" t="s">
        <v>50</v>
      </c>
      <c r="C278" s="137" t="s">
        <v>44</v>
      </c>
      <c r="D278" s="172" t="s">
        <v>564</v>
      </c>
      <c r="E278" s="151">
        <v>600</v>
      </c>
      <c r="F278" s="146">
        <f>'Ведомственная 2021'!G393</f>
        <v>45150</v>
      </c>
    </row>
    <row r="279" spans="1:6" ht="30.75">
      <c r="A279" s="133" t="s">
        <v>263</v>
      </c>
      <c r="B279" s="150" t="s">
        <v>50</v>
      </c>
      <c r="C279" s="144" t="s">
        <v>44</v>
      </c>
      <c r="D279" s="230" t="s">
        <v>454</v>
      </c>
      <c r="E279" s="143"/>
      <c r="F279" s="145">
        <f>F280+F282+F284+F286</f>
        <v>6961571</v>
      </c>
    </row>
    <row r="280" spans="1:6" ht="78">
      <c r="A280" s="134" t="s">
        <v>558</v>
      </c>
      <c r="B280" s="150" t="s">
        <v>50</v>
      </c>
      <c r="C280" s="150" t="s">
        <v>44</v>
      </c>
      <c r="D280" s="141" t="s">
        <v>559</v>
      </c>
      <c r="E280" s="153"/>
      <c r="F280" s="145">
        <f>F281</f>
        <v>370741</v>
      </c>
    </row>
    <row r="281" spans="1:6" ht="30.75">
      <c r="A281" s="142" t="s">
        <v>55</v>
      </c>
      <c r="B281" s="137" t="s">
        <v>50</v>
      </c>
      <c r="C281" s="137" t="s">
        <v>44</v>
      </c>
      <c r="D281" s="138" t="s">
        <v>559</v>
      </c>
      <c r="E281" s="151">
        <v>600</v>
      </c>
      <c r="F281" s="146">
        <f>'Ведомственная 2021'!G396</f>
        <v>370741</v>
      </c>
    </row>
    <row r="282" spans="1:6" ht="62.25">
      <c r="A282" s="133" t="s">
        <v>479</v>
      </c>
      <c r="B282" s="150" t="s">
        <v>50</v>
      </c>
      <c r="C282" s="144" t="s">
        <v>44</v>
      </c>
      <c r="D282" s="230" t="s">
        <v>12</v>
      </c>
      <c r="E282" s="228"/>
      <c r="F282" s="145">
        <f>F283</f>
        <v>2479510</v>
      </c>
    </row>
    <row r="283" spans="1:6" ht="30.75">
      <c r="A283" s="135" t="s">
        <v>55</v>
      </c>
      <c r="B283" s="137" t="s">
        <v>50</v>
      </c>
      <c r="C283" s="143" t="s">
        <v>44</v>
      </c>
      <c r="D283" s="163" t="s">
        <v>12</v>
      </c>
      <c r="E283" s="143">
        <v>600</v>
      </c>
      <c r="F283" s="146">
        <f>'Ведомственная 2021'!G398</f>
        <v>2479510</v>
      </c>
    </row>
    <row r="284" spans="1:6" ht="62.25">
      <c r="A284" s="154" t="s">
        <v>608</v>
      </c>
      <c r="B284" s="150" t="s">
        <v>50</v>
      </c>
      <c r="C284" s="144" t="s">
        <v>44</v>
      </c>
      <c r="D284" s="141" t="s">
        <v>609</v>
      </c>
      <c r="E284" s="144"/>
      <c r="F284" s="145">
        <f>F285</f>
        <v>3116100</v>
      </c>
    </row>
    <row r="285" spans="1:6" ht="30.75">
      <c r="A285" s="135" t="s">
        <v>55</v>
      </c>
      <c r="B285" s="137" t="s">
        <v>50</v>
      </c>
      <c r="C285" s="143" t="s">
        <v>44</v>
      </c>
      <c r="D285" s="138" t="s">
        <v>609</v>
      </c>
      <c r="E285" s="143" t="s">
        <v>346</v>
      </c>
      <c r="F285" s="146">
        <f>'Ведомственная 2021'!G400</f>
        <v>3116100</v>
      </c>
    </row>
    <row r="286" spans="1:6" ht="30.75">
      <c r="A286" s="154" t="s">
        <v>744</v>
      </c>
      <c r="B286" s="150" t="s">
        <v>50</v>
      </c>
      <c r="C286" s="150" t="s">
        <v>44</v>
      </c>
      <c r="D286" s="141" t="s">
        <v>745</v>
      </c>
      <c r="E286" s="143"/>
      <c r="F286" s="145">
        <f>F287</f>
        <v>995220</v>
      </c>
    </row>
    <row r="287" spans="1:6" ht="30.75">
      <c r="A287" s="135" t="s">
        <v>55</v>
      </c>
      <c r="B287" s="137" t="s">
        <v>50</v>
      </c>
      <c r="C287" s="137" t="s">
        <v>44</v>
      </c>
      <c r="D287" s="138" t="s">
        <v>745</v>
      </c>
      <c r="E287" s="143" t="s">
        <v>346</v>
      </c>
      <c r="F287" s="146">
        <f>'Ведомственная 2021'!G402</f>
        <v>995220</v>
      </c>
    </row>
    <row r="288" spans="1:6" ht="30.75">
      <c r="A288" s="133" t="s">
        <v>264</v>
      </c>
      <c r="B288" s="150" t="s">
        <v>50</v>
      </c>
      <c r="C288" s="144" t="s">
        <v>44</v>
      </c>
      <c r="D288" s="230" t="s">
        <v>455</v>
      </c>
      <c r="E288" s="144"/>
      <c r="F288" s="145">
        <f>F289+F291</f>
        <v>3091846</v>
      </c>
    </row>
    <row r="289" spans="1:6" ht="30.75">
      <c r="A289" s="134" t="s">
        <v>560</v>
      </c>
      <c r="B289" s="150" t="s">
        <v>50</v>
      </c>
      <c r="C289" s="150" t="s">
        <v>44</v>
      </c>
      <c r="D289" s="141" t="s">
        <v>561</v>
      </c>
      <c r="E289" s="153"/>
      <c r="F289" s="145">
        <f>F290</f>
        <v>329753</v>
      </c>
    </row>
    <row r="290" spans="1:6" ht="30.75">
      <c r="A290" s="142" t="s">
        <v>55</v>
      </c>
      <c r="B290" s="137" t="s">
        <v>50</v>
      </c>
      <c r="C290" s="137" t="s">
        <v>44</v>
      </c>
      <c r="D290" s="138" t="s">
        <v>561</v>
      </c>
      <c r="E290" s="139">
        <v>600</v>
      </c>
      <c r="F290" s="146">
        <f>'Ведомственная 2021'!G405</f>
        <v>329753</v>
      </c>
    </row>
    <row r="291" spans="1:6" ht="36" customHeight="1">
      <c r="A291" s="133" t="s">
        <v>265</v>
      </c>
      <c r="B291" s="150" t="s">
        <v>50</v>
      </c>
      <c r="C291" s="144" t="s">
        <v>44</v>
      </c>
      <c r="D291" s="141" t="s">
        <v>266</v>
      </c>
      <c r="E291" s="228"/>
      <c r="F291" s="145">
        <f>F292</f>
        <v>2762093</v>
      </c>
    </row>
    <row r="292" spans="1:6" ht="30.75">
      <c r="A292" s="135" t="s">
        <v>55</v>
      </c>
      <c r="B292" s="137" t="s">
        <v>50</v>
      </c>
      <c r="C292" s="143" t="s">
        <v>44</v>
      </c>
      <c r="D292" s="138" t="s">
        <v>266</v>
      </c>
      <c r="E292" s="143">
        <v>600</v>
      </c>
      <c r="F292" s="146">
        <f>'Ведомственная 2021'!G407</f>
        <v>2762093</v>
      </c>
    </row>
    <row r="293" spans="1:6" ht="30.75">
      <c r="A293" s="154" t="s">
        <v>533</v>
      </c>
      <c r="B293" s="150" t="s">
        <v>50</v>
      </c>
      <c r="C293" s="150" t="s">
        <v>44</v>
      </c>
      <c r="D293" s="141" t="s">
        <v>531</v>
      </c>
      <c r="E293" s="153"/>
      <c r="F293" s="145">
        <f>F294+F296</f>
        <v>1370414</v>
      </c>
    </row>
    <row r="294" spans="1:6" ht="62.25">
      <c r="A294" s="154" t="s">
        <v>563</v>
      </c>
      <c r="B294" s="150" t="s">
        <v>50</v>
      </c>
      <c r="C294" s="150" t="s">
        <v>44</v>
      </c>
      <c r="D294" s="141" t="s">
        <v>562</v>
      </c>
      <c r="E294" s="153"/>
      <c r="F294" s="145">
        <f>F295</f>
        <v>539710</v>
      </c>
    </row>
    <row r="295" spans="1:6" ht="30.75">
      <c r="A295" s="135" t="s">
        <v>55</v>
      </c>
      <c r="B295" s="137" t="s">
        <v>50</v>
      </c>
      <c r="C295" s="137" t="s">
        <v>44</v>
      </c>
      <c r="D295" s="138" t="s">
        <v>562</v>
      </c>
      <c r="E295" s="139">
        <v>600</v>
      </c>
      <c r="F295" s="145">
        <f>'Ведомственная 2021'!G410</f>
        <v>539710</v>
      </c>
    </row>
    <row r="296" spans="1:6" ht="46.5">
      <c r="A296" s="135" t="s">
        <v>534</v>
      </c>
      <c r="B296" s="150" t="s">
        <v>50</v>
      </c>
      <c r="C296" s="150" t="s">
        <v>44</v>
      </c>
      <c r="D296" s="141" t="s">
        <v>532</v>
      </c>
      <c r="E296" s="162"/>
      <c r="F296" s="145">
        <f>F297</f>
        <v>830704</v>
      </c>
    </row>
    <row r="297" spans="1:6" ht="30.75">
      <c r="A297" s="135" t="s">
        <v>55</v>
      </c>
      <c r="B297" s="137" t="s">
        <v>50</v>
      </c>
      <c r="C297" s="137" t="s">
        <v>44</v>
      </c>
      <c r="D297" s="138" t="s">
        <v>532</v>
      </c>
      <c r="E297" s="139">
        <v>600</v>
      </c>
      <c r="F297" s="146">
        <f>'Ведомственная 2021'!G412</f>
        <v>830704</v>
      </c>
    </row>
    <row r="298" spans="1:6" ht="15">
      <c r="A298" s="249" t="s">
        <v>600</v>
      </c>
      <c r="B298" s="150" t="s">
        <v>50</v>
      </c>
      <c r="C298" s="150" t="s">
        <v>44</v>
      </c>
      <c r="D298" s="141" t="s">
        <v>601</v>
      </c>
      <c r="E298" s="139"/>
      <c r="F298" s="145">
        <f>F299</f>
        <v>1600750</v>
      </c>
    </row>
    <row r="299" spans="1:6" ht="93">
      <c r="A299" s="249" t="s">
        <v>602</v>
      </c>
      <c r="B299" s="150" t="s">
        <v>50</v>
      </c>
      <c r="C299" s="150" t="s">
        <v>44</v>
      </c>
      <c r="D299" s="141" t="s">
        <v>603</v>
      </c>
      <c r="E299" s="162"/>
      <c r="F299" s="145">
        <f>F300</f>
        <v>1600750</v>
      </c>
    </row>
    <row r="300" spans="1:6" ht="30.75">
      <c r="A300" s="135" t="s">
        <v>55</v>
      </c>
      <c r="B300" s="137" t="s">
        <v>50</v>
      </c>
      <c r="C300" s="137" t="s">
        <v>44</v>
      </c>
      <c r="D300" s="138" t="s">
        <v>603</v>
      </c>
      <c r="E300" s="139">
        <v>600</v>
      </c>
      <c r="F300" s="146">
        <f>'Ведомственная 2021'!G415</f>
        <v>1600750</v>
      </c>
    </row>
    <row r="301" spans="1:6" ht="15">
      <c r="A301" s="154" t="s">
        <v>740</v>
      </c>
      <c r="B301" s="150" t="s">
        <v>50</v>
      </c>
      <c r="C301" s="150" t="s">
        <v>44</v>
      </c>
      <c r="D301" s="141" t="s">
        <v>741</v>
      </c>
      <c r="E301" s="139"/>
      <c r="F301" s="145">
        <f>F302</f>
        <v>1933891</v>
      </c>
    </row>
    <row r="302" spans="1:6" ht="30.75">
      <c r="A302" s="154" t="s">
        <v>742</v>
      </c>
      <c r="B302" s="150" t="s">
        <v>50</v>
      </c>
      <c r="C302" s="150" t="s">
        <v>44</v>
      </c>
      <c r="D302" s="141" t="s">
        <v>743</v>
      </c>
      <c r="E302" s="139"/>
      <c r="F302" s="146">
        <f>F303</f>
        <v>1933891</v>
      </c>
    </row>
    <row r="303" spans="1:6" ht="30.75">
      <c r="A303" s="135" t="s">
        <v>55</v>
      </c>
      <c r="B303" s="137" t="s">
        <v>50</v>
      </c>
      <c r="C303" s="137" t="s">
        <v>44</v>
      </c>
      <c r="D303" s="138" t="s">
        <v>743</v>
      </c>
      <c r="E303" s="139">
        <v>600</v>
      </c>
      <c r="F303" s="146">
        <f>'Ведомственная 2021'!G418</f>
        <v>1933891</v>
      </c>
    </row>
    <row r="304" spans="1:6" ht="30.75">
      <c r="A304" s="154" t="s">
        <v>38</v>
      </c>
      <c r="B304" s="150" t="s">
        <v>50</v>
      </c>
      <c r="C304" s="150" t="s">
        <v>44</v>
      </c>
      <c r="D304" s="141" t="s">
        <v>385</v>
      </c>
      <c r="E304" s="162"/>
      <c r="F304" s="145">
        <f>F305</f>
        <v>99362</v>
      </c>
    </row>
    <row r="305" spans="1:6" ht="27" customHeight="1">
      <c r="A305" s="135" t="s">
        <v>370</v>
      </c>
      <c r="B305" s="137" t="s">
        <v>50</v>
      </c>
      <c r="C305" s="137" t="s">
        <v>44</v>
      </c>
      <c r="D305" s="138" t="s">
        <v>386</v>
      </c>
      <c r="E305" s="139"/>
      <c r="F305" s="146">
        <f>F306</f>
        <v>99362</v>
      </c>
    </row>
    <row r="306" spans="1:6" ht="40.5" customHeight="1">
      <c r="A306" s="135" t="s">
        <v>833</v>
      </c>
      <c r="B306" s="137" t="s">
        <v>50</v>
      </c>
      <c r="C306" s="137" t="s">
        <v>44</v>
      </c>
      <c r="D306" s="138" t="s">
        <v>205</v>
      </c>
      <c r="E306" s="139"/>
      <c r="F306" s="146">
        <f>F307</f>
        <v>99362</v>
      </c>
    </row>
    <row r="307" spans="1:6" ht="38.25" customHeight="1">
      <c r="A307" s="135" t="s">
        <v>834</v>
      </c>
      <c r="B307" s="137" t="s">
        <v>50</v>
      </c>
      <c r="C307" s="137" t="s">
        <v>44</v>
      </c>
      <c r="D307" s="138" t="s">
        <v>205</v>
      </c>
      <c r="E307" s="139">
        <v>600</v>
      </c>
      <c r="F307" s="146">
        <f>'Ведомственная 2021'!G422</f>
        <v>99362</v>
      </c>
    </row>
    <row r="308" spans="1:6" ht="15">
      <c r="A308" s="154" t="s">
        <v>303</v>
      </c>
      <c r="B308" s="150" t="s">
        <v>50</v>
      </c>
      <c r="C308" s="158" t="s">
        <v>45</v>
      </c>
      <c r="D308" s="138"/>
      <c r="E308" s="139"/>
      <c r="F308" s="145">
        <f>F309</f>
        <v>5948686</v>
      </c>
    </row>
    <row r="309" spans="1:6" ht="62.25">
      <c r="A309" s="230" t="s">
        <v>648</v>
      </c>
      <c r="B309" s="150" t="s">
        <v>50</v>
      </c>
      <c r="C309" s="158" t="s">
        <v>45</v>
      </c>
      <c r="D309" s="233" t="s">
        <v>418</v>
      </c>
      <c r="E309" s="228"/>
      <c r="F309" s="145">
        <f>F310</f>
        <v>5948686</v>
      </c>
    </row>
    <row r="310" spans="1:6" ht="30.75">
      <c r="A310" s="230" t="s">
        <v>267</v>
      </c>
      <c r="B310" s="150" t="s">
        <v>50</v>
      </c>
      <c r="C310" s="158" t="s">
        <v>45</v>
      </c>
      <c r="D310" s="141" t="s">
        <v>456</v>
      </c>
      <c r="E310" s="228"/>
      <c r="F310" s="145">
        <f>F311+F314</f>
        <v>5948686</v>
      </c>
    </row>
    <row r="311" spans="1:6" ht="30.75">
      <c r="A311" s="154" t="s">
        <v>171</v>
      </c>
      <c r="B311" s="150" t="s">
        <v>50</v>
      </c>
      <c r="C311" s="158" t="s">
        <v>45</v>
      </c>
      <c r="D311" s="237" t="s">
        <v>268</v>
      </c>
      <c r="E311" s="228"/>
      <c r="F311" s="145">
        <f>F312+F313</f>
        <v>4877570</v>
      </c>
    </row>
    <row r="312" spans="1:6" ht="62.25">
      <c r="A312" s="135" t="s">
        <v>54</v>
      </c>
      <c r="B312" s="137" t="s">
        <v>50</v>
      </c>
      <c r="C312" s="207" t="s">
        <v>45</v>
      </c>
      <c r="D312" s="231" t="s">
        <v>268</v>
      </c>
      <c r="E312" s="143">
        <v>100</v>
      </c>
      <c r="F312" s="146">
        <f>'Ведомственная 2021'!G428</f>
        <v>4621670</v>
      </c>
    </row>
    <row r="313" spans="1:6" ht="30.75">
      <c r="A313" s="135" t="s">
        <v>164</v>
      </c>
      <c r="B313" s="137" t="s">
        <v>50</v>
      </c>
      <c r="C313" s="207" t="s">
        <v>45</v>
      </c>
      <c r="D313" s="231" t="s">
        <v>268</v>
      </c>
      <c r="E313" s="143">
        <v>200</v>
      </c>
      <c r="F313" s="146">
        <f>'Ведомственная 2021'!G429</f>
        <v>255900</v>
      </c>
    </row>
    <row r="314" spans="1:6" ht="15">
      <c r="A314" s="154" t="s">
        <v>604</v>
      </c>
      <c r="B314" s="150" t="s">
        <v>50</v>
      </c>
      <c r="C314" s="158" t="s">
        <v>45</v>
      </c>
      <c r="D314" s="171" t="s">
        <v>605</v>
      </c>
      <c r="E314" s="151"/>
      <c r="F314" s="145">
        <f>F315</f>
        <v>1071116</v>
      </c>
    </row>
    <row r="315" spans="1:6" ht="46.5">
      <c r="A315" s="154" t="s">
        <v>606</v>
      </c>
      <c r="B315" s="150" t="s">
        <v>50</v>
      </c>
      <c r="C315" s="158" t="s">
        <v>45</v>
      </c>
      <c r="D315" s="171" t="s">
        <v>607</v>
      </c>
      <c r="E315" s="151"/>
      <c r="F315" s="145">
        <f>F316</f>
        <v>1071116</v>
      </c>
    </row>
    <row r="316" spans="1:6" ht="30.75">
      <c r="A316" s="135" t="s">
        <v>55</v>
      </c>
      <c r="B316" s="137" t="s">
        <v>50</v>
      </c>
      <c r="C316" s="207" t="s">
        <v>45</v>
      </c>
      <c r="D316" s="172" t="s">
        <v>607</v>
      </c>
      <c r="E316" s="139">
        <v>600</v>
      </c>
      <c r="F316" s="146">
        <f>'Ведомственная 2021'!G432</f>
        <v>1071116</v>
      </c>
    </row>
    <row r="317" spans="1:6" ht="15">
      <c r="A317" s="154" t="s">
        <v>310</v>
      </c>
      <c r="B317" s="150" t="s">
        <v>50</v>
      </c>
      <c r="C317" s="144" t="s">
        <v>50</v>
      </c>
      <c r="D317" s="228" t="s">
        <v>339</v>
      </c>
      <c r="E317" s="228"/>
      <c r="F317" s="145">
        <f>F318</f>
        <v>2602540</v>
      </c>
    </row>
    <row r="318" spans="1:6" ht="66.75" customHeight="1">
      <c r="A318" s="230" t="s">
        <v>649</v>
      </c>
      <c r="B318" s="150" t="s">
        <v>50</v>
      </c>
      <c r="C318" s="144" t="s">
        <v>50</v>
      </c>
      <c r="D318" s="233" t="s">
        <v>404</v>
      </c>
      <c r="E318" s="228"/>
      <c r="F318" s="145">
        <f>F319+F327</f>
        <v>2602540</v>
      </c>
    </row>
    <row r="319" spans="1:6" ht="93">
      <c r="A319" s="154" t="s">
        <v>650</v>
      </c>
      <c r="B319" s="150" t="s">
        <v>50</v>
      </c>
      <c r="C319" s="144" t="s">
        <v>50</v>
      </c>
      <c r="D319" s="233" t="s">
        <v>417</v>
      </c>
      <c r="E319" s="228"/>
      <c r="F319" s="145">
        <f>F320+F324</f>
        <v>137000</v>
      </c>
    </row>
    <row r="320" spans="1:6" ht="34.5" customHeight="1">
      <c r="A320" s="133" t="s">
        <v>215</v>
      </c>
      <c r="B320" s="150" t="s">
        <v>50</v>
      </c>
      <c r="C320" s="144" t="s">
        <v>50</v>
      </c>
      <c r="D320" s="230" t="s">
        <v>457</v>
      </c>
      <c r="E320" s="228"/>
      <c r="F320" s="145">
        <f>F321</f>
        <v>85000</v>
      </c>
    </row>
    <row r="321" spans="1:6" ht="15">
      <c r="A321" s="154" t="s">
        <v>22</v>
      </c>
      <c r="B321" s="150" t="s">
        <v>50</v>
      </c>
      <c r="C321" s="144" t="s">
        <v>50</v>
      </c>
      <c r="D321" s="230" t="s">
        <v>216</v>
      </c>
      <c r="E321" s="228"/>
      <c r="F321" s="145">
        <f>F322+F323</f>
        <v>85000</v>
      </c>
    </row>
    <row r="322" spans="1:6" ht="30.75">
      <c r="A322" s="135" t="s">
        <v>164</v>
      </c>
      <c r="B322" s="137" t="s">
        <v>50</v>
      </c>
      <c r="C322" s="143" t="s">
        <v>50</v>
      </c>
      <c r="D322" s="163" t="s">
        <v>216</v>
      </c>
      <c r="E322" s="143">
        <v>200</v>
      </c>
      <c r="F322" s="146">
        <f>'Ведомственная 2021'!G253</f>
        <v>41000</v>
      </c>
    </row>
    <row r="323" spans="1:6" ht="15">
      <c r="A323" s="135" t="s">
        <v>306</v>
      </c>
      <c r="B323" s="137" t="s">
        <v>50</v>
      </c>
      <c r="C323" s="143" t="s">
        <v>50</v>
      </c>
      <c r="D323" s="163" t="s">
        <v>216</v>
      </c>
      <c r="E323" s="143">
        <v>300</v>
      </c>
      <c r="F323" s="146">
        <f>'Ведомственная 2021'!G254</f>
        <v>44000</v>
      </c>
    </row>
    <row r="324" spans="1:6" ht="62.25">
      <c r="A324" s="133" t="s">
        <v>62</v>
      </c>
      <c r="B324" s="150" t="s">
        <v>50</v>
      </c>
      <c r="C324" s="144" t="s">
        <v>50</v>
      </c>
      <c r="D324" s="230" t="s">
        <v>458</v>
      </c>
      <c r="E324" s="144"/>
      <c r="F324" s="145">
        <f>F325</f>
        <v>52000</v>
      </c>
    </row>
    <row r="325" spans="1:6" ht="15">
      <c r="A325" s="135" t="s">
        <v>22</v>
      </c>
      <c r="B325" s="137" t="s">
        <v>50</v>
      </c>
      <c r="C325" s="143" t="s">
        <v>50</v>
      </c>
      <c r="D325" s="163" t="s">
        <v>217</v>
      </c>
      <c r="E325" s="143"/>
      <c r="F325" s="146">
        <f>F326</f>
        <v>52000</v>
      </c>
    </row>
    <row r="326" spans="1:6" ht="30.75">
      <c r="A326" s="135" t="s">
        <v>164</v>
      </c>
      <c r="B326" s="137" t="s">
        <v>50</v>
      </c>
      <c r="C326" s="143" t="s">
        <v>50</v>
      </c>
      <c r="D326" s="163" t="s">
        <v>217</v>
      </c>
      <c r="E326" s="143" t="s">
        <v>175</v>
      </c>
      <c r="F326" s="146">
        <f>'Ведомственная 2021'!G257</f>
        <v>52000</v>
      </c>
    </row>
    <row r="327" spans="1:6" ht="81" customHeight="1">
      <c r="A327" s="230" t="s">
        <v>651</v>
      </c>
      <c r="B327" s="150" t="s">
        <v>50</v>
      </c>
      <c r="C327" s="144" t="s">
        <v>50</v>
      </c>
      <c r="D327" s="233" t="s">
        <v>416</v>
      </c>
      <c r="E327" s="228"/>
      <c r="F327" s="145">
        <f>F328</f>
        <v>2465540</v>
      </c>
    </row>
    <row r="328" spans="1:6" ht="30.75">
      <c r="A328" s="154" t="s">
        <v>344</v>
      </c>
      <c r="B328" s="150" t="s">
        <v>50</v>
      </c>
      <c r="C328" s="144" t="s">
        <v>50</v>
      </c>
      <c r="D328" s="141" t="s">
        <v>459</v>
      </c>
      <c r="E328" s="228"/>
      <c r="F328" s="145">
        <f>F329+F331+F333+F336</f>
        <v>2465540</v>
      </c>
    </row>
    <row r="329" spans="1:6" ht="30.75">
      <c r="A329" s="154" t="s">
        <v>171</v>
      </c>
      <c r="B329" s="150" t="s">
        <v>50</v>
      </c>
      <c r="C329" s="150" t="s">
        <v>50</v>
      </c>
      <c r="D329" s="141" t="s">
        <v>232</v>
      </c>
      <c r="E329" s="153"/>
      <c r="F329" s="145">
        <f>F330</f>
        <v>1330100</v>
      </c>
    </row>
    <row r="330" spans="1:6" ht="30.75">
      <c r="A330" s="135" t="s">
        <v>55</v>
      </c>
      <c r="B330" s="137" t="s">
        <v>50</v>
      </c>
      <c r="C330" s="137" t="s">
        <v>50</v>
      </c>
      <c r="D330" s="138" t="s">
        <v>232</v>
      </c>
      <c r="E330" s="151">
        <v>600</v>
      </c>
      <c r="F330" s="146">
        <f>'Ведомственная 2021'!G438</f>
        <v>1330100</v>
      </c>
    </row>
    <row r="331" spans="1:6" ht="15">
      <c r="A331" s="154" t="s">
        <v>235</v>
      </c>
      <c r="B331" s="150" t="s">
        <v>50</v>
      </c>
      <c r="C331" s="144" t="s">
        <v>50</v>
      </c>
      <c r="D331" s="237" t="s">
        <v>220</v>
      </c>
      <c r="E331" s="144"/>
      <c r="F331" s="145">
        <f>F332</f>
        <v>30000</v>
      </c>
    </row>
    <row r="332" spans="1:6" ht="30.75">
      <c r="A332" s="135" t="s">
        <v>164</v>
      </c>
      <c r="B332" s="137" t="s">
        <v>50</v>
      </c>
      <c r="C332" s="143" t="s">
        <v>50</v>
      </c>
      <c r="D332" s="231" t="s">
        <v>220</v>
      </c>
      <c r="E332" s="143" t="s">
        <v>175</v>
      </c>
      <c r="F332" s="146">
        <f>'Ведомственная 2021'!G261</f>
        <v>30000</v>
      </c>
    </row>
    <row r="333" spans="1:6" ht="15">
      <c r="A333" s="159" t="s">
        <v>556</v>
      </c>
      <c r="B333" s="150" t="s">
        <v>50</v>
      </c>
      <c r="C333" s="144" t="s">
        <v>50</v>
      </c>
      <c r="D333" s="141" t="s">
        <v>557</v>
      </c>
      <c r="E333" s="144"/>
      <c r="F333" s="145">
        <f>F334+F335</f>
        <v>431122</v>
      </c>
    </row>
    <row r="334" spans="1:6" ht="15">
      <c r="A334" s="135" t="s">
        <v>306</v>
      </c>
      <c r="B334" s="137" t="s">
        <v>50</v>
      </c>
      <c r="C334" s="143" t="s">
        <v>50</v>
      </c>
      <c r="D334" s="138" t="s">
        <v>557</v>
      </c>
      <c r="E334" s="143" t="s">
        <v>345</v>
      </c>
      <c r="F334" s="146">
        <f>'Ведомственная 2021'!G263</f>
        <v>252252</v>
      </c>
    </row>
    <row r="335" spans="1:6" ht="30.75">
      <c r="A335" s="135" t="s">
        <v>55</v>
      </c>
      <c r="B335" s="137" t="s">
        <v>50</v>
      </c>
      <c r="C335" s="143" t="s">
        <v>50</v>
      </c>
      <c r="D335" s="138" t="s">
        <v>557</v>
      </c>
      <c r="E335" s="143" t="s">
        <v>346</v>
      </c>
      <c r="F335" s="146">
        <f>'Ведомственная 2021'!G440</f>
        <v>178870</v>
      </c>
    </row>
    <row r="336" spans="1:6" ht="30.75">
      <c r="A336" s="154" t="s">
        <v>219</v>
      </c>
      <c r="B336" s="150" t="s">
        <v>50</v>
      </c>
      <c r="C336" s="144" t="s">
        <v>50</v>
      </c>
      <c r="D336" s="141" t="s">
        <v>221</v>
      </c>
      <c r="E336" s="232"/>
      <c r="F336" s="145">
        <f>F337+F338</f>
        <v>674318</v>
      </c>
    </row>
    <row r="337" spans="1:6" ht="15">
      <c r="A337" s="135" t="s">
        <v>306</v>
      </c>
      <c r="B337" s="137" t="s">
        <v>50</v>
      </c>
      <c r="C337" s="143" t="s">
        <v>50</v>
      </c>
      <c r="D337" s="138" t="s">
        <v>221</v>
      </c>
      <c r="E337" s="143" t="s">
        <v>345</v>
      </c>
      <c r="F337" s="146">
        <f>'Ведомственная 2021'!G265</f>
        <v>394548</v>
      </c>
    </row>
    <row r="338" spans="1:6" ht="30.75">
      <c r="A338" s="135" t="s">
        <v>55</v>
      </c>
      <c r="B338" s="137" t="s">
        <v>50</v>
      </c>
      <c r="C338" s="143" t="s">
        <v>50</v>
      </c>
      <c r="D338" s="138" t="s">
        <v>221</v>
      </c>
      <c r="E338" s="143" t="s">
        <v>346</v>
      </c>
      <c r="F338" s="146">
        <f>'Ведомственная 2021'!G442</f>
        <v>279770</v>
      </c>
    </row>
    <row r="339" spans="1:6" ht="15">
      <c r="A339" s="154" t="s">
        <v>19</v>
      </c>
      <c r="B339" s="150" t="s">
        <v>50</v>
      </c>
      <c r="C339" s="144" t="s">
        <v>48</v>
      </c>
      <c r="D339" s="228" t="s">
        <v>339</v>
      </c>
      <c r="E339" s="228"/>
      <c r="F339" s="145">
        <f>F340</f>
        <v>6185558</v>
      </c>
    </row>
    <row r="340" spans="1:6" ht="30.75">
      <c r="A340" s="230" t="s">
        <v>646</v>
      </c>
      <c r="B340" s="150" t="s">
        <v>50</v>
      </c>
      <c r="C340" s="150" t="s">
        <v>48</v>
      </c>
      <c r="D340" s="233" t="s">
        <v>403</v>
      </c>
      <c r="E340" s="147"/>
      <c r="F340" s="145">
        <f>F341</f>
        <v>6185558</v>
      </c>
    </row>
    <row r="341" spans="1:6" ht="62.25">
      <c r="A341" s="230" t="s">
        <v>652</v>
      </c>
      <c r="B341" s="150" t="s">
        <v>50</v>
      </c>
      <c r="C341" s="150" t="s">
        <v>48</v>
      </c>
      <c r="D341" s="233" t="s">
        <v>415</v>
      </c>
      <c r="E341" s="147"/>
      <c r="F341" s="145">
        <f>F342+F347</f>
        <v>6185558</v>
      </c>
    </row>
    <row r="342" spans="1:6" ht="78">
      <c r="A342" s="133" t="s">
        <v>653</v>
      </c>
      <c r="B342" s="150" t="s">
        <v>50</v>
      </c>
      <c r="C342" s="150" t="s">
        <v>48</v>
      </c>
      <c r="D342" s="141" t="s">
        <v>460</v>
      </c>
      <c r="E342" s="162"/>
      <c r="F342" s="145">
        <f>F343</f>
        <v>6157130</v>
      </c>
    </row>
    <row r="343" spans="1:6" ht="30.75">
      <c r="A343" s="135" t="s">
        <v>171</v>
      </c>
      <c r="B343" s="137" t="s">
        <v>50</v>
      </c>
      <c r="C343" s="137" t="s">
        <v>48</v>
      </c>
      <c r="D343" s="163" t="s">
        <v>270</v>
      </c>
      <c r="E343" s="139"/>
      <c r="F343" s="146">
        <f>F344+F345+F346</f>
        <v>6157130</v>
      </c>
    </row>
    <row r="344" spans="1:6" ht="62.25">
      <c r="A344" s="135" t="s">
        <v>54</v>
      </c>
      <c r="B344" s="137" t="s">
        <v>50</v>
      </c>
      <c r="C344" s="137" t="s">
        <v>48</v>
      </c>
      <c r="D344" s="163" t="s">
        <v>270</v>
      </c>
      <c r="E344" s="148">
        <v>100</v>
      </c>
      <c r="F344" s="146">
        <f>'Ведомственная 2021'!G448</f>
        <v>5535775</v>
      </c>
    </row>
    <row r="345" spans="1:6" ht="30.75">
      <c r="A345" s="135" t="s">
        <v>164</v>
      </c>
      <c r="B345" s="137" t="s">
        <v>50</v>
      </c>
      <c r="C345" s="137" t="s">
        <v>48</v>
      </c>
      <c r="D345" s="163" t="s">
        <v>270</v>
      </c>
      <c r="E345" s="148">
        <v>200</v>
      </c>
      <c r="F345" s="146">
        <f>'Ведомственная 2021'!G449</f>
        <v>619355</v>
      </c>
    </row>
    <row r="346" spans="1:6" ht="15">
      <c r="A346" s="135" t="s">
        <v>285</v>
      </c>
      <c r="B346" s="137" t="s">
        <v>50</v>
      </c>
      <c r="C346" s="137" t="s">
        <v>48</v>
      </c>
      <c r="D346" s="163" t="s">
        <v>270</v>
      </c>
      <c r="E346" s="148">
        <v>800</v>
      </c>
      <c r="F346" s="146">
        <f>'Ведомственная 2021'!G450</f>
        <v>2000</v>
      </c>
    </row>
    <row r="347" spans="1:6" ht="30.75">
      <c r="A347" s="133" t="s">
        <v>269</v>
      </c>
      <c r="B347" s="150" t="s">
        <v>50</v>
      </c>
      <c r="C347" s="150" t="s">
        <v>48</v>
      </c>
      <c r="D347" s="230" t="s">
        <v>461</v>
      </c>
      <c r="E347" s="147"/>
      <c r="F347" s="145">
        <f>F348</f>
        <v>28428</v>
      </c>
    </row>
    <row r="348" spans="1:6" ht="46.5">
      <c r="A348" s="163" t="s">
        <v>234</v>
      </c>
      <c r="B348" s="137" t="s">
        <v>50</v>
      </c>
      <c r="C348" s="137" t="s">
        <v>48</v>
      </c>
      <c r="D348" s="163" t="s">
        <v>271</v>
      </c>
      <c r="E348" s="139"/>
      <c r="F348" s="146">
        <f>F349</f>
        <v>28428</v>
      </c>
    </row>
    <row r="349" spans="1:6" ht="62.25">
      <c r="A349" s="135" t="s">
        <v>54</v>
      </c>
      <c r="B349" s="137" t="s">
        <v>50</v>
      </c>
      <c r="C349" s="137" t="s">
        <v>48</v>
      </c>
      <c r="D349" s="163" t="s">
        <v>271</v>
      </c>
      <c r="E349" s="148">
        <v>100</v>
      </c>
      <c r="F349" s="146">
        <f>'Ведомственная 2021'!G453</f>
        <v>28428</v>
      </c>
    </row>
    <row r="350" spans="1:6" ht="15">
      <c r="A350" s="154" t="s">
        <v>308</v>
      </c>
      <c r="B350" s="150" t="s">
        <v>51</v>
      </c>
      <c r="C350" s="137"/>
      <c r="D350" s="228" t="s">
        <v>339</v>
      </c>
      <c r="E350" s="228"/>
      <c r="F350" s="145">
        <f>F351+F367</f>
        <v>33932348.65</v>
      </c>
    </row>
    <row r="351" spans="1:6" ht="15">
      <c r="A351" s="154" t="s">
        <v>20</v>
      </c>
      <c r="B351" s="150" t="s">
        <v>51</v>
      </c>
      <c r="C351" s="144" t="s">
        <v>43</v>
      </c>
      <c r="D351" s="228" t="s">
        <v>339</v>
      </c>
      <c r="E351" s="228"/>
      <c r="F351" s="145">
        <f>F352+F363</f>
        <v>32215961.65</v>
      </c>
    </row>
    <row r="352" spans="1:6" ht="30.75">
      <c r="A352" s="230" t="s">
        <v>654</v>
      </c>
      <c r="B352" s="150" t="s">
        <v>51</v>
      </c>
      <c r="C352" s="144" t="s">
        <v>43</v>
      </c>
      <c r="D352" s="233" t="s">
        <v>405</v>
      </c>
      <c r="E352" s="232"/>
      <c r="F352" s="145">
        <f>F353+F357</f>
        <v>32175962</v>
      </c>
    </row>
    <row r="353" spans="1:6" ht="46.5">
      <c r="A353" s="230" t="s">
        <v>655</v>
      </c>
      <c r="B353" s="150" t="s">
        <v>51</v>
      </c>
      <c r="C353" s="144" t="s">
        <v>43</v>
      </c>
      <c r="D353" s="141" t="s">
        <v>414</v>
      </c>
      <c r="E353" s="232"/>
      <c r="F353" s="145">
        <f>F354</f>
        <v>11086579</v>
      </c>
    </row>
    <row r="354" spans="1:6" ht="89.25" customHeight="1">
      <c r="A354" s="230" t="s">
        <v>273</v>
      </c>
      <c r="B354" s="150" t="s">
        <v>51</v>
      </c>
      <c r="C354" s="144" t="s">
        <v>43</v>
      </c>
      <c r="D354" s="141" t="s">
        <v>462</v>
      </c>
      <c r="E354" s="232"/>
      <c r="F354" s="145">
        <f>F355</f>
        <v>11086579</v>
      </c>
    </row>
    <row r="355" spans="1:6" ht="36" customHeight="1">
      <c r="A355" s="154" t="s">
        <v>171</v>
      </c>
      <c r="B355" s="150" t="s">
        <v>51</v>
      </c>
      <c r="C355" s="144" t="s">
        <v>43</v>
      </c>
      <c r="D355" s="141" t="s">
        <v>274</v>
      </c>
      <c r="E355" s="228"/>
      <c r="F355" s="145">
        <f>F356</f>
        <v>11086579</v>
      </c>
    </row>
    <row r="356" spans="1:6" ht="30.75">
      <c r="A356" s="135" t="s">
        <v>55</v>
      </c>
      <c r="B356" s="137" t="s">
        <v>51</v>
      </c>
      <c r="C356" s="143" t="s">
        <v>43</v>
      </c>
      <c r="D356" s="138" t="s">
        <v>274</v>
      </c>
      <c r="E356" s="143" t="s">
        <v>346</v>
      </c>
      <c r="F356" s="146">
        <f>'Ведомственная 2021'!G474</f>
        <v>11086579</v>
      </c>
    </row>
    <row r="357" spans="1:6" ht="46.5">
      <c r="A357" s="230" t="s">
        <v>656</v>
      </c>
      <c r="B357" s="150" t="s">
        <v>51</v>
      </c>
      <c r="C357" s="144" t="s">
        <v>43</v>
      </c>
      <c r="D357" s="233" t="s">
        <v>413</v>
      </c>
      <c r="E357" s="228"/>
      <c r="F357" s="145">
        <f>F358</f>
        <v>21089383</v>
      </c>
    </row>
    <row r="358" spans="1:6" ht="15">
      <c r="A358" s="133" t="s">
        <v>275</v>
      </c>
      <c r="B358" s="150" t="s">
        <v>51</v>
      </c>
      <c r="C358" s="144" t="s">
        <v>43</v>
      </c>
      <c r="D358" s="141" t="s">
        <v>463</v>
      </c>
      <c r="E358" s="228"/>
      <c r="F358" s="145">
        <f>F359</f>
        <v>21089383</v>
      </c>
    </row>
    <row r="359" spans="1:6" ht="30.75">
      <c r="A359" s="135" t="s">
        <v>171</v>
      </c>
      <c r="B359" s="137" t="s">
        <v>51</v>
      </c>
      <c r="C359" s="143" t="s">
        <v>43</v>
      </c>
      <c r="D359" s="138" t="s">
        <v>276</v>
      </c>
      <c r="E359" s="232"/>
      <c r="F359" s="146">
        <f>F360+F361+F362</f>
        <v>21089383</v>
      </c>
    </row>
    <row r="360" spans="1:6" ht="62.25">
      <c r="A360" s="135" t="s">
        <v>54</v>
      </c>
      <c r="B360" s="137" t="s">
        <v>51</v>
      </c>
      <c r="C360" s="143" t="s">
        <v>43</v>
      </c>
      <c r="D360" s="138" t="s">
        <v>276</v>
      </c>
      <c r="E360" s="143">
        <v>100</v>
      </c>
      <c r="F360" s="146">
        <f>'Ведомственная 2021'!G478</f>
        <v>19020921</v>
      </c>
    </row>
    <row r="361" spans="1:6" ht="30.75">
      <c r="A361" s="135" t="s">
        <v>164</v>
      </c>
      <c r="B361" s="137" t="s">
        <v>51</v>
      </c>
      <c r="C361" s="143" t="s">
        <v>43</v>
      </c>
      <c r="D361" s="138" t="s">
        <v>276</v>
      </c>
      <c r="E361" s="143">
        <v>200</v>
      </c>
      <c r="F361" s="146">
        <f>'Ведомственная 2021'!G479</f>
        <v>1979262</v>
      </c>
    </row>
    <row r="362" spans="1:6" ht="15">
      <c r="A362" s="135" t="s">
        <v>285</v>
      </c>
      <c r="B362" s="137" t="s">
        <v>51</v>
      </c>
      <c r="C362" s="143" t="s">
        <v>43</v>
      </c>
      <c r="D362" s="138" t="s">
        <v>276</v>
      </c>
      <c r="E362" s="143">
        <v>800</v>
      </c>
      <c r="F362" s="146">
        <f>'Ведомственная 2021'!G480</f>
        <v>89200</v>
      </c>
    </row>
    <row r="363" spans="1:6" ht="30.75">
      <c r="A363" s="152" t="s">
        <v>38</v>
      </c>
      <c r="B363" s="150" t="s">
        <v>51</v>
      </c>
      <c r="C363" s="150" t="s">
        <v>43</v>
      </c>
      <c r="D363" s="156" t="s">
        <v>385</v>
      </c>
      <c r="E363" s="153"/>
      <c r="F363" s="145">
        <f>F364</f>
        <v>39999.65</v>
      </c>
    </row>
    <row r="364" spans="1:6" ht="30.75">
      <c r="A364" s="152" t="s">
        <v>5</v>
      </c>
      <c r="B364" s="150" t="s">
        <v>51</v>
      </c>
      <c r="C364" s="150" t="s">
        <v>43</v>
      </c>
      <c r="D364" s="156" t="s">
        <v>386</v>
      </c>
      <c r="E364" s="153"/>
      <c r="F364" s="145">
        <f>F365</f>
        <v>39999.65</v>
      </c>
    </row>
    <row r="365" spans="1:6" ht="108.75">
      <c r="A365" s="152" t="s">
        <v>831</v>
      </c>
      <c r="B365" s="150" t="s">
        <v>51</v>
      </c>
      <c r="C365" s="150" t="s">
        <v>43</v>
      </c>
      <c r="D365" s="141" t="s">
        <v>832</v>
      </c>
      <c r="E365" s="153"/>
      <c r="F365" s="145">
        <f>F366</f>
        <v>39999.65</v>
      </c>
    </row>
    <row r="366" spans="1:6" ht="15">
      <c r="A366" s="166" t="s">
        <v>305</v>
      </c>
      <c r="B366" s="137" t="s">
        <v>51</v>
      </c>
      <c r="C366" s="137" t="s">
        <v>43</v>
      </c>
      <c r="D366" s="138" t="s">
        <v>832</v>
      </c>
      <c r="E366" s="151">
        <v>500</v>
      </c>
      <c r="F366" s="146">
        <f>'Ведомственная 2021'!G271</f>
        <v>39999.65</v>
      </c>
    </row>
    <row r="367" spans="1:6" ht="15">
      <c r="A367" s="154" t="s">
        <v>165</v>
      </c>
      <c r="B367" s="150" t="s">
        <v>51</v>
      </c>
      <c r="C367" s="144" t="s">
        <v>46</v>
      </c>
      <c r="D367" s="228" t="s">
        <v>339</v>
      </c>
      <c r="E367" s="228"/>
      <c r="F367" s="145">
        <f>F368</f>
        <v>1716387</v>
      </c>
    </row>
    <row r="368" spans="1:6" ht="30.75">
      <c r="A368" s="230" t="s">
        <v>654</v>
      </c>
      <c r="B368" s="150" t="s">
        <v>51</v>
      </c>
      <c r="C368" s="144" t="s">
        <v>46</v>
      </c>
      <c r="D368" s="233" t="s">
        <v>405</v>
      </c>
      <c r="E368" s="147"/>
      <c r="F368" s="145">
        <f>F369</f>
        <v>1716387</v>
      </c>
    </row>
    <row r="369" spans="1:6" ht="62.25">
      <c r="A369" s="230" t="s">
        <v>657</v>
      </c>
      <c r="B369" s="150" t="s">
        <v>51</v>
      </c>
      <c r="C369" s="144" t="s">
        <v>46</v>
      </c>
      <c r="D369" s="141" t="s">
        <v>412</v>
      </c>
      <c r="E369" s="148"/>
      <c r="F369" s="145">
        <f>F370+F374</f>
        <v>1716387</v>
      </c>
    </row>
    <row r="370" spans="1:6" ht="30.75">
      <c r="A370" s="133" t="s">
        <v>277</v>
      </c>
      <c r="B370" s="150" t="s">
        <v>51</v>
      </c>
      <c r="C370" s="150" t="s">
        <v>46</v>
      </c>
      <c r="D370" s="141" t="s">
        <v>464</v>
      </c>
      <c r="E370" s="162"/>
      <c r="F370" s="145">
        <f>F371</f>
        <v>1659531</v>
      </c>
    </row>
    <row r="371" spans="1:6" ht="30.75">
      <c r="A371" s="135" t="s">
        <v>171</v>
      </c>
      <c r="B371" s="137" t="s">
        <v>51</v>
      </c>
      <c r="C371" s="137" t="s">
        <v>46</v>
      </c>
      <c r="D371" s="231" t="s">
        <v>278</v>
      </c>
      <c r="E371" s="162"/>
      <c r="F371" s="146">
        <f>F372+F373</f>
        <v>1659531</v>
      </c>
    </row>
    <row r="372" spans="1:6" ht="62.25">
      <c r="A372" s="135" t="s">
        <v>54</v>
      </c>
      <c r="B372" s="137" t="s">
        <v>51</v>
      </c>
      <c r="C372" s="137" t="s">
        <v>46</v>
      </c>
      <c r="D372" s="231" t="s">
        <v>278</v>
      </c>
      <c r="E372" s="139">
        <v>100</v>
      </c>
      <c r="F372" s="146">
        <f>'Ведомственная 2021'!G486</f>
        <v>1487340</v>
      </c>
    </row>
    <row r="373" spans="1:6" ht="30.75">
      <c r="A373" s="135" t="s">
        <v>164</v>
      </c>
      <c r="B373" s="137" t="s">
        <v>51</v>
      </c>
      <c r="C373" s="137" t="s">
        <v>46</v>
      </c>
      <c r="D373" s="231" t="s">
        <v>278</v>
      </c>
      <c r="E373" s="139">
        <v>200</v>
      </c>
      <c r="F373" s="146">
        <f>'Ведомственная 2021'!G487</f>
        <v>172191</v>
      </c>
    </row>
    <row r="374" spans="1:6" ht="30.75">
      <c r="A374" s="133" t="s">
        <v>279</v>
      </c>
      <c r="B374" s="150" t="s">
        <v>51</v>
      </c>
      <c r="C374" s="150" t="s">
        <v>46</v>
      </c>
      <c r="D374" s="141" t="s">
        <v>465</v>
      </c>
      <c r="E374" s="162"/>
      <c r="F374" s="145">
        <f>F375</f>
        <v>56856</v>
      </c>
    </row>
    <row r="375" spans="1:6" ht="49.5" customHeight="1">
      <c r="A375" s="135" t="s">
        <v>280</v>
      </c>
      <c r="B375" s="137" t="s">
        <v>51</v>
      </c>
      <c r="C375" s="137" t="s">
        <v>46</v>
      </c>
      <c r="D375" s="138" t="s">
        <v>485</v>
      </c>
      <c r="E375" s="139"/>
      <c r="F375" s="146">
        <f>F376</f>
        <v>56856</v>
      </c>
    </row>
    <row r="376" spans="1:6" ht="62.25">
      <c r="A376" s="135" t="s">
        <v>54</v>
      </c>
      <c r="B376" s="137" t="s">
        <v>51</v>
      </c>
      <c r="C376" s="137" t="s">
        <v>46</v>
      </c>
      <c r="D376" s="138" t="s">
        <v>485</v>
      </c>
      <c r="E376" s="139">
        <v>100</v>
      </c>
      <c r="F376" s="146">
        <f>'Ведомственная 2021'!G490</f>
        <v>56856</v>
      </c>
    </row>
    <row r="377" spans="1:6" ht="15">
      <c r="A377" s="154" t="s">
        <v>136</v>
      </c>
      <c r="B377" s="158" t="s">
        <v>48</v>
      </c>
      <c r="C377" s="207"/>
      <c r="D377" s="138"/>
      <c r="E377" s="151"/>
      <c r="F377" s="145">
        <f aca="true" t="shared" si="0" ref="F377:F382">F378</f>
        <v>326595</v>
      </c>
    </row>
    <row r="378" spans="1:6" ht="15">
      <c r="A378" s="154" t="s">
        <v>116</v>
      </c>
      <c r="B378" s="158" t="s">
        <v>48</v>
      </c>
      <c r="C378" s="150" t="s">
        <v>50</v>
      </c>
      <c r="D378" s="138"/>
      <c r="E378" s="151"/>
      <c r="F378" s="145">
        <f t="shared" si="0"/>
        <v>326595</v>
      </c>
    </row>
    <row r="379" spans="1:6" ht="62.25">
      <c r="A379" s="154" t="s">
        <v>615</v>
      </c>
      <c r="B379" s="158" t="s">
        <v>48</v>
      </c>
      <c r="C379" s="150" t="s">
        <v>50</v>
      </c>
      <c r="D379" s="156" t="s">
        <v>383</v>
      </c>
      <c r="E379" s="153"/>
      <c r="F379" s="145">
        <f t="shared" si="0"/>
        <v>326595</v>
      </c>
    </row>
    <row r="380" spans="1:6" ht="108.75">
      <c r="A380" s="154" t="s">
        <v>616</v>
      </c>
      <c r="B380" s="158" t="s">
        <v>48</v>
      </c>
      <c r="C380" s="150" t="s">
        <v>50</v>
      </c>
      <c r="D380" s="156" t="s">
        <v>384</v>
      </c>
      <c r="E380" s="150"/>
      <c r="F380" s="145">
        <f t="shared" si="0"/>
        <v>326595</v>
      </c>
    </row>
    <row r="381" spans="1:6" ht="62.25">
      <c r="A381" s="154" t="s">
        <v>566</v>
      </c>
      <c r="B381" s="158" t="s">
        <v>48</v>
      </c>
      <c r="C381" s="150" t="s">
        <v>50</v>
      </c>
      <c r="D381" s="156" t="s">
        <v>466</v>
      </c>
      <c r="E381" s="150"/>
      <c r="F381" s="145">
        <f t="shared" si="0"/>
        <v>326595</v>
      </c>
    </row>
    <row r="382" spans="1:6" ht="30.75">
      <c r="A382" s="159" t="s">
        <v>567</v>
      </c>
      <c r="B382" s="158" t="s">
        <v>48</v>
      </c>
      <c r="C382" s="150" t="s">
        <v>50</v>
      </c>
      <c r="D382" s="156" t="s">
        <v>137</v>
      </c>
      <c r="E382" s="150"/>
      <c r="F382" s="145">
        <f t="shared" si="0"/>
        <v>326595</v>
      </c>
    </row>
    <row r="383" spans="1:6" ht="30.75">
      <c r="A383" s="135" t="s">
        <v>164</v>
      </c>
      <c r="B383" s="207" t="s">
        <v>48</v>
      </c>
      <c r="C383" s="137" t="s">
        <v>50</v>
      </c>
      <c r="D383" s="157" t="s">
        <v>137</v>
      </c>
      <c r="E383" s="151">
        <v>200</v>
      </c>
      <c r="F383" s="146">
        <f>'Ведомственная 2021'!G278</f>
        <v>326595</v>
      </c>
    </row>
    <row r="384" spans="1:6" ht="15">
      <c r="A384" s="154" t="s">
        <v>177</v>
      </c>
      <c r="B384" s="150" t="s">
        <v>52</v>
      </c>
      <c r="C384" s="137"/>
      <c r="D384" s="228"/>
      <c r="E384" s="228"/>
      <c r="F384" s="145">
        <f>F385+F391+F418+F438</f>
        <v>47096248</v>
      </c>
    </row>
    <row r="385" spans="1:6" ht="15">
      <c r="A385" s="154" t="s">
        <v>167</v>
      </c>
      <c r="B385" s="150" t="s">
        <v>52</v>
      </c>
      <c r="C385" s="144" t="s">
        <v>43</v>
      </c>
      <c r="D385" s="228"/>
      <c r="E385" s="228"/>
      <c r="F385" s="145">
        <f>F387</f>
        <v>697028</v>
      </c>
    </row>
    <row r="386" spans="1:6" ht="39" customHeight="1">
      <c r="A386" s="230" t="s">
        <v>619</v>
      </c>
      <c r="B386" s="150" t="s">
        <v>52</v>
      </c>
      <c r="C386" s="144" t="s">
        <v>43</v>
      </c>
      <c r="D386" s="233" t="s">
        <v>392</v>
      </c>
      <c r="E386" s="144"/>
      <c r="F386" s="145">
        <f>F387</f>
        <v>697028</v>
      </c>
    </row>
    <row r="387" spans="1:6" ht="62.25">
      <c r="A387" s="230" t="s">
        <v>658</v>
      </c>
      <c r="B387" s="150" t="s">
        <v>52</v>
      </c>
      <c r="C387" s="144" t="s">
        <v>43</v>
      </c>
      <c r="D387" s="233" t="s">
        <v>410</v>
      </c>
      <c r="E387" s="228"/>
      <c r="F387" s="145">
        <f>F388</f>
        <v>697028</v>
      </c>
    </row>
    <row r="388" spans="1:6" ht="30.75">
      <c r="A388" s="133" t="s">
        <v>222</v>
      </c>
      <c r="B388" s="150" t="s">
        <v>52</v>
      </c>
      <c r="C388" s="144" t="s">
        <v>43</v>
      </c>
      <c r="D388" s="233" t="s">
        <v>467</v>
      </c>
      <c r="E388" s="228"/>
      <c r="F388" s="145">
        <f>F389</f>
        <v>697028</v>
      </c>
    </row>
    <row r="389" spans="1:6" ht="30.75">
      <c r="A389" s="250" t="s">
        <v>296</v>
      </c>
      <c r="B389" s="137" t="s">
        <v>52</v>
      </c>
      <c r="C389" s="143" t="s">
        <v>43</v>
      </c>
      <c r="D389" s="231" t="s">
        <v>223</v>
      </c>
      <c r="E389" s="232"/>
      <c r="F389" s="146">
        <f>F390</f>
        <v>697028</v>
      </c>
    </row>
    <row r="390" spans="1:6" ht="15">
      <c r="A390" s="135" t="s">
        <v>306</v>
      </c>
      <c r="B390" s="137" t="s">
        <v>52</v>
      </c>
      <c r="C390" s="143" t="s">
        <v>43</v>
      </c>
      <c r="D390" s="231" t="s">
        <v>223</v>
      </c>
      <c r="E390" s="143">
        <v>300</v>
      </c>
      <c r="F390" s="146">
        <f>'Ведомственная 2021'!G285</f>
        <v>697028</v>
      </c>
    </row>
    <row r="391" spans="1:6" ht="15">
      <c r="A391" s="154" t="s">
        <v>307</v>
      </c>
      <c r="B391" s="150" t="s">
        <v>52</v>
      </c>
      <c r="C391" s="144" t="s">
        <v>45</v>
      </c>
      <c r="D391" s="228"/>
      <c r="E391" s="228"/>
      <c r="F391" s="145">
        <f>F397+F413+F392</f>
        <v>14375394</v>
      </c>
    </row>
    <row r="392" spans="1:6" ht="30.75">
      <c r="A392" s="230" t="s">
        <v>654</v>
      </c>
      <c r="B392" s="150" t="s">
        <v>52</v>
      </c>
      <c r="C392" s="144" t="s">
        <v>45</v>
      </c>
      <c r="D392" s="233" t="s">
        <v>405</v>
      </c>
      <c r="E392" s="228"/>
      <c r="F392" s="145">
        <f>F393</f>
        <v>1396537</v>
      </c>
    </row>
    <row r="393" spans="1:6" ht="62.25">
      <c r="A393" s="230" t="s">
        <v>657</v>
      </c>
      <c r="B393" s="150" t="s">
        <v>52</v>
      </c>
      <c r="C393" s="144" t="s">
        <v>45</v>
      </c>
      <c r="D393" s="141" t="s">
        <v>412</v>
      </c>
      <c r="E393" s="228"/>
      <c r="F393" s="145">
        <f>F394</f>
        <v>1396537</v>
      </c>
    </row>
    <row r="394" spans="1:6" ht="30.75">
      <c r="A394" s="133" t="s">
        <v>279</v>
      </c>
      <c r="B394" s="150" t="s">
        <v>52</v>
      </c>
      <c r="C394" s="144" t="s">
        <v>45</v>
      </c>
      <c r="D394" s="141" t="s">
        <v>465</v>
      </c>
      <c r="E394" s="228"/>
      <c r="F394" s="145">
        <f>F395</f>
        <v>1396537</v>
      </c>
    </row>
    <row r="395" spans="1:6" ht="46.5">
      <c r="A395" s="234" t="s">
        <v>28</v>
      </c>
      <c r="B395" s="137" t="s">
        <v>52</v>
      </c>
      <c r="C395" s="143" t="s">
        <v>45</v>
      </c>
      <c r="D395" s="138" t="s">
        <v>486</v>
      </c>
      <c r="E395" s="232"/>
      <c r="F395" s="146">
        <f>F396</f>
        <v>1396537</v>
      </c>
    </row>
    <row r="396" spans="1:6" ht="15">
      <c r="A396" s="135" t="s">
        <v>306</v>
      </c>
      <c r="B396" s="137" t="s">
        <v>52</v>
      </c>
      <c r="C396" s="143" t="s">
        <v>45</v>
      </c>
      <c r="D396" s="138" t="s">
        <v>486</v>
      </c>
      <c r="E396" s="143">
        <v>300</v>
      </c>
      <c r="F396" s="146">
        <f>'Ведомственная 2021'!G497</f>
        <v>1396537</v>
      </c>
    </row>
    <row r="397" spans="1:6" ht="33.75" customHeight="1">
      <c r="A397" s="230" t="s">
        <v>619</v>
      </c>
      <c r="B397" s="150" t="s">
        <v>52</v>
      </c>
      <c r="C397" s="144" t="s">
        <v>45</v>
      </c>
      <c r="D397" s="233" t="s">
        <v>392</v>
      </c>
      <c r="E397" s="147"/>
      <c r="F397" s="145">
        <f>F398</f>
        <v>5289640</v>
      </c>
    </row>
    <row r="398" spans="1:6" ht="62.25">
      <c r="A398" s="230" t="s">
        <v>658</v>
      </c>
      <c r="B398" s="150" t="s">
        <v>52</v>
      </c>
      <c r="C398" s="144" t="s">
        <v>45</v>
      </c>
      <c r="D398" s="233" t="s">
        <v>410</v>
      </c>
      <c r="E398" s="147"/>
      <c r="F398" s="145">
        <f>F399</f>
        <v>5289640</v>
      </c>
    </row>
    <row r="399" spans="1:6" ht="30.75">
      <c r="A399" s="133" t="s">
        <v>222</v>
      </c>
      <c r="B399" s="150" t="s">
        <v>52</v>
      </c>
      <c r="C399" s="144" t="s">
        <v>45</v>
      </c>
      <c r="D399" s="141" t="s">
        <v>467</v>
      </c>
      <c r="E399" s="162"/>
      <c r="F399" s="145">
        <f>F400+F403+F406</f>
        <v>5289640</v>
      </c>
    </row>
    <row r="400" spans="1:6" ht="38.25" customHeight="1">
      <c r="A400" s="135" t="s">
        <v>245</v>
      </c>
      <c r="B400" s="137" t="s">
        <v>52</v>
      </c>
      <c r="C400" s="143" t="s">
        <v>45</v>
      </c>
      <c r="D400" s="163" t="s">
        <v>247</v>
      </c>
      <c r="E400" s="139"/>
      <c r="F400" s="146">
        <f>F401+F402</f>
        <v>88069</v>
      </c>
    </row>
    <row r="401" spans="1:6" ht="30.75">
      <c r="A401" s="135" t="s">
        <v>164</v>
      </c>
      <c r="B401" s="137" t="s">
        <v>52</v>
      </c>
      <c r="C401" s="143" t="s">
        <v>45</v>
      </c>
      <c r="D401" s="163" t="s">
        <v>247</v>
      </c>
      <c r="E401" s="151">
        <v>200</v>
      </c>
      <c r="F401" s="146">
        <f>'Ведомственная 2021'!G335</f>
        <v>1350</v>
      </c>
    </row>
    <row r="402" spans="1:6" ht="15">
      <c r="A402" s="135" t="s">
        <v>306</v>
      </c>
      <c r="B402" s="137" t="s">
        <v>52</v>
      </c>
      <c r="C402" s="143" t="s">
        <v>45</v>
      </c>
      <c r="D402" s="163" t="s">
        <v>247</v>
      </c>
      <c r="E402" s="151">
        <v>300</v>
      </c>
      <c r="F402" s="146">
        <f>'Ведомственная 2021'!G336</f>
        <v>86719</v>
      </c>
    </row>
    <row r="403" spans="1:6" ht="32.25" customHeight="1">
      <c r="A403" s="234" t="s">
        <v>283</v>
      </c>
      <c r="B403" s="137" t="s">
        <v>52</v>
      </c>
      <c r="C403" s="143" t="s">
        <v>45</v>
      </c>
      <c r="D403" s="163" t="s">
        <v>248</v>
      </c>
      <c r="E403" s="139"/>
      <c r="F403" s="146">
        <f>F404+F405</f>
        <v>137682</v>
      </c>
    </row>
    <row r="404" spans="1:6" ht="30.75">
      <c r="A404" s="135" t="s">
        <v>164</v>
      </c>
      <c r="B404" s="137" t="s">
        <v>52</v>
      </c>
      <c r="C404" s="143" t="s">
        <v>45</v>
      </c>
      <c r="D404" s="163" t="s">
        <v>248</v>
      </c>
      <c r="E404" s="139">
        <v>200</v>
      </c>
      <c r="F404" s="146">
        <f>'Ведомственная 2021'!G338</f>
        <v>2200</v>
      </c>
    </row>
    <row r="405" spans="1:6" ht="15">
      <c r="A405" s="135" t="s">
        <v>306</v>
      </c>
      <c r="B405" s="137" t="s">
        <v>52</v>
      </c>
      <c r="C405" s="143" t="s">
        <v>45</v>
      </c>
      <c r="D405" s="163" t="s">
        <v>248</v>
      </c>
      <c r="E405" s="151">
        <v>300</v>
      </c>
      <c r="F405" s="146">
        <f>'Ведомственная 2021'!G339</f>
        <v>135482</v>
      </c>
    </row>
    <row r="406" spans="1:6" ht="30.75">
      <c r="A406" s="135" t="s">
        <v>298</v>
      </c>
      <c r="B406" s="137" t="s">
        <v>52</v>
      </c>
      <c r="C406" s="143" t="s">
        <v>45</v>
      </c>
      <c r="D406" s="163" t="s">
        <v>249</v>
      </c>
      <c r="E406" s="139"/>
      <c r="F406" s="146">
        <f>F407+F410</f>
        <v>5063889</v>
      </c>
    </row>
    <row r="407" spans="1:6" ht="15">
      <c r="A407" s="234" t="s">
        <v>16</v>
      </c>
      <c r="B407" s="137" t="s">
        <v>52</v>
      </c>
      <c r="C407" s="143" t="s">
        <v>45</v>
      </c>
      <c r="D407" s="163" t="s">
        <v>250</v>
      </c>
      <c r="E407" s="139"/>
      <c r="F407" s="146">
        <f>F408+F409</f>
        <v>4304306</v>
      </c>
    </row>
    <row r="408" spans="1:6" ht="30.75">
      <c r="A408" s="135" t="s">
        <v>164</v>
      </c>
      <c r="B408" s="137" t="s">
        <v>52</v>
      </c>
      <c r="C408" s="143" t="s">
        <v>45</v>
      </c>
      <c r="D408" s="163" t="s">
        <v>250</v>
      </c>
      <c r="E408" s="151">
        <v>200</v>
      </c>
      <c r="F408" s="146">
        <f>'Ведомственная 2021'!G342</f>
        <v>72500</v>
      </c>
    </row>
    <row r="409" spans="1:6" ht="15">
      <c r="A409" s="135" t="s">
        <v>306</v>
      </c>
      <c r="B409" s="137" t="s">
        <v>52</v>
      </c>
      <c r="C409" s="143" t="s">
        <v>45</v>
      </c>
      <c r="D409" s="163" t="s">
        <v>250</v>
      </c>
      <c r="E409" s="151">
        <v>300</v>
      </c>
      <c r="F409" s="146">
        <f>'Ведомственная 2021'!G343</f>
        <v>4231806</v>
      </c>
    </row>
    <row r="410" spans="1:6" ht="15">
      <c r="A410" s="234" t="s">
        <v>56</v>
      </c>
      <c r="B410" s="137" t="s">
        <v>52</v>
      </c>
      <c r="C410" s="143" t="s">
        <v>45</v>
      </c>
      <c r="D410" s="163" t="s">
        <v>251</v>
      </c>
      <c r="E410" s="139"/>
      <c r="F410" s="146">
        <f>F411+F412</f>
        <v>759583</v>
      </c>
    </row>
    <row r="411" spans="1:6" ht="30.75">
      <c r="A411" s="135" t="s">
        <v>164</v>
      </c>
      <c r="B411" s="137" t="s">
        <v>52</v>
      </c>
      <c r="C411" s="143" t="s">
        <v>45</v>
      </c>
      <c r="D411" s="163" t="s">
        <v>251</v>
      </c>
      <c r="E411" s="151">
        <v>200</v>
      </c>
      <c r="F411" s="146">
        <f>'Ведомственная 2021'!G345</f>
        <v>13480</v>
      </c>
    </row>
    <row r="412" spans="1:6" ht="15">
      <c r="A412" s="135" t="s">
        <v>306</v>
      </c>
      <c r="B412" s="137" t="s">
        <v>52</v>
      </c>
      <c r="C412" s="143" t="s">
        <v>45</v>
      </c>
      <c r="D412" s="163" t="s">
        <v>251</v>
      </c>
      <c r="E412" s="151">
        <v>300</v>
      </c>
      <c r="F412" s="146">
        <f>'Ведомственная 2021'!G346</f>
        <v>746103</v>
      </c>
    </row>
    <row r="413" spans="1:6" ht="30.75">
      <c r="A413" s="230" t="s">
        <v>646</v>
      </c>
      <c r="B413" s="150" t="s">
        <v>52</v>
      </c>
      <c r="C413" s="144" t="s">
        <v>45</v>
      </c>
      <c r="D413" s="233" t="s">
        <v>403</v>
      </c>
      <c r="E413" s="228"/>
      <c r="F413" s="145">
        <f>F414</f>
        <v>7689217</v>
      </c>
    </row>
    <row r="414" spans="1:6" ht="62.25">
      <c r="A414" s="230" t="s">
        <v>647</v>
      </c>
      <c r="B414" s="150" t="s">
        <v>52</v>
      </c>
      <c r="C414" s="144" t="s">
        <v>45</v>
      </c>
      <c r="D414" s="233" t="s">
        <v>411</v>
      </c>
      <c r="E414" s="228"/>
      <c r="F414" s="145">
        <f>F415</f>
        <v>7689217</v>
      </c>
    </row>
    <row r="415" spans="1:6" ht="46.5">
      <c r="A415" s="133" t="s">
        <v>261</v>
      </c>
      <c r="B415" s="150" t="s">
        <v>52</v>
      </c>
      <c r="C415" s="144" t="s">
        <v>45</v>
      </c>
      <c r="D415" s="230" t="s">
        <v>468</v>
      </c>
      <c r="E415" s="228"/>
      <c r="F415" s="145">
        <f>F416</f>
        <v>7689217</v>
      </c>
    </row>
    <row r="416" spans="1:6" ht="78">
      <c r="A416" s="234" t="s">
        <v>27</v>
      </c>
      <c r="B416" s="137" t="s">
        <v>52</v>
      </c>
      <c r="C416" s="143" t="s">
        <v>45</v>
      </c>
      <c r="D416" s="163" t="s">
        <v>262</v>
      </c>
      <c r="E416" s="232"/>
      <c r="F416" s="146">
        <f>F417</f>
        <v>7689217</v>
      </c>
    </row>
    <row r="417" spans="1:6" ht="15">
      <c r="A417" s="135" t="s">
        <v>306</v>
      </c>
      <c r="B417" s="137" t="s">
        <v>52</v>
      </c>
      <c r="C417" s="143" t="s">
        <v>45</v>
      </c>
      <c r="D417" s="163" t="s">
        <v>262</v>
      </c>
      <c r="E417" s="143">
        <v>300</v>
      </c>
      <c r="F417" s="146">
        <f>'Ведомственная 2021'!G460</f>
        <v>7689217</v>
      </c>
    </row>
    <row r="418" spans="1:6" ht="15">
      <c r="A418" s="154" t="s">
        <v>178</v>
      </c>
      <c r="B418" s="150" t="s">
        <v>52</v>
      </c>
      <c r="C418" s="144" t="s">
        <v>46</v>
      </c>
      <c r="D418" s="228"/>
      <c r="E418" s="228"/>
      <c r="F418" s="145">
        <f>F419+F433</f>
        <v>29425134</v>
      </c>
    </row>
    <row r="419" spans="1:6" ht="32.25" customHeight="1">
      <c r="A419" s="230" t="s">
        <v>619</v>
      </c>
      <c r="B419" s="150" t="s">
        <v>52</v>
      </c>
      <c r="C419" s="144" t="s">
        <v>46</v>
      </c>
      <c r="D419" s="233" t="s">
        <v>392</v>
      </c>
      <c r="E419" s="144"/>
      <c r="F419" s="145">
        <f>F420+F429</f>
        <v>29080603</v>
      </c>
    </row>
    <row r="420" spans="1:6" ht="62.25">
      <c r="A420" s="230" t="s">
        <v>658</v>
      </c>
      <c r="B420" s="150" t="s">
        <v>52</v>
      </c>
      <c r="C420" s="144" t="s">
        <v>46</v>
      </c>
      <c r="D420" s="233" t="s">
        <v>410</v>
      </c>
      <c r="E420" s="144"/>
      <c r="F420" s="145">
        <f>F421</f>
        <v>24384924</v>
      </c>
    </row>
    <row r="421" spans="1:6" ht="30.75">
      <c r="A421" s="133" t="s">
        <v>222</v>
      </c>
      <c r="B421" s="150" t="s">
        <v>52</v>
      </c>
      <c r="C421" s="144" t="s">
        <v>46</v>
      </c>
      <c r="D421" s="141" t="s">
        <v>467</v>
      </c>
      <c r="E421" s="162"/>
      <c r="F421" s="145">
        <f>F422+F425+F427</f>
        <v>24384924</v>
      </c>
    </row>
    <row r="422" spans="1:6" ht="15">
      <c r="A422" s="154" t="s">
        <v>291</v>
      </c>
      <c r="B422" s="150" t="s">
        <v>52</v>
      </c>
      <c r="C422" s="144" t="s">
        <v>46</v>
      </c>
      <c r="D422" s="230" t="s">
        <v>246</v>
      </c>
      <c r="E422" s="147"/>
      <c r="F422" s="145">
        <f>F423+F424</f>
        <v>2032609</v>
      </c>
    </row>
    <row r="423" spans="1:6" ht="30.75">
      <c r="A423" s="135" t="s">
        <v>164</v>
      </c>
      <c r="B423" s="137" t="s">
        <v>52</v>
      </c>
      <c r="C423" s="143" t="s">
        <v>46</v>
      </c>
      <c r="D423" s="163" t="s">
        <v>246</v>
      </c>
      <c r="E423" s="151">
        <v>200</v>
      </c>
      <c r="F423" s="146">
        <f>'Ведомственная 2021'!G352</f>
        <v>150</v>
      </c>
    </row>
    <row r="424" spans="1:6" ht="15">
      <c r="A424" s="135" t="s">
        <v>306</v>
      </c>
      <c r="B424" s="137" t="s">
        <v>52</v>
      </c>
      <c r="C424" s="143" t="s">
        <v>46</v>
      </c>
      <c r="D424" s="163" t="s">
        <v>246</v>
      </c>
      <c r="E424" s="151">
        <v>300</v>
      </c>
      <c r="F424" s="146">
        <f>'Ведомственная 2021'!G353</f>
        <v>2032459</v>
      </c>
    </row>
    <row r="425" spans="1:6" ht="30.75">
      <c r="A425" s="205" t="s">
        <v>730</v>
      </c>
      <c r="B425" s="158" t="s">
        <v>52</v>
      </c>
      <c r="C425" s="158" t="s">
        <v>46</v>
      </c>
      <c r="D425" s="156" t="s">
        <v>731</v>
      </c>
      <c r="E425" s="158"/>
      <c r="F425" s="145">
        <f>F426</f>
        <v>22043703</v>
      </c>
    </row>
    <row r="426" spans="1:6" ht="15">
      <c r="A426" s="135" t="s">
        <v>306</v>
      </c>
      <c r="B426" s="207" t="s">
        <v>52</v>
      </c>
      <c r="C426" s="207" t="s">
        <v>46</v>
      </c>
      <c r="D426" s="157" t="s">
        <v>731</v>
      </c>
      <c r="E426" s="207" t="s">
        <v>345</v>
      </c>
      <c r="F426" s="146">
        <f>'Ведомственная 2021'!G355</f>
        <v>22043703</v>
      </c>
    </row>
    <row r="427" spans="1:6" ht="30.75">
      <c r="A427" s="205" t="s">
        <v>732</v>
      </c>
      <c r="B427" s="251" t="s">
        <v>52</v>
      </c>
      <c r="C427" s="251" t="s">
        <v>46</v>
      </c>
      <c r="D427" s="252" t="s">
        <v>733</v>
      </c>
      <c r="E427" s="253"/>
      <c r="F427" s="145">
        <f>F428</f>
        <v>308612</v>
      </c>
    </row>
    <row r="428" spans="1:6" ht="30.75">
      <c r="A428" s="135" t="s">
        <v>164</v>
      </c>
      <c r="B428" s="207" t="s">
        <v>52</v>
      </c>
      <c r="C428" s="207" t="s">
        <v>46</v>
      </c>
      <c r="D428" s="157" t="s">
        <v>733</v>
      </c>
      <c r="E428" s="207" t="s">
        <v>175</v>
      </c>
      <c r="F428" s="146">
        <f>'Ведомственная 2021'!G357</f>
        <v>308612</v>
      </c>
    </row>
    <row r="429" spans="1:6" ht="80.25" customHeight="1">
      <c r="A429" s="230" t="s">
        <v>622</v>
      </c>
      <c r="B429" s="150" t="s">
        <v>52</v>
      </c>
      <c r="C429" s="144" t="s">
        <v>46</v>
      </c>
      <c r="D429" s="233" t="s">
        <v>409</v>
      </c>
      <c r="E429" s="228"/>
      <c r="F429" s="145">
        <f>F430</f>
        <v>4695679</v>
      </c>
    </row>
    <row r="430" spans="1:6" ht="62.25">
      <c r="A430" s="154" t="s">
        <v>224</v>
      </c>
      <c r="B430" s="150" t="s">
        <v>52</v>
      </c>
      <c r="C430" s="144" t="s">
        <v>46</v>
      </c>
      <c r="D430" s="141" t="s">
        <v>469</v>
      </c>
      <c r="E430" s="228"/>
      <c r="F430" s="145">
        <f>F431</f>
        <v>4695679</v>
      </c>
    </row>
    <row r="431" spans="1:6" ht="30.75">
      <c r="A431" s="234" t="s">
        <v>179</v>
      </c>
      <c r="B431" s="137" t="s">
        <v>52</v>
      </c>
      <c r="C431" s="143" t="s">
        <v>46</v>
      </c>
      <c r="D431" s="163" t="s">
        <v>225</v>
      </c>
      <c r="E431" s="232"/>
      <c r="F431" s="146">
        <f>F432</f>
        <v>4695679</v>
      </c>
    </row>
    <row r="432" spans="1:6" ht="15">
      <c r="A432" s="135" t="s">
        <v>306</v>
      </c>
      <c r="B432" s="137" t="s">
        <v>52</v>
      </c>
      <c r="C432" s="143" t="s">
        <v>46</v>
      </c>
      <c r="D432" s="163" t="s">
        <v>225</v>
      </c>
      <c r="E432" s="143">
        <v>300</v>
      </c>
      <c r="F432" s="146">
        <f>'Ведомственная 2021'!G291</f>
        <v>4695679</v>
      </c>
    </row>
    <row r="433" spans="1:6" ht="30.75">
      <c r="A433" s="230" t="s">
        <v>646</v>
      </c>
      <c r="B433" s="150" t="s">
        <v>52</v>
      </c>
      <c r="C433" s="144" t="s">
        <v>46</v>
      </c>
      <c r="D433" s="233" t="s">
        <v>403</v>
      </c>
      <c r="E433" s="228"/>
      <c r="F433" s="145">
        <f>F434</f>
        <v>344531</v>
      </c>
    </row>
    <row r="434" spans="1:6" ht="62.25">
      <c r="A434" s="230" t="s">
        <v>659</v>
      </c>
      <c r="B434" s="150" t="s">
        <v>52</v>
      </c>
      <c r="C434" s="144" t="s">
        <v>46</v>
      </c>
      <c r="D434" s="233" t="s">
        <v>411</v>
      </c>
      <c r="E434" s="228"/>
      <c r="F434" s="145">
        <f>F435</f>
        <v>344531</v>
      </c>
    </row>
    <row r="435" spans="1:6" ht="30.75">
      <c r="A435" s="133" t="s">
        <v>255</v>
      </c>
      <c r="B435" s="150" t="s">
        <v>52</v>
      </c>
      <c r="C435" s="144" t="s">
        <v>46</v>
      </c>
      <c r="D435" s="141" t="s">
        <v>452</v>
      </c>
      <c r="E435" s="228"/>
      <c r="F435" s="145">
        <f>F436</f>
        <v>344531</v>
      </c>
    </row>
    <row r="436" spans="1:6" ht="15">
      <c r="A436" s="135" t="s">
        <v>40</v>
      </c>
      <c r="B436" s="137" t="s">
        <v>52</v>
      </c>
      <c r="C436" s="143" t="s">
        <v>46</v>
      </c>
      <c r="D436" s="163" t="s">
        <v>272</v>
      </c>
      <c r="E436" s="232"/>
      <c r="F436" s="146">
        <f>F437</f>
        <v>344531</v>
      </c>
    </row>
    <row r="437" spans="1:6" ht="15">
      <c r="A437" s="135" t="s">
        <v>306</v>
      </c>
      <c r="B437" s="137" t="s">
        <v>52</v>
      </c>
      <c r="C437" s="143" t="s">
        <v>46</v>
      </c>
      <c r="D437" s="163" t="s">
        <v>272</v>
      </c>
      <c r="E437" s="143" t="s">
        <v>345</v>
      </c>
      <c r="F437" s="146">
        <f>'Ведомственная 2021'!G466</f>
        <v>344531</v>
      </c>
    </row>
    <row r="438" spans="1:6" ht="15">
      <c r="A438" s="154" t="s">
        <v>57</v>
      </c>
      <c r="B438" s="150" t="s">
        <v>52</v>
      </c>
      <c r="C438" s="144" t="s">
        <v>49</v>
      </c>
      <c r="D438" s="228"/>
      <c r="E438" s="228"/>
      <c r="F438" s="145">
        <f>F439+F448</f>
        <v>2598692</v>
      </c>
    </row>
    <row r="439" spans="1:6" ht="31.5" customHeight="1">
      <c r="A439" s="230" t="s">
        <v>619</v>
      </c>
      <c r="B439" s="150" t="s">
        <v>52</v>
      </c>
      <c r="C439" s="144" t="s">
        <v>49</v>
      </c>
      <c r="D439" s="233" t="s">
        <v>392</v>
      </c>
      <c r="E439" s="144"/>
      <c r="F439" s="145">
        <f>F440</f>
        <v>2267700</v>
      </c>
    </row>
    <row r="440" spans="1:6" ht="78">
      <c r="A440" s="230" t="s">
        <v>660</v>
      </c>
      <c r="B440" s="150" t="s">
        <v>52</v>
      </c>
      <c r="C440" s="144" t="s">
        <v>49</v>
      </c>
      <c r="D440" s="233" t="s">
        <v>408</v>
      </c>
      <c r="E440" s="228"/>
      <c r="F440" s="145">
        <f>F441</f>
        <v>2267700</v>
      </c>
    </row>
    <row r="441" spans="1:6" ht="46.5">
      <c r="A441" s="133" t="s">
        <v>226</v>
      </c>
      <c r="B441" s="150" t="s">
        <v>52</v>
      </c>
      <c r="C441" s="144" t="s">
        <v>49</v>
      </c>
      <c r="D441" s="141" t="s">
        <v>470</v>
      </c>
      <c r="E441" s="228"/>
      <c r="F441" s="145">
        <f>F442+F445</f>
        <v>2267700</v>
      </c>
    </row>
    <row r="442" spans="1:6" ht="46.5">
      <c r="A442" s="234" t="s">
        <v>23</v>
      </c>
      <c r="B442" s="137" t="s">
        <v>52</v>
      </c>
      <c r="C442" s="143" t="s">
        <v>49</v>
      </c>
      <c r="D442" s="138" t="s">
        <v>227</v>
      </c>
      <c r="E442" s="232"/>
      <c r="F442" s="146">
        <f>F443+F444</f>
        <v>1555000</v>
      </c>
    </row>
    <row r="443" spans="1:6" ht="62.25">
      <c r="A443" s="135" t="s">
        <v>54</v>
      </c>
      <c r="B443" s="137" t="s">
        <v>52</v>
      </c>
      <c r="C443" s="143" t="s">
        <v>49</v>
      </c>
      <c r="D443" s="138" t="s">
        <v>227</v>
      </c>
      <c r="E443" s="143">
        <v>100</v>
      </c>
      <c r="F443" s="146">
        <f>'Ведомственная 2021'!G297</f>
        <v>1397213</v>
      </c>
    </row>
    <row r="444" spans="1:6" ht="30.75">
      <c r="A444" s="135" t="s">
        <v>164</v>
      </c>
      <c r="B444" s="137" t="s">
        <v>52</v>
      </c>
      <c r="C444" s="143" t="s">
        <v>49</v>
      </c>
      <c r="D444" s="138" t="s">
        <v>227</v>
      </c>
      <c r="E444" s="143">
        <v>200</v>
      </c>
      <c r="F444" s="146">
        <f>'Ведомственная 2021'!G298</f>
        <v>157787</v>
      </c>
    </row>
    <row r="445" spans="1:6" ht="62.25">
      <c r="A445" s="135" t="s">
        <v>591</v>
      </c>
      <c r="B445" s="137" t="s">
        <v>52</v>
      </c>
      <c r="C445" s="143" t="s">
        <v>49</v>
      </c>
      <c r="D445" s="138" t="s">
        <v>592</v>
      </c>
      <c r="E445" s="139"/>
      <c r="F445" s="146">
        <f>F446+F447</f>
        <v>712700</v>
      </c>
    </row>
    <row r="446" spans="1:6" ht="62.25">
      <c r="A446" s="135" t="s">
        <v>54</v>
      </c>
      <c r="B446" s="137" t="s">
        <v>52</v>
      </c>
      <c r="C446" s="143" t="s">
        <v>49</v>
      </c>
      <c r="D446" s="138" t="s">
        <v>592</v>
      </c>
      <c r="E446" s="139">
        <v>100</v>
      </c>
      <c r="F446" s="146">
        <f>'Ведомственная 2021'!G300</f>
        <v>622000</v>
      </c>
    </row>
    <row r="447" spans="1:6" ht="30.75">
      <c r="A447" s="135" t="s">
        <v>164</v>
      </c>
      <c r="B447" s="137" t="s">
        <v>52</v>
      </c>
      <c r="C447" s="143" t="s">
        <v>49</v>
      </c>
      <c r="D447" s="138" t="s">
        <v>592</v>
      </c>
      <c r="E447" s="139">
        <v>200</v>
      </c>
      <c r="F447" s="146">
        <f>'Ведомственная 2021'!G301</f>
        <v>90700</v>
      </c>
    </row>
    <row r="448" spans="1:6" ht="46.5">
      <c r="A448" s="230" t="s">
        <v>661</v>
      </c>
      <c r="B448" s="150" t="s">
        <v>52</v>
      </c>
      <c r="C448" s="150" t="s">
        <v>49</v>
      </c>
      <c r="D448" s="233" t="s">
        <v>399</v>
      </c>
      <c r="E448" s="144"/>
      <c r="F448" s="145">
        <f>F449</f>
        <v>330992</v>
      </c>
    </row>
    <row r="449" spans="1:6" ht="62.25">
      <c r="A449" s="230" t="s">
        <v>662</v>
      </c>
      <c r="B449" s="150" t="s">
        <v>52</v>
      </c>
      <c r="C449" s="150" t="s">
        <v>49</v>
      </c>
      <c r="D449" s="233" t="s">
        <v>474</v>
      </c>
      <c r="E449" s="228"/>
      <c r="F449" s="145">
        <f>F450</f>
        <v>330992</v>
      </c>
    </row>
    <row r="450" spans="1:6" ht="33.75" customHeight="1">
      <c r="A450" s="230" t="s">
        <v>228</v>
      </c>
      <c r="B450" s="150" t="s">
        <v>52</v>
      </c>
      <c r="C450" s="150" t="s">
        <v>49</v>
      </c>
      <c r="D450" s="141" t="s">
        <v>477</v>
      </c>
      <c r="E450" s="228"/>
      <c r="F450" s="145">
        <f>F451+F454</f>
        <v>330992</v>
      </c>
    </row>
    <row r="451" spans="1:6" ht="46.5">
      <c r="A451" s="250" t="s">
        <v>333</v>
      </c>
      <c r="B451" s="137" t="s">
        <v>52</v>
      </c>
      <c r="C451" s="137" t="s">
        <v>49</v>
      </c>
      <c r="D451" s="163" t="s">
        <v>229</v>
      </c>
      <c r="E451" s="232"/>
      <c r="F451" s="146">
        <f>F452+F453</f>
        <v>311000</v>
      </c>
    </row>
    <row r="452" spans="1:6" ht="62.25">
      <c r="A452" s="135" t="s">
        <v>54</v>
      </c>
      <c r="B452" s="137" t="s">
        <v>52</v>
      </c>
      <c r="C452" s="137" t="s">
        <v>49</v>
      </c>
      <c r="D452" s="163" t="s">
        <v>229</v>
      </c>
      <c r="E452" s="143">
        <v>100</v>
      </c>
      <c r="F452" s="146">
        <f>'Ведомственная 2021'!G306</f>
        <v>305800</v>
      </c>
    </row>
    <row r="453" spans="1:6" ht="30.75">
      <c r="A453" s="135" t="s">
        <v>164</v>
      </c>
      <c r="B453" s="137" t="s">
        <v>52</v>
      </c>
      <c r="C453" s="137" t="s">
        <v>49</v>
      </c>
      <c r="D453" s="163" t="s">
        <v>229</v>
      </c>
      <c r="E453" s="143" t="s">
        <v>175</v>
      </c>
      <c r="F453" s="146">
        <f>'Ведомственная 2021'!G307</f>
        <v>5200</v>
      </c>
    </row>
    <row r="454" spans="1:6" ht="30" customHeight="1">
      <c r="A454" s="134" t="s">
        <v>184</v>
      </c>
      <c r="B454" s="150" t="s">
        <v>52</v>
      </c>
      <c r="C454" s="150" t="s">
        <v>49</v>
      </c>
      <c r="D454" s="141" t="s">
        <v>596</v>
      </c>
      <c r="E454" s="144"/>
      <c r="F454" s="145">
        <f>F455</f>
        <v>19992</v>
      </c>
    </row>
    <row r="455" spans="1:6" ht="62.25">
      <c r="A455" s="135" t="s">
        <v>54</v>
      </c>
      <c r="B455" s="137" t="s">
        <v>52</v>
      </c>
      <c r="C455" s="137" t="s">
        <v>49</v>
      </c>
      <c r="D455" s="138" t="s">
        <v>596</v>
      </c>
      <c r="E455" s="143" t="s">
        <v>174</v>
      </c>
      <c r="F455" s="146">
        <f>'Ведомственная 2021'!G309</f>
        <v>19992</v>
      </c>
    </row>
    <row r="456" spans="1:6" ht="15">
      <c r="A456" s="154" t="s">
        <v>35</v>
      </c>
      <c r="B456" s="158" t="s">
        <v>282</v>
      </c>
      <c r="C456" s="228" t="s">
        <v>339</v>
      </c>
      <c r="D456" s="228" t="s">
        <v>339</v>
      </c>
      <c r="E456" s="228"/>
      <c r="F456" s="145">
        <f aca="true" t="shared" si="1" ref="F456:F461">F457</f>
        <v>310130</v>
      </c>
    </row>
    <row r="457" spans="1:6" ht="15">
      <c r="A457" s="154" t="s">
        <v>36</v>
      </c>
      <c r="B457" s="150" t="s">
        <v>282</v>
      </c>
      <c r="C457" s="144" t="s">
        <v>43</v>
      </c>
      <c r="D457" s="228" t="s">
        <v>339</v>
      </c>
      <c r="E457" s="228"/>
      <c r="F457" s="145">
        <f t="shared" si="1"/>
        <v>310130</v>
      </c>
    </row>
    <row r="458" spans="1:6" ht="65.25" customHeight="1">
      <c r="A458" s="230" t="s">
        <v>649</v>
      </c>
      <c r="B458" s="150" t="s">
        <v>282</v>
      </c>
      <c r="C458" s="150" t="s">
        <v>43</v>
      </c>
      <c r="D458" s="233" t="s">
        <v>404</v>
      </c>
      <c r="E458" s="147"/>
      <c r="F458" s="145">
        <f t="shared" si="1"/>
        <v>310130</v>
      </c>
    </row>
    <row r="459" spans="1:6" ht="93">
      <c r="A459" s="154" t="s">
        <v>663</v>
      </c>
      <c r="B459" s="150" t="s">
        <v>282</v>
      </c>
      <c r="C459" s="150" t="s">
        <v>43</v>
      </c>
      <c r="D459" s="233" t="s">
        <v>407</v>
      </c>
      <c r="E459" s="147"/>
      <c r="F459" s="145">
        <f>F460+F463</f>
        <v>310130</v>
      </c>
    </row>
    <row r="460" spans="1:6" ht="62.25">
      <c r="A460" s="133" t="s">
        <v>239</v>
      </c>
      <c r="B460" s="150" t="s">
        <v>282</v>
      </c>
      <c r="C460" s="150" t="s">
        <v>43</v>
      </c>
      <c r="D460" s="141" t="s">
        <v>471</v>
      </c>
      <c r="E460" s="162"/>
      <c r="F460" s="145">
        <f t="shared" si="1"/>
        <v>290130</v>
      </c>
    </row>
    <row r="461" spans="1:6" ht="62.25">
      <c r="A461" s="135" t="s">
        <v>281</v>
      </c>
      <c r="B461" s="137" t="s">
        <v>282</v>
      </c>
      <c r="C461" s="137" t="s">
        <v>43</v>
      </c>
      <c r="D461" s="138" t="s">
        <v>240</v>
      </c>
      <c r="E461" s="139"/>
      <c r="F461" s="146">
        <f t="shared" si="1"/>
        <v>290130</v>
      </c>
    </row>
    <row r="462" spans="1:6" ht="30.75">
      <c r="A462" s="135" t="s">
        <v>164</v>
      </c>
      <c r="B462" s="137" t="s">
        <v>282</v>
      </c>
      <c r="C462" s="137" t="s">
        <v>43</v>
      </c>
      <c r="D462" s="138" t="s">
        <v>240</v>
      </c>
      <c r="E462" s="148">
        <v>200</v>
      </c>
      <c r="F462" s="146">
        <f>'Ведомственная 2021'!G316</f>
        <v>290130</v>
      </c>
    </row>
    <row r="463" spans="1:6" ht="46.5">
      <c r="A463" s="133" t="s">
        <v>374</v>
      </c>
      <c r="B463" s="150" t="s">
        <v>282</v>
      </c>
      <c r="C463" s="150" t="s">
        <v>43</v>
      </c>
      <c r="D463" s="141" t="s">
        <v>472</v>
      </c>
      <c r="E463" s="162"/>
      <c r="F463" s="145">
        <f>F464</f>
        <v>20000</v>
      </c>
    </row>
    <row r="464" spans="1:6" ht="62.25">
      <c r="A464" s="135" t="s">
        <v>281</v>
      </c>
      <c r="B464" s="137" t="s">
        <v>282</v>
      </c>
      <c r="C464" s="137" t="s">
        <v>43</v>
      </c>
      <c r="D464" s="138" t="s">
        <v>373</v>
      </c>
      <c r="E464" s="139"/>
      <c r="F464" s="146">
        <f>F465</f>
        <v>20000</v>
      </c>
    </row>
    <row r="465" spans="1:6" ht="30.75">
      <c r="A465" s="135" t="s">
        <v>164</v>
      </c>
      <c r="B465" s="137" t="s">
        <v>282</v>
      </c>
      <c r="C465" s="137" t="s">
        <v>43</v>
      </c>
      <c r="D465" s="138" t="s">
        <v>373</v>
      </c>
      <c r="E465" s="151">
        <v>200</v>
      </c>
      <c r="F465" s="146">
        <f>'Ведомственная 2021'!G319</f>
        <v>20000</v>
      </c>
    </row>
    <row r="466" spans="1:6" ht="46.5">
      <c r="A466" s="154" t="s">
        <v>287</v>
      </c>
      <c r="B466" s="158" t="s">
        <v>293</v>
      </c>
      <c r="C466" s="143"/>
      <c r="D466" s="228" t="s">
        <v>339</v>
      </c>
      <c r="E466" s="228"/>
      <c r="F466" s="145">
        <f>F467</f>
        <v>6040401</v>
      </c>
    </row>
    <row r="467" spans="1:6" ht="46.5">
      <c r="A467" s="154" t="s">
        <v>53</v>
      </c>
      <c r="B467" s="150" t="s">
        <v>293</v>
      </c>
      <c r="C467" s="144" t="s">
        <v>43</v>
      </c>
      <c r="D467" s="228" t="s">
        <v>339</v>
      </c>
      <c r="E467" s="254"/>
      <c r="F467" s="145">
        <f>F468</f>
        <v>6040401</v>
      </c>
    </row>
    <row r="468" spans="1:6" ht="46.5">
      <c r="A468" s="230" t="s">
        <v>664</v>
      </c>
      <c r="B468" s="150" t="s">
        <v>293</v>
      </c>
      <c r="C468" s="144" t="s">
        <v>43</v>
      </c>
      <c r="D468" s="233" t="s">
        <v>387</v>
      </c>
      <c r="E468" s="254"/>
      <c r="F468" s="145">
        <f>F472</f>
        <v>6040401</v>
      </c>
    </row>
    <row r="469" spans="1:6" ht="62.25">
      <c r="A469" s="230" t="s">
        <v>665</v>
      </c>
      <c r="B469" s="150" t="s">
        <v>293</v>
      </c>
      <c r="C469" s="144" t="s">
        <v>43</v>
      </c>
      <c r="D469" s="233" t="s">
        <v>406</v>
      </c>
      <c r="E469" s="254"/>
      <c r="F469" s="145">
        <f>F470</f>
        <v>6040401</v>
      </c>
    </row>
    <row r="470" spans="1:6" ht="46.5">
      <c r="A470" s="133" t="s">
        <v>253</v>
      </c>
      <c r="B470" s="150" t="s">
        <v>293</v>
      </c>
      <c r="C470" s="144" t="s">
        <v>43</v>
      </c>
      <c r="D470" s="230" t="s">
        <v>473</v>
      </c>
      <c r="E470" s="254"/>
      <c r="F470" s="145">
        <f>F471</f>
        <v>6040401</v>
      </c>
    </row>
    <row r="471" spans="1:6" ht="50.25" customHeight="1">
      <c r="A471" s="236" t="s">
        <v>236</v>
      </c>
      <c r="B471" s="150" t="s">
        <v>293</v>
      </c>
      <c r="C471" s="144" t="s">
        <v>43</v>
      </c>
      <c r="D471" s="230" t="s">
        <v>252</v>
      </c>
      <c r="E471" s="254"/>
      <c r="F471" s="145">
        <f>F472</f>
        <v>6040401</v>
      </c>
    </row>
    <row r="472" spans="1:6" ht="19.5" customHeight="1">
      <c r="A472" s="163" t="s">
        <v>305</v>
      </c>
      <c r="B472" s="137" t="s">
        <v>293</v>
      </c>
      <c r="C472" s="143" t="s">
        <v>43</v>
      </c>
      <c r="D472" s="163" t="s">
        <v>252</v>
      </c>
      <c r="E472" s="148">
        <v>500</v>
      </c>
      <c r="F472" s="146">
        <f>'Ведомственная 2021'!G364</f>
        <v>6040401</v>
      </c>
    </row>
  </sheetData>
  <sheetProtection/>
  <autoFilter ref="B10:E472"/>
  <mergeCells count="4">
    <mergeCell ref="A5:F5"/>
    <mergeCell ref="D1:F1"/>
    <mergeCell ref="D3:F3"/>
    <mergeCell ref="B2:F2"/>
  </mergeCells>
  <printOptions/>
  <pageMargins left="0.5118110236220472" right="0.1968503937007874"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H510"/>
  <sheetViews>
    <sheetView showZeros="0" view="pageBreakPreview" zoomScale="80" zoomScaleNormal="75" zoomScaleSheetLayoutView="80" zoomScalePageLayoutView="0" workbookViewId="0" topLeftCell="A1">
      <selection activeCell="B2" sqref="B2:G4"/>
    </sheetView>
  </sheetViews>
  <sheetFormatPr defaultColWidth="9.125" defaultRowHeight="12.75"/>
  <cols>
    <col min="1" max="1" width="68.50390625" style="255" customWidth="1"/>
    <col min="2" max="2" width="8.50390625" style="3" customWidth="1"/>
    <col min="3" max="3" width="5.625" style="3" customWidth="1"/>
    <col min="4" max="4" width="6.50390625" style="3" customWidth="1"/>
    <col min="5" max="5" width="16.50390625" style="3" customWidth="1"/>
    <col min="6" max="6" width="6.375" style="3" customWidth="1"/>
    <col min="7" max="7" width="17.875" style="3" customWidth="1"/>
    <col min="8" max="16384" width="9.125" style="3" customWidth="1"/>
  </cols>
  <sheetData>
    <row r="1" spans="2:7" ht="16.5" customHeight="1">
      <c r="B1" s="307" t="s">
        <v>231</v>
      </c>
      <c r="C1" s="307"/>
      <c r="D1" s="307"/>
      <c r="E1" s="307"/>
      <c r="F1" s="307"/>
      <c r="G1" s="307"/>
    </row>
    <row r="2" spans="1:8" s="2" customFormat="1" ht="16.5" customHeight="1">
      <c r="A2" s="4"/>
      <c r="B2" s="312" t="s">
        <v>837</v>
      </c>
      <c r="C2" s="313"/>
      <c r="D2" s="313"/>
      <c r="E2" s="313"/>
      <c r="F2" s="313"/>
      <c r="G2" s="313"/>
      <c r="H2" s="87"/>
    </row>
    <row r="3" spans="1:8" s="2" customFormat="1" ht="16.5" customHeight="1">
      <c r="A3" s="256" t="s">
        <v>180</v>
      </c>
      <c r="B3" s="313"/>
      <c r="C3" s="313"/>
      <c r="D3" s="313"/>
      <c r="E3" s="313"/>
      <c r="F3" s="313"/>
      <c r="G3" s="313"/>
      <c r="H3" s="87"/>
    </row>
    <row r="4" spans="1:8" s="2" customFormat="1" ht="102" customHeight="1">
      <c r="A4" s="257"/>
      <c r="B4" s="313"/>
      <c r="C4" s="313"/>
      <c r="D4" s="313"/>
      <c r="E4" s="313"/>
      <c r="F4" s="313"/>
      <c r="G4" s="313"/>
      <c r="H4" s="87"/>
    </row>
    <row r="5" spans="1:8" s="2" customFormat="1" ht="4.5" customHeight="1" hidden="1">
      <c r="A5" s="256" t="s">
        <v>180</v>
      </c>
      <c r="B5" s="311"/>
      <c r="C5" s="311"/>
      <c r="D5" s="311"/>
      <c r="E5" s="311"/>
      <c r="F5" s="311"/>
      <c r="G5" s="311"/>
      <c r="H5" s="87"/>
    </row>
    <row r="6" spans="1:8" s="2" customFormat="1" ht="18.75" customHeight="1" hidden="1">
      <c r="A6" s="256" t="s">
        <v>180</v>
      </c>
      <c r="B6" s="311"/>
      <c r="C6" s="311"/>
      <c r="D6" s="311"/>
      <c r="E6" s="311"/>
      <c r="F6" s="311"/>
      <c r="G6" s="311"/>
      <c r="H6" s="87"/>
    </row>
    <row r="7" spans="1:8" s="2" customFormat="1" ht="15" hidden="1">
      <c r="A7" s="256" t="s">
        <v>180</v>
      </c>
      <c r="B7" s="5"/>
      <c r="C7" s="1"/>
      <c r="D7" s="1"/>
      <c r="E7" s="1"/>
      <c r="F7" s="1"/>
      <c r="G7" s="1"/>
      <c r="H7" s="87"/>
    </row>
    <row r="8" spans="1:8" s="2" customFormat="1" ht="18" customHeight="1">
      <c r="A8" s="298" t="s">
        <v>166</v>
      </c>
      <c r="B8" s="299"/>
      <c r="C8" s="258"/>
      <c r="D8" s="258"/>
      <c r="E8" s="258"/>
      <c r="F8" s="258"/>
      <c r="G8" s="87"/>
      <c r="H8" s="87"/>
    </row>
    <row r="9" spans="1:8" s="2" customFormat="1" ht="20.25" customHeight="1">
      <c r="A9" s="310" t="s">
        <v>598</v>
      </c>
      <c r="B9" s="310"/>
      <c r="C9" s="260"/>
      <c r="D9" s="260"/>
      <c r="E9" s="260"/>
      <c r="F9" s="260"/>
      <c r="G9" s="87"/>
      <c r="H9" s="87"/>
    </row>
    <row r="10" spans="1:8" s="2" customFormat="1" ht="20.25" hidden="1">
      <c r="A10" s="259"/>
      <c r="B10" s="261"/>
      <c r="C10" s="260"/>
      <c r="D10" s="260"/>
      <c r="E10" s="260"/>
      <c r="F10" s="260"/>
      <c r="G10" s="87"/>
      <c r="H10" s="87"/>
    </row>
    <row r="11" spans="1:8" s="2" customFormat="1" ht="14.25" customHeight="1">
      <c r="A11" s="262" t="s">
        <v>180</v>
      </c>
      <c r="B11" s="260"/>
      <c r="C11" s="260"/>
      <c r="D11" s="260"/>
      <c r="E11" s="260"/>
      <c r="F11" s="260"/>
      <c r="G11" s="173" t="s">
        <v>13</v>
      </c>
      <c r="H11" s="87"/>
    </row>
    <row r="12" spans="1:8" s="4" customFormat="1" ht="31.5" customHeight="1">
      <c r="A12" s="309" t="s">
        <v>29</v>
      </c>
      <c r="B12" s="309" t="s">
        <v>31</v>
      </c>
      <c r="C12" s="309" t="s">
        <v>299</v>
      </c>
      <c r="D12" s="309" t="s">
        <v>300</v>
      </c>
      <c r="E12" s="309" t="s">
        <v>301</v>
      </c>
      <c r="F12" s="309" t="s">
        <v>302</v>
      </c>
      <c r="G12" s="309" t="s">
        <v>336</v>
      </c>
      <c r="H12" s="109"/>
    </row>
    <row r="13" spans="1:8" s="4" customFormat="1" ht="3.75" customHeight="1">
      <c r="A13" s="309"/>
      <c r="B13" s="309"/>
      <c r="C13" s="309"/>
      <c r="D13" s="309"/>
      <c r="E13" s="309"/>
      <c r="F13" s="309"/>
      <c r="G13" s="309"/>
      <c r="H13" s="109"/>
    </row>
    <row r="14" spans="1:8" s="61" customFormat="1" ht="15">
      <c r="A14" s="151">
        <v>1</v>
      </c>
      <c r="B14" s="174">
        <v>2</v>
      </c>
      <c r="C14" s="174">
        <v>3</v>
      </c>
      <c r="D14" s="174">
        <v>4</v>
      </c>
      <c r="E14" s="174">
        <v>5</v>
      </c>
      <c r="F14" s="174">
        <v>6</v>
      </c>
      <c r="G14" s="174">
        <v>7</v>
      </c>
      <c r="H14" s="110"/>
    </row>
    <row r="15" spans="1:8" s="9" customFormat="1" ht="16.5" customHeight="1">
      <c r="A15" s="263" t="s">
        <v>169</v>
      </c>
      <c r="B15" s="264"/>
      <c r="C15" s="264"/>
      <c r="D15" s="264"/>
      <c r="E15" s="265"/>
      <c r="F15" s="264"/>
      <c r="G15" s="185">
        <f>G16+G320+G365+G467+G498</f>
        <v>434951091.25</v>
      </c>
      <c r="H15" s="87"/>
    </row>
    <row r="16" spans="1:8" s="62" customFormat="1" ht="15">
      <c r="A16" s="266" t="s">
        <v>41</v>
      </c>
      <c r="B16" s="149" t="s">
        <v>42</v>
      </c>
      <c r="C16" s="137"/>
      <c r="D16" s="137"/>
      <c r="E16" s="172"/>
      <c r="F16" s="137"/>
      <c r="G16" s="145">
        <f>G17+G117+G149+G200+G247+G279+G310+G272+G266</f>
        <v>89900653.25</v>
      </c>
      <c r="H16" s="111"/>
    </row>
    <row r="17" spans="1:8" s="63" customFormat="1" ht="16.5" customHeight="1">
      <c r="A17" s="154" t="s">
        <v>15</v>
      </c>
      <c r="B17" s="149" t="s">
        <v>42</v>
      </c>
      <c r="C17" s="150" t="s">
        <v>43</v>
      </c>
      <c r="D17" s="150"/>
      <c r="E17" s="171"/>
      <c r="F17" s="150"/>
      <c r="G17" s="186">
        <f>G18+G23+G41+G46</f>
        <v>54057475.339999996</v>
      </c>
      <c r="H17" s="112"/>
    </row>
    <row r="18" spans="1:8" s="64" customFormat="1" ht="36" customHeight="1">
      <c r="A18" s="154" t="s">
        <v>17</v>
      </c>
      <c r="B18" s="149" t="s">
        <v>42</v>
      </c>
      <c r="C18" s="150" t="s">
        <v>43</v>
      </c>
      <c r="D18" s="150" t="s">
        <v>44</v>
      </c>
      <c r="E18" s="267"/>
      <c r="F18" s="150"/>
      <c r="G18" s="187">
        <f>G19</f>
        <v>1492795</v>
      </c>
      <c r="H18" s="112"/>
    </row>
    <row r="19" spans="1:8" s="65" customFormat="1" ht="33" customHeight="1">
      <c r="A19" s="141" t="s">
        <v>188</v>
      </c>
      <c r="B19" s="149" t="s">
        <v>42</v>
      </c>
      <c r="C19" s="150" t="s">
        <v>43</v>
      </c>
      <c r="D19" s="150" t="s">
        <v>44</v>
      </c>
      <c r="E19" s="141" t="s">
        <v>377</v>
      </c>
      <c r="F19" s="150"/>
      <c r="G19" s="187">
        <f>G22</f>
        <v>1492795</v>
      </c>
      <c r="H19" s="112"/>
    </row>
    <row r="20" spans="1:8" s="66" customFormat="1" ht="18" customHeight="1">
      <c r="A20" s="141" t="s">
        <v>189</v>
      </c>
      <c r="B20" s="136" t="s">
        <v>42</v>
      </c>
      <c r="C20" s="137" t="s">
        <v>43</v>
      </c>
      <c r="D20" s="137" t="s">
        <v>44</v>
      </c>
      <c r="E20" s="138" t="s">
        <v>378</v>
      </c>
      <c r="F20" s="137"/>
      <c r="G20" s="175">
        <f>G21</f>
        <v>1492795</v>
      </c>
      <c r="H20" s="112"/>
    </row>
    <row r="21" spans="1:8" s="65" customFormat="1" ht="33" customHeight="1">
      <c r="A21" s="135" t="s">
        <v>190</v>
      </c>
      <c r="B21" s="136" t="s">
        <v>42</v>
      </c>
      <c r="C21" s="137" t="s">
        <v>43</v>
      </c>
      <c r="D21" s="137" t="s">
        <v>44</v>
      </c>
      <c r="E21" s="172" t="s">
        <v>185</v>
      </c>
      <c r="F21" s="150"/>
      <c r="G21" s="175">
        <f>G22</f>
        <v>1492795</v>
      </c>
      <c r="H21" s="112"/>
    </row>
    <row r="22" spans="1:8" s="62" customFormat="1" ht="63.75" customHeight="1">
      <c r="A22" s="135" t="s">
        <v>54</v>
      </c>
      <c r="B22" s="136" t="s">
        <v>42</v>
      </c>
      <c r="C22" s="137" t="s">
        <v>43</v>
      </c>
      <c r="D22" s="137" t="s">
        <v>44</v>
      </c>
      <c r="E22" s="172" t="s">
        <v>185</v>
      </c>
      <c r="F22" s="151">
        <v>100</v>
      </c>
      <c r="G22" s="175">
        <f>1492795</f>
        <v>1492795</v>
      </c>
      <c r="H22" s="111"/>
    </row>
    <row r="23" spans="1:8" s="11" customFormat="1" ht="52.5" customHeight="1">
      <c r="A23" s="154" t="s">
        <v>304</v>
      </c>
      <c r="B23" s="149" t="s">
        <v>42</v>
      </c>
      <c r="C23" s="150" t="s">
        <v>43</v>
      </c>
      <c r="D23" s="150" t="s">
        <v>46</v>
      </c>
      <c r="E23" s="156"/>
      <c r="F23" s="150"/>
      <c r="G23" s="145">
        <f>G24+G29+G34</f>
        <v>14613370</v>
      </c>
      <c r="H23" s="17"/>
    </row>
    <row r="24" spans="1:8" s="6" customFormat="1" ht="17.25" customHeight="1">
      <c r="A24" s="141" t="s">
        <v>37</v>
      </c>
      <c r="B24" s="149" t="s">
        <v>42</v>
      </c>
      <c r="C24" s="150" t="s">
        <v>43</v>
      </c>
      <c r="D24" s="150" t="s">
        <v>46</v>
      </c>
      <c r="E24" s="141" t="s">
        <v>381</v>
      </c>
      <c r="F24" s="150"/>
      <c r="G24" s="145">
        <f>G25</f>
        <v>14251278</v>
      </c>
      <c r="H24" s="17"/>
    </row>
    <row r="25" spans="1:8" s="7" customFormat="1" ht="30" customHeight="1">
      <c r="A25" s="141" t="s">
        <v>39</v>
      </c>
      <c r="B25" s="136" t="s">
        <v>42</v>
      </c>
      <c r="C25" s="137" t="s">
        <v>43</v>
      </c>
      <c r="D25" s="137" t="s">
        <v>46</v>
      </c>
      <c r="E25" s="141" t="s">
        <v>382</v>
      </c>
      <c r="F25" s="151"/>
      <c r="G25" s="146">
        <f>G26</f>
        <v>14251278</v>
      </c>
      <c r="H25" s="87"/>
    </row>
    <row r="26" spans="1:8" s="7" customFormat="1" ht="30.75">
      <c r="A26" s="250" t="s">
        <v>184</v>
      </c>
      <c r="B26" s="136" t="s">
        <v>42</v>
      </c>
      <c r="C26" s="137" t="s">
        <v>43</v>
      </c>
      <c r="D26" s="137" t="s">
        <v>46</v>
      </c>
      <c r="E26" s="138" t="s">
        <v>10</v>
      </c>
      <c r="F26" s="151"/>
      <c r="G26" s="146">
        <f>G27+G28</f>
        <v>14251278</v>
      </c>
      <c r="H26" s="87"/>
    </row>
    <row r="27" spans="1:8" s="10" customFormat="1" ht="50.25" customHeight="1">
      <c r="A27" s="135" t="s">
        <v>54</v>
      </c>
      <c r="B27" s="136" t="s">
        <v>42</v>
      </c>
      <c r="C27" s="137" t="s">
        <v>43</v>
      </c>
      <c r="D27" s="137" t="s">
        <v>46</v>
      </c>
      <c r="E27" s="138" t="s">
        <v>10</v>
      </c>
      <c r="F27" s="151">
        <v>100</v>
      </c>
      <c r="G27" s="146">
        <f>13495248+3000</f>
        <v>13498248</v>
      </c>
      <c r="H27" s="113"/>
    </row>
    <row r="28" spans="1:8" s="12" customFormat="1" ht="33" customHeight="1">
      <c r="A28" s="135" t="s">
        <v>164</v>
      </c>
      <c r="B28" s="136" t="s">
        <v>42</v>
      </c>
      <c r="C28" s="137" t="s">
        <v>43</v>
      </c>
      <c r="D28" s="137" t="s">
        <v>46</v>
      </c>
      <c r="E28" s="138" t="s">
        <v>10</v>
      </c>
      <c r="F28" s="151">
        <v>200</v>
      </c>
      <c r="G28" s="146">
        <v>753030</v>
      </c>
      <c r="H28" s="3"/>
    </row>
    <row r="29" spans="1:8" s="6" customFormat="1" ht="62.25">
      <c r="A29" s="154" t="s">
        <v>615</v>
      </c>
      <c r="B29" s="149" t="s">
        <v>42</v>
      </c>
      <c r="C29" s="150" t="s">
        <v>43</v>
      </c>
      <c r="D29" s="150" t="s">
        <v>46</v>
      </c>
      <c r="E29" s="141" t="s">
        <v>383</v>
      </c>
      <c r="F29" s="150"/>
      <c r="G29" s="145">
        <f>G30</f>
        <v>31100</v>
      </c>
      <c r="H29" s="17"/>
    </row>
    <row r="30" spans="1:8" s="5" customFormat="1" ht="100.5" customHeight="1">
      <c r="A30" s="154" t="s">
        <v>616</v>
      </c>
      <c r="B30" s="149" t="s">
        <v>42</v>
      </c>
      <c r="C30" s="150" t="s">
        <v>43</v>
      </c>
      <c r="D30" s="150" t="s">
        <v>46</v>
      </c>
      <c r="E30" s="141" t="s">
        <v>384</v>
      </c>
      <c r="F30" s="150"/>
      <c r="G30" s="145">
        <f>G31</f>
        <v>31100</v>
      </c>
      <c r="H30" s="17"/>
    </row>
    <row r="31" spans="1:8" s="5" customFormat="1" ht="69" customHeight="1">
      <c r="A31" s="154" t="s">
        <v>566</v>
      </c>
      <c r="B31" s="149" t="s">
        <v>42</v>
      </c>
      <c r="C31" s="150" t="s">
        <v>43</v>
      </c>
      <c r="D31" s="150" t="s">
        <v>46</v>
      </c>
      <c r="E31" s="141" t="s">
        <v>466</v>
      </c>
      <c r="F31" s="150"/>
      <c r="G31" s="145">
        <f>G32</f>
        <v>31100</v>
      </c>
      <c r="H31" s="17"/>
    </row>
    <row r="32" spans="1:8" s="5" customFormat="1" ht="63" customHeight="1">
      <c r="A32" s="152" t="s">
        <v>568</v>
      </c>
      <c r="B32" s="149" t="s">
        <v>42</v>
      </c>
      <c r="C32" s="150" t="s">
        <v>43</v>
      </c>
      <c r="D32" s="150" t="s">
        <v>46</v>
      </c>
      <c r="E32" s="141" t="s">
        <v>237</v>
      </c>
      <c r="F32" s="150"/>
      <c r="G32" s="145">
        <f>G33</f>
        <v>31100</v>
      </c>
      <c r="H32" s="17"/>
    </row>
    <row r="33" spans="1:8" s="5" customFormat="1" ht="66.75" customHeight="1">
      <c r="A33" s="135" t="s">
        <v>54</v>
      </c>
      <c r="B33" s="136" t="s">
        <v>42</v>
      </c>
      <c r="C33" s="137" t="s">
        <v>43</v>
      </c>
      <c r="D33" s="137" t="s">
        <v>46</v>
      </c>
      <c r="E33" s="138" t="s">
        <v>237</v>
      </c>
      <c r="F33" s="151">
        <v>100</v>
      </c>
      <c r="G33" s="146">
        <v>31100</v>
      </c>
      <c r="H33" s="17"/>
    </row>
    <row r="34" spans="1:8" s="5" customFormat="1" ht="18" customHeight="1">
      <c r="A34" s="154" t="s">
        <v>38</v>
      </c>
      <c r="B34" s="149" t="s">
        <v>42</v>
      </c>
      <c r="C34" s="150" t="s">
        <v>43</v>
      </c>
      <c r="D34" s="150" t="s">
        <v>46</v>
      </c>
      <c r="E34" s="141" t="s">
        <v>385</v>
      </c>
      <c r="F34" s="153"/>
      <c r="G34" s="145">
        <f>G35</f>
        <v>330992</v>
      </c>
      <c r="H34" s="17"/>
    </row>
    <row r="35" spans="1:8" s="5" customFormat="1" ht="35.25" customHeight="1">
      <c r="A35" s="154" t="s">
        <v>5</v>
      </c>
      <c r="B35" s="149" t="s">
        <v>42</v>
      </c>
      <c r="C35" s="150" t="s">
        <v>43</v>
      </c>
      <c r="D35" s="150" t="s">
        <v>46</v>
      </c>
      <c r="E35" s="141" t="s">
        <v>386</v>
      </c>
      <c r="F35" s="153"/>
      <c r="G35" s="145">
        <f>G36+G39</f>
        <v>330992</v>
      </c>
      <c r="H35" s="17"/>
    </row>
    <row r="36" spans="1:8" s="8" customFormat="1" ht="51.75" customHeight="1">
      <c r="A36" s="154" t="s">
        <v>309</v>
      </c>
      <c r="B36" s="149" t="s">
        <v>42</v>
      </c>
      <c r="C36" s="150" t="s">
        <v>43</v>
      </c>
      <c r="D36" s="150" t="s">
        <v>46</v>
      </c>
      <c r="E36" s="141" t="s">
        <v>186</v>
      </c>
      <c r="F36" s="150"/>
      <c r="G36" s="145">
        <f>G37+G38</f>
        <v>311000</v>
      </c>
      <c r="H36" s="87"/>
    </row>
    <row r="37" spans="1:8" s="10" customFormat="1" ht="69" customHeight="1">
      <c r="A37" s="135" t="s">
        <v>54</v>
      </c>
      <c r="B37" s="136" t="s">
        <v>42</v>
      </c>
      <c r="C37" s="137" t="s">
        <v>43</v>
      </c>
      <c r="D37" s="137" t="s">
        <v>46</v>
      </c>
      <c r="E37" s="138" t="s">
        <v>186</v>
      </c>
      <c r="F37" s="151">
        <v>100</v>
      </c>
      <c r="G37" s="146">
        <v>305800</v>
      </c>
      <c r="H37" s="113"/>
    </row>
    <row r="38" spans="1:8" s="10" customFormat="1" ht="37.5" customHeight="1">
      <c r="A38" s="135" t="s">
        <v>164</v>
      </c>
      <c r="B38" s="136" t="s">
        <v>42</v>
      </c>
      <c r="C38" s="137" t="s">
        <v>43</v>
      </c>
      <c r="D38" s="137" t="s">
        <v>46</v>
      </c>
      <c r="E38" s="138" t="s">
        <v>186</v>
      </c>
      <c r="F38" s="151">
        <v>200</v>
      </c>
      <c r="G38" s="146">
        <v>5200</v>
      </c>
      <c r="H38" s="113"/>
    </row>
    <row r="39" spans="1:8" s="13" customFormat="1" ht="33.75" customHeight="1">
      <c r="A39" s="140" t="s">
        <v>184</v>
      </c>
      <c r="B39" s="149" t="s">
        <v>42</v>
      </c>
      <c r="C39" s="150" t="s">
        <v>43</v>
      </c>
      <c r="D39" s="150" t="s">
        <v>46</v>
      </c>
      <c r="E39" s="141" t="s">
        <v>593</v>
      </c>
      <c r="F39" s="151"/>
      <c r="G39" s="145">
        <f>G40</f>
        <v>19992</v>
      </c>
      <c r="H39" s="113"/>
    </row>
    <row r="40" spans="1:8" s="13" customFormat="1" ht="60.75" customHeight="1">
      <c r="A40" s="135" t="s">
        <v>54</v>
      </c>
      <c r="B40" s="149" t="s">
        <v>42</v>
      </c>
      <c r="C40" s="150" t="s">
        <v>43</v>
      </c>
      <c r="D40" s="150" t="s">
        <v>46</v>
      </c>
      <c r="E40" s="141" t="s">
        <v>593</v>
      </c>
      <c r="F40" s="151">
        <v>100</v>
      </c>
      <c r="G40" s="146">
        <v>19992</v>
      </c>
      <c r="H40" s="113"/>
    </row>
    <row r="41" spans="1:8" s="11" customFormat="1" ht="16.5">
      <c r="A41" s="154" t="s">
        <v>176</v>
      </c>
      <c r="B41" s="149" t="s">
        <v>42</v>
      </c>
      <c r="C41" s="150" t="s">
        <v>43</v>
      </c>
      <c r="D41" s="150" t="s">
        <v>282</v>
      </c>
      <c r="E41" s="268"/>
      <c r="F41" s="150"/>
      <c r="G41" s="145">
        <f>G42</f>
        <v>400000</v>
      </c>
      <c r="H41" s="17"/>
    </row>
    <row r="42" spans="1:8" s="14" customFormat="1" ht="15.75">
      <c r="A42" s="141" t="s">
        <v>142</v>
      </c>
      <c r="B42" s="149" t="s">
        <v>42</v>
      </c>
      <c r="C42" s="150" t="s">
        <v>43</v>
      </c>
      <c r="D42" s="150" t="s">
        <v>282</v>
      </c>
      <c r="E42" s="141" t="s">
        <v>390</v>
      </c>
      <c r="F42" s="150"/>
      <c r="G42" s="145">
        <f>G43</f>
        <v>400000</v>
      </c>
      <c r="H42" s="114"/>
    </row>
    <row r="43" spans="1:8" s="14" customFormat="1" ht="30" customHeight="1">
      <c r="A43" s="133" t="s">
        <v>6</v>
      </c>
      <c r="B43" s="149" t="s">
        <v>42</v>
      </c>
      <c r="C43" s="150" t="s">
        <v>43</v>
      </c>
      <c r="D43" s="150" t="s">
        <v>282</v>
      </c>
      <c r="E43" s="141" t="s">
        <v>391</v>
      </c>
      <c r="F43" s="150"/>
      <c r="G43" s="145">
        <f>G44</f>
        <v>400000</v>
      </c>
      <c r="H43" s="114"/>
    </row>
    <row r="44" spans="1:8" s="15" customFormat="1" ht="30.75" customHeight="1">
      <c r="A44" s="250" t="s">
        <v>6</v>
      </c>
      <c r="B44" s="136" t="s">
        <v>42</v>
      </c>
      <c r="C44" s="137" t="s">
        <v>43</v>
      </c>
      <c r="D44" s="137" t="s">
        <v>282</v>
      </c>
      <c r="E44" s="138" t="s">
        <v>187</v>
      </c>
      <c r="F44" s="137"/>
      <c r="G44" s="146">
        <f>G45</f>
        <v>400000</v>
      </c>
      <c r="H44" s="114"/>
    </row>
    <row r="45" spans="1:8" s="16" customFormat="1" ht="15">
      <c r="A45" s="135" t="s">
        <v>285</v>
      </c>
      <c r="B45" s="136" t="s">
        <v>42</v>
      </c>
      <c r="C45" s="137" t="s">
        <v>43</v>
      </c>
      <c r="D45" s="137" t="s">
        <v>282</v>
      </c>
      <c r="E45" s="138" t="s">
        <v>187</v>
      </c>
      <c r="F45" s="151">
        <v>800</v>
      </c>
      <c r="G45" s="146">
        <v>400000</v>
      </c>
      <c r="H45" s="3"/>
    </row>
    <row r="46" spans="1:8" s="11" customFormat="1" ht="16.5">
      <c r="A46" s="154" t="s">
        <v>18</v>
      </c>
      <c r="B46" s="149" t="s">
        <v>42</v>
      </c>
      <c r="C46" s="150" t="s">
        <v>43</v>
      </c>
      <c r="D46" s="150" t="s">
        <v>170</v>
      </c>
      <c r="E46" s="268"/>
      <c r="F46" s="150"/>
      <c r="G46" s="145">
        <f>G47+G78+G83+G91+G96+G100+G69</f>
        <v>37551310.339999996</v>
      </c>
      <c r="H46" s="17"/>
    </row>
    <row r="47" spans="1:8" s="12" customFormat="1" ht="35.25" customHeight="1">
      <c r="A47" s="141" t="s">
        <v>619</v>
      </c>
      <c r="B47" s="149" t="s">
        <v>42</v>
      </c>
      <c r="C47" s="150" t="s">
        <v>43</v>
      </c>
      <c r="D47" s="150" t="s">
        <v>170</v>
      </c>
      <c r="E47" s="156" t="s">
        <v>392</v>
      </c>
      <c r="F47" s="153"/>
      <c r="G47" s="145">
        <f>G48+G56+G52</f>
        <v>1383580</v>
      </c>
      <c r="H47" s="3"/>
    </row>
    <row r="48" spans="1:8" s="12" customFormat="1" ht="66" customHeight="1">
      <c r="A48" s="141" t="s">
        <v>666</v>
      </c>
      <c r="B48" s="149" t="s">
        <v>42</v>
      </c>
      <c r="C48" s="150" t="s">
        <v>43</v>
      </c>
      <c r="D48" s="150" t="s">
        <v>170</v>
      </c>
      <c r="E48" s="156" t="s">
        <v>408</v>
      </c>
      <c r="F48" s="153"/>
      <c r="G48" s="145">
        <f>G49</f>
        <v>124300</v>
      </c>
      <c r="H48" s="3"/>
    </row>
    <row r="49" spans="1:8" s="12" customFormat="1" ht="53.25" customHeight="1">
      <c r="A49" s="141" t="s">
        <v>191</v>
      </c>
      <c r="B49" s="149" t="s">
        <v>42</v>
      </c>
      <c r="C49" s="150" t="s">
        <v>43</v>
      </c>
      <c r="D49" s="150" t="s">
        <v>170</v>
      </c>
      <c r="E49" s="141" t="s">
        <v>431</v>
      </c>
      <c r="F49" s="153"/>
      <c r="G49" s="145">
        <f>G50</f>
        <v>124300</v>
      </c>
      <c r="H49" s="3"/>
    </row>
    <row r="50" spans="1:8" s="12" customFormat="1" ht="46.5">
      <c r="A50" s="250" t="s">
        <v>1</v>
      </c>
      <c r="B50" s="136" t="s">
        <v>42</v>
      </c>
      <c r="C50" s="137" t="s">
        <v>43</v>
      </c>
      <c r="D50" s="137" t="s">
        <v>170</v>
      </c>
      <c r="E50" s="138" t="s">
        <v>192</v>
      </c>
      <c r="F50" s="151"/>
      <c r="G50" s="146">
        <f>G51</f>
        <v>124300</v>
      </c>
      <c r="H50" s="3"/>
    </row>
    <row r="51" spans="1:8" s="12" customFormat="1" ht="30.75">
      <c r="A51" s="135" t="s">
        <v>55</v>
      </c>
      <c r="B51" s="136" t="s">
        <v>42</v>
      </c>
      <c r="C51" s="137" t="s">
        <v>43</v>
      </c>
      <c r="D51" s="137" t="s">
        <v>170</v>
      </c>
      <c r="E51" s="138" t="s">
        <v>192</v>
      </c>
      <c r="F51" s="151">
        <v>600</v>
      </c>
      <c r="G51" s="146">
        <v>124300</v>
      </c>
      <c r="H51" s="3"/>
    </row>
    <row r="52" spans="1:8" s="12" customFormat="1" ht="66.75" customHeight="1">
      <c r="A52" s="141" t="s">
        <v>667</v>
      </c>
      <c r="B52" s="149" t="s">
        <v>42</v>
      </c>
      <c r="C52" s="150" t="s">
        <v>43</v>
      </c>
      <c r="D52" s="150" t="s">
        <v>170</v>
      </c>
      <c r="E52" s="156" t="s">
        <v>410</v>
      </c>
      <c r="F52" s="153"/>
      <c r="G52" s="145">
        <f>G54</f>
        <v>59000</v>
      </c>
      <c r="H52" s="3"/>
    </row>
    <row r="53" spans="1:8" s="12" customFormat="1" ht="46.5">
      <c r="A53" s="154" t="s">
        <v>193</v>
      </c>
      <c r="B53" s="149" t="s">
        <v>42</v>
      </c>
      <c r="C53" s="150" t="s">
        <v>43</v>
      </c>
      <c r="D53" s="150" t="s">
        <v>170</v>
      </c>
      <c r="E53" s="171" t="s">
        <v>432</v>
      </c>
      <c r="F53" s="153"/>
      <c r="G53" s="145">
        <f>G54</f>
        <v>59000</v>
      </c>
      <c r="H53" s="3"/>
    </row>
    <row r="54" spans="1:8" s="12" customFormat="1" ht="15">
      <c r="A54" s="138" t="s">
        <v>194</v>
      </c>
      <c r="B54" s="136" t="s">
        <v>42</v>
      </c>
      <c r="C54" s="137" t="s">
        <v>43</v>
      </c>
      <c r="D54" s="137" t="s">
        <v>170</v>
      </c>
      <c r="E54" s="138" t="s">
        <v>288</v>
      </c>
      <c r="F54" s="151"/>
      <c r="G54" s="146">
        <f>G55</f>
        <v>59000</v>
      </c>
      <c r="H54" s="3"/>
    </row>
    <row r="55" spans="1:8" s="12" customFormat="1" ht="30.75">
      <c r="A55" s="135" t="s">
        <v>164</v>
      </c>
      <c r="B55" s="136" t="s">
        <v>42</v>
      </c>
      <c r="C55" s="137" t="s">
        <v>43</v>
      </c>
      <c r="D55" s="137" t="s">
        <v>170</v>
      </c>
      <c r="E55" s="138" t="s">
        <v>288</v>
      </c>
      <c r="F55" s="151">
        <v>200</v>
      </c>
      <c r="G55" s="146">
        <v>59000</v>
      </c>
      <c r="H55" s="3"/>
    </row>
    <row r="56" spans="1:8" s="10" customFormat="1" ht="63" customHeight="1">
      <c r="A56" s="141" t="s">
        <v>622</v>
      </c>
      <c r="B56" s="149" t="s">
        <v>42</v>
      </c>
      <c r="C56" s="150" t="s">
        <v>43</v>
      </c>
      <c r="D56" s="150" t="s">
        <v>170</v>
      </c>
      <c r="E56" s="156" t="s">
        <v>409</v>
      </c>
      <c r="F56" s="151"/>
      <c r="G56" s="145">
        <f>G57+G63+G66</f>
        <v>1200280</v>
      </c>
      <c r="H56" s="113"/>
    </row>
    <row r="57" spans="1:8" s="10" customFormat="1" ht="67.5" customHeight="1">
      <c r="A57" s="133" t="s">
        <v>195</v>
      </c>
      <c r="B57" s="149" t="s">
        <v>42</v>
      </c>
      <c r="C57" s="150" t="s">
        <v>43</v>
      </c>
      <c r="D57" s="150" t="s">
        <v>170</v>
      </c>
      <c r="E57" s="141" t="s">
        <v>435</v>
      </c>
      <c r="F57" s="139"/>
      <c r="G57" s="145">
        <f>G58+G61</f>
        <v>1079280</v>
      </c>
      <c r="H57" s="113"/>
    </row>
    <row r="58" spans="1:8" s="10" customFormat="1" ht="48" customHeight="1">
      <c r="A58" s="135" t="s">
        <v>0</v>
      </c>
      <c r="B58" s="136" t="s">
        <v>42</v>
      </c>
      <c r="C58" s="137" t="s">
        <v>43</v>
      </c>
      <c r="D58" s="137" t="s">
        <v>170</v>
      </c>
      <c r="E58" s="138" t="s">
        <v>196</v>
      </c>
      <c r="F58" s="139"/>
      <c r="G58" s="145">
        <f>G59+G60</f>
        <v>933000</v>
      </c>
      <c r="H58" s="113"/>
    </row>
    <row r="59" spans="1:8" s="8" customFormat="1" ht="67.5" customHeight="1">
      <c r="A59" s="135" t="s">
        <v>54</v>
      </c>
      <c r="B59" s="136" t="s">
        <v>42</v>
      </c>
      <c r="C59" s="137" t="s">
        <v>43</v>
      </c>
      <c r="D59" s="137" t="s">
        <v>170</v>
      </c>
      <c r="E59" s="138" t="s">
        <v>196</v>
      </c>
      <c r="F59" s="139">
        <v>100</v>
      </c>
      <c r="G59" s="146">
        <v>917400</v>
      </c>
      <c r="H59" s="87"/>
    </row>
    <row r="60" spans="1:8" s="8" customFormat="1" ht="44.25" customHeight="1">
      <c r="A60" s="135" t="s">
        <v>164</v>
      </c>
      <c r="B60" s="136" t="s">
        <v>42</v>
      </c>
      <c r="C60" s="137" t="s">
        <v>43</v>
      </c>
      <c r="D60" s="137" t="s">
        <v>170</v>
      </c>
      <c r="E60" s="138" t="s">
        <v>196</v>
      </c>
      <c r="F60" s="139">
        <v>200</v>
      </c>
      <c r="G60" s="146">
        <v>15600</v>
      </c>
      <c r="H60" s="87"/>
    </row>
    <row r="61" spans="1:8" s="10" customFormat="1" ht="36.75" customHeight="1">
      <c r="A61" s="133" t="s">
        <v>184</v>
      </c>
      <c r="B61" s="149" t="s">
        <v>42</v>
      </c>
      <c r="C61" s="150" t="s">
        <v>43</v>
      </c>
      <c r="D61" s="150" t="s">
        <v>170</v>
      </c>
      <c r="E61" s="141" t="s">
        <v>519</v>
      </c>
      <c r="F61" s="139"/>
      <c r="G61" s="145">
        <f>G62</f>
        <v>146280</v>
      </c>
      <c r="H61" s="113"/>
    </row>
    <row r="62" spans="1:8" s="10" customFormat="1" ht="36.75" customHeight="1">
      <c r="A62" s="142" t="s">
        <v>54</v>
      </c>
      <c r="B62" s="136" t="s">
        <v>42</v>
      </c>
      <c r="C62" s="137" t="s">
        <v>43</v>
      </c>
      <c r="D62" s="137" t="s">
        <v>170</v>
      </c>
      <c r="E62" s="138" t="s">
        <v>519</v>
      </c>
      <c r="F62" s="139">
        <v>100</v>
      </c>
      <c r="G62" s="146">
        <v>146280</v>
      </c>
      <c r="H62" s="113"/>
    </row>
    <row r="63" spans="1:8" s="13" customFormat="1" ht="66.75" customHeight="1">
      <c r="A63" s="154" t="s">
        <v>241</v>
      </c>
      <c r="B63" s="149" t="s">
        <v>42</v>
      </c>
      <c r="C63" s="150" t="s">
        <v>43</v>
      </c>
      <c r="D63" s="150" t="s">
        <v>170</v>
      </c>
      <c r="E63" s="141" t="s">
        <v>433</v>
      </c>
      <c r="F63" s="153"/>
      <c r="G63" s="145">
        <f>G64</f>
        <v>5000</v>
      </c>
      <c r="H63" s="113"/>
    </row>
    <row r="64" spans="1:8" s="13" customFormat="1" ht="18.75" customHeight="1">
      <c r="A64" s="138" t="s">
        <v>194</v>
      </c>
      <c r="B64" s="136" t="s">
        <v>42</v>
      </c>
      <c r="C64" s="137" t="s">
        <v>43</v>
      </c>
      <c r="D64" s="137" t="s">
        <v>170</v>
      </c>
      <c r="E64" s="138" t="s">
        <v>198</v>
      </c>
      <c r="F64" s="139"/>
      <c r="G64" s="146">
        <f>G65</f>
        <v>5000</v>
      </c>
      <c r="H64" s="113"/>
    </row>
    <row r="65" spans="1:8" s="13" customFormat="1" ht="36" customHeight="1">
      <c r="A65" s="135" t="s">
        <v>164</v>
      </c>
      <c r="B65" s="136" t="s">
        <v>42</v>
      </c>
      <c r="C65" s="137" t="s">
        <v>43</v>
      </c>
      <c r="D65" s="137" t="s">
        <v>170</v>
      </c>
      <c r="E65" s="138" t="s">
        <v>198</v>
      </c>
      <c r="F65" s="151">
        <v>200</v>
      </c>
      <c r="G65" s="146">
        <v>5000</v>
      </c>
      <c r="H65" s="113"/>
    </row>
    <row r="66" spans="1:8" s="13" customFormat="1" ht="42" customHeight="1">
      <c r="A66" s="133" t="s">
        <v>197</v>
      </c>
      <c r="B66" s="149" t="s">
        <v>42</v>
      </c>
      <c r="C66" s="150" t="s">
        <v>43</v>
      </c>
      <c r="D66" s="150" t="s">
        <v>170</v>
      </c>
      <c r="E66" s="141" t="s">
        <v>434</v>
      </c>
      <c r="F66" s="153"/>
      <c r="G66" s="145">
        <f>G67</f>
        <v>116000</v>
      </c>
      <c r="H66" s="113"/>
    </row>
    <row r="67" spans="1:8" s="13" customFormat="1" ht="22.5" customHeight="1">
      <c r="A67" s="138" t="s">
        <v>194</v>
      </c>
      <c r="B67" s="136" t="s">
        <v>42</v>
      </c>
      <c r="C67" s="137" t="s">
        <v>43</v>
      </c>
      <c r="D67" s="137" t="s">
        <v>170</v>
      </c>
      <c r="E67" s="138" t="s">
        <v>199</v>
      </c>
      <c r="F67" s="139"/>
      <c r="G67" s="146">
        <f>G68</f>
        <v>116000</v>
      </c>
      <c r="H67" s="113"/>
    </row>
    <row r="68" spans="1:8" s="13" customFormat="1" ht="36" customHeight="1">
      <c r="A68" s="135" t="s">
        <v>164</v>
      </c>
      <c r="B68" s="136" t="s">
        <v>42</v>
      </c>
      <c r="C68" s="137" t="s">
        <v>43</v>
      </c>
      <c r="D68" s="137" t="s">
        <v>170</v>
      </c>
      <c r="E68" s="138" t="s">
        <v>199</v>
      </c>
      <c r="F68" s="139">
        <v>200</v>
      </c>
      <c r="G68" s="146">
        <v>116000</v>
      </c>
      <c r="H68" s="113"/>
    </row>
    <row r="69" spans="1:8" s="13" customFormat="1" ht="53.25" customHeight="1">
      <c r="A69" s="154" t="s">
        <v>623</v>
      </c>
      <c r="B69" s="149" t="s">
        <v>42</v>
      </c>
      <c r="C69" s="150" t="s">
        <v>43</v>
      </c>
      <c r="D69" s="150" t="s">
        <v>170</v>
      </c>
      <c r="E69" s="156" t="s">
        <v>393</v>
      </c>
      <c r="F69" s="162"/>
      <c r="G69" s="145">
        <f>G70</f>
        <v>1289000</v>
      </c>
      <c r="H69" s="113"/>
    </row>
    <row r="70" spans="1:8" s="13" customFormat="1" ht="78.75" customHeight="1">
      <c r="A70" s="154" t="s">
        <v>624</v>
      </c>
      <c r="B70" s="149" t="s">
        <v>42</v>
      </c>
      <c r="C70" s="150" t="s">
        <v>43</v>
      </c>
      <c r="D70" s="150" t="s">
        <v>170</v>
      </c>
      <c r="E70" s="141" t="s">
        <v>430</v>
      </c>
      <c r="F70" s="162"/>
      <c r="G70" s="145">
        <f>G71</f>
        <v>1289000</v>
      </c>
      <c r="H70" s="113"/>
    </row>
    <row r="71" spans="1:8" s="13" customFormat="1" ht="50.25" customHeight="1">
      <c r="A71" s="154" t="s">
        <v>132</v>
      </c>
      <c r="B71" s="149" t="s">
        <v>42</v>
      </c>
      <c r="C71" s="150" t="s">
        <v>43</v>
      </c>
      <c r="D71" s="150" t="s">
        <v>170</v>
      </c>
      <c r="E71" s="141" t="s">
        <v>436</v>
      </c>
      <c r="F71" s="162"/>
      <c r="G71" s="145">
        <f>G74+G76+G72</f>
        <v>1289000</v>
      </c>
      <c r="H71" s="113"/>
    </row>
    <row r="72" spans="1:8" s="13" customFormat="1" ht="33.75" customHeight="1">
      <c r="A72" s="154" t="s">
        <v>812</v>
      </c>
      <c r="B72" s="149" t="s">
        <v>42</v>
      </c>
      <c r="C72" s="150" t="s">
        <v>43</v>
      </c>
      <c r="D72" s="150" t="s">
        <v>170</v>
      </c>
      <c r="E72" s="141" t="s">
        <v>811</v>
      </c>
      <c r="F72" s="162"/>
      <c r="G72" s="145">
        <f>G73</f>
        <v>285000</v>
      </c>
      <c r="H72" s="113"/>
    </row>
    <row r="73" spans="1:8" s="13" customFormat="1" ht="34.5" customHeight="1">
      <c r="A73" s="135" t="s">
        <v>164</v>
      </c>
      <c r="B73" s="136" t="s">
        <v>42</v>
      </c>
      <c r="C73" s="137" t="s">
        <v>43</v>
      </c>
      <c r="D73" s="137" t="s">
        <v>170</v>
      </c>
      <c r="E73" s="138" t="s">
        <v>811</v>
      </c>
      <c r="F73" s="139">
        <v>200</v>
      </c>
      <c r="G73" s="146">
        <v>285000</v>
      </c>
      <c r="H73" s="113"/>
    </row>
    <row r="74" spans="1:8" s="13" customFormat="1" ht="18" customHeight="1">
      <c r="A74" s="154" t="s">
        <v>331</v>
      </c>
      <c r="B74" s="149" t="s">
        <v>42</v>
      </c>
      <c r="C74" s="150" t="s">
        <v>43</v>
      </c>
      <c r="D74" s="150" t="s">
        <v>170</v>
      </c>
      <c r="E74" s="141" t="s">
        <v>332</v>
      </c>
      <c r="F74" s="162"/>
      <c r="G74" s="145">
        <f>G75</f>
        <v>430000</v>
      </c>
      <c r="H74" s="113"/>
    </row>
    <row r="75" spans="1:8" s="13" customFormat="1" ht="34.5" customHeight="1">
      <c r="A75" s="135" t="s">
        <v>164</v>
      </c>
      <c r="B75" s="136" t="s">
        <v>42</v>
      </c>
      <c r="C75" s="137" t="s">
        <v>43</v>
      </c>
      <c r="D75" s="137" t="s">
        <v>170</v>
      </c>
      <c r="E75" s="138" t="s">
        <v>332</v>
      </c>
      <c r="F75" s="139">
        <v>200</v>
      </c>
      <c r="G75" s="146">
        <v>430000</v>
      </c>
      <c r="H75" s="113"/>
    </row>
    <row r="76" spans="1:8" s="13" customFormat="1" ht="18" customHeight="1">
      <c r="A76" s="154" t="s">
        <v>133</v>
      </c>
      <c r="B76" s="149" t="s">
        <v>42</v>
      </c>
      <c r="C76" s="150" t="s">
        <v>43</v>
      </c>
      <c r="D76" s="150" t="s">
        <v>170</v>
      </c>
      <c r="E76" s="141" t="s">
        <v>134</v>
      </c>
      <c r="F76" s="162"/>
      <c r="G76" s="145">
        <f>G77</f>
        <v>574000</v>
      </c>
      <c r="H76" s="113"/>
    </row>
    <row r="77" spans="1:8" s="13" customFormat="1" ht="36" customHeight="1">
      <c r="A77" s="135" t="s">
        <v>164</v>
      </c>
      <c r="B77" s="136" t="s">
        <v>42</v>
      </c>
      <c r="C77" s="137" t="s">
        <v>43</v>
      </c>
      <c r="D77" s="137" t="s">
        <v>170</v>
      </c>
      <c r="E77" s="138" t="s">
        <v>134</v>
      </c>
      <c r="F77" s="139">
        <v>200</v>
      </c>
      <c r="G77" s="146">
        <v>574000</v>
      </c>
      <c r="H77" s="113"/>
    </row>
    <row r="78" spans="1:8" s="13" customFormat="1" ht="35.25" customHeight="1">
      <c r="A78" s="154" t="s">
        <v>625</v>
      </c>
      <c r="B78" s="149" t="s">
        <v>42</v>
      </c>
      <c r="C78" s="150" t="s">
        <v>43</v>
      </c>
      <c r="D78" s="150" t="s">
        <v>170</v>
      </c>
      <c r="E78" s="156" t="s">
        <v>394</v>
      </c>
      <c r="F78" s="153"/>
      <c r="G78" s="145">
        <f>G79</f>
        <v>35000</v>
      </c>
      <c r="H78" s="113"/>
    </row>
    <row r="79" spans="1:8" s="13" customFormat="1" ht="62.25" customHeight="1">
      <c r="A79" s="154" t="s">
        <v>626</v>
      </c>
      <c r="B79" s="149" t="s">
        <v>42</v>
      </c>
      <c r="C79" s="150" t="s">
        <v>43</v>
      </c>
      <c r="D79" s="150" t="s">
        <v>170</v>
      </c>
      <c r="E79" s="141" t="s">
        <v>429</v>
      </c>
      <c r="F79" s="153"/>
      <c r="G79" s="145">
        <f>G80</f>
        <v>35000</v>
      </c>
      <c r="H79" s="113"/>
    </row>
    <row r="80" spans="1:8" s="13" customFormat="1" ht="51.75" customHeight="1">
      <c r="A80" s="141" t="s">
        <v>34</v>
      </c>
      <c r="B80" s="149" t="s">
        <v>42</v>
      </c>
      <c r="C80" s="150" t="s">
        <v>43</v>
      </c>
      <c r="D80" s="150" t="s">
        <v>170</v>
      </c>
      <c r="E80" s="141" t="s">
        <v>437</v>
      </c>
      <c r="F80" s="153"/>
      <c r="G80" s="145">
        <f>G81</f>
        <v>35000</v>
      </c>
      <c r="H80" s="113"/>
    </row>
    <row r="81" spans="1:8" s="13" customFormat="1" ht="18" customHeight="1">
      <c r="A81" s="135" t="s">
        <v>200</v>
      </c>
      <c r="B81" s="136" t="s">
        <v>42</v>
      </c>
      <c r="C81" s="137" t="s">
        <v>43</v>
      </c>
      <c r="D81" s="137" t="s">
        <v>170</v>
      </c>
      <c r="E81" s="138" t="s">
        <v>201</v>
      </c>
      <c r="F81" s="151"/>
      <c r="G81" s="146">
        <f>G82</f>
        <v>35000</v>
      </c>
      <c r="H81" s="113"/>
    </row>
    <row r="82" spans="1:8" s="13" customFormat="1" ht="36" customHeight="1">
      <c r="A82" s="135" t="s">
        <v>164</v>
      </c>
      <c r="B82" s="136" t="s">
        <v>42</v>
      </c>
      <c r="C82" s="137" t="s">
        <v>43</v>
      </c>
      <c r="D82" s="137" t="s">
        <v>170</v>
      </c>
      <c r="E82" s="138" t="s">
        <v>201</v>
      </c>
      <c r="F82" s="151">
        <v>200</v>
      </c>
      <c r="G82" s="146">
        <v>35000</v>
      </c>
      <c r="H82" s="113"/>
    </row>
    <row r="83" spans="1:8" s="13" customFormat="1" ht="31.5" customHeight="1">
      <c r="A83" s="141" t="s">
        <v>627</v>
      </c>
      <c r="B83" s="149" t="s">
        <v>42</v>
      </c>
      <c r="C83" s="150" t="s">
        <v>43</v>
      </c>
      <c r="D83" s="150" t="s">
        <v>170</v>
      </c>
      <c r="E83" s="156" t="s">
        <v>395</v>
      </c>
      <c r="F83" s="150"/>
      <c r="G83" s="145">
        <f>G84</f>
        <v>295622</v>
      </c>
      <c r="H83" s="113"/>
    </row>
    <row r="84" spans="1:8" s="13" customFormat="1" ht="83.25" customHeight="1">
      <c r="A84" s="141" t="s">
        <v>628</v>
      </c>
      <c r="B84" s="149" t="s">
        <v>42</v>
      </c>
      <c r="C84" s="150" t="s">
        <v>43</v>
      </c>
      <c r="D84" s="150" t="s">
        <v>170</v>
      </c>
      <c r="E84" s="156" t="s">
        <v>428</v>
      </c>
      <c r="F84" s="137"/>
      <c r="G84" s="145">
        <f>G85</f>
        <v>295622</v>
      </c>
      <c r="H84" s="113"/>
    </row>
    <row r="85" spans="1:8" s="13" customFormat="1" ht="36" customHeight="1">
      <c r="A85" s="133" t="s">
        <v>202</v>
      </c>
      <c r="B85" s="149" t="s">
        <v>42</v>
      </c>
      <c r="C85" s="150" t="s">
        <v>43</v>
      </c>
      <c r="D85" s="150" t="s">
        <v>170</v>
      </c>
      <c r="E85" s="141" t="s">
        <v>438</v>
      </c>
      <c r="F85" s="162"/>
      <c r="G85" s="145">
        <f>G86+G89</f>
        <v>295622</v>
      </c>
      <c r="H85" s="113"/>
    </row>
    <row r="86" spans="1:7" s="17" customFormat="1" ht="31.5" customHeight="1">
      <c r="A86" s="250" t="s">
        <v>2</v>
      </c>
      <c r="B86" s="136" t="s">
        <v>42</v>
      </c>
      <c r="C86" s="137" t="s">
        <v>43</v>
      </c>
      <c r="D86" s="137" t="s">
        <v>170</v>
      </c>
      <c r="E86" s="138" t="s">
        <v>203</v>
      </c>
      <c r="F86" s="139"/>
      <c r="G86" s="146">
        <f>G87+G88</f>
        <v>289271</v>
      </c>
    </row>
    <row r="87" spans="1:7" s="17" customFormat="1" ht="69" customHeight="1">
      <c r="A87" s="135" t="s">
        <v>54</v>
      </c>
      <c r="B87" s="136" t="s">
        <v>42</v>
      </c>
      <c r="C87" s="137" t="s">
        <v>43</v>
      </c>
      <c r="D87" s="137" t="s">
        <v>170</v>
      </c>
      <c r="E87" s="138" t="s">
        <v>203</v>
      </c>
      <c r="F87" s="151">
        <v>100</v>
      </c>
      <c r="G87" s="146">
        <v>271676</v>
      </c>
    </row>
    <row r="88" spans="1:8" s="16" customFormat="1" ht="34.5" customHeight="1">
      <c r="A88" s="135" t="s">
        <v>164</v>
      </c>
      <c r="B88" s="136" t="s">
        <v>42</v>
      </c>
      <c r="C88" s="137" t="s">
        <v>43</v>
      </c>
      <c r="D88" s="137" t="s">
        <v>170</v>
      </c>
      <c r="E88" s="138" t="s">
        <v>203</v>
      </c>
      <c r="F88" s="151">
        <v>200</v>
      </c>
      <c r="G88" s="146">
        <v>17595</v>
      </c>
      <c r="H88" s="3"/>
    </row>
    <row r="89" spans="1:8" s="16" customFormat="1" ht="34.5" customHeight="1">
      <c r="A89" s="134" t="s">
        <v>184</v>
      </c>
      <c r="B89" s="136" t="s">
        <v>42</v>
      </c>
      <c r="C89" s="137" t="s">
        <v>43</v>
      </c>
      <c r="D89" s="137" t="s">
        <v>170</v>
      </c>
      <c r="E89" s="141" t="s">
        <v>594</v>
      </c>
      <c r="F89" s="151"/>
      <c r="G89" s="146">
        <f>G90</f>
        <v>6351</v>
      </c>
      <c r="H89" s="3"/>
    </row>
    <row r="90" spans="1:8" s="16" customFormat="1" ht="64.5" customHeight="1">
      <c r="A90" s="135" t="s">
        <v>54</v>
      </c>
      <c r="B90" s="136" t="s">
        <v>42</v>
      </c>
      <c r="C90" s="137" t="s">
        <v>43</v>
      </c>
      <c r="D90" s="137" t="s">
        <v>170</v>
      </c>
      <c r="E90" s="138" t="s">
        <v>594</v>
      </c>
      <c r="F90" s="151">
        <v>100</v>
      </c>
      <c r="G90" s="146">
        <v>6351</v>
      </c>
      <c r="H90" s="3"/>
    </row>
    <row r="91" spans="1:8" s="16" customFormat="1" ht="50.25" customHeight="1">
      <c r="A91" s="154" t="s">
        <v>629</v>
      </c>
      <c r="B91" s="149" t="s">
        <v>42</v>
      </c>
      <c r="C91" s="150" t="s">
        <v>43</v>
      </c>
      <c r="D91" s="150" t="s">
        <v>170</v>
      </c>
      <c r="E91" s="230" t="s">
        <v>396</v>
      </c>
      <c r="F91" s="147"/>
      <c r="G91" s="145">
        <f>G92</f>
        <v>30000</v>
      </c>
      <c r="H91" s="3"/>
    </row>
    <row r="92" spans="1:8" s="16" customFormat="1" ht="83.25" customHeight="1">
      <c r="A92" s="154" t="s">
        <v>668</v>
      </c>
      <c r="B92" s="149" t="s">
        <v>42</v>
      </c>
      <c r="C92" s="150" t="s">
        <v>43</v>
      </c>
      <c r="D92" s="150" t="s">
        <v>170</v>
      </c>
      <c r="E92" s="230" t="s">
        <v>427</v>
      </c>
      <c r="F92" s="147"/>
      <c r="G92" s="145">
        <f>G93</f>
        <v>30000</v>
      </c>
      <c r="H92" s="3"/>
    </row>
    <row r="93" spans="1:8" s="16" customFormat="1" ht="63.75" customHeight="1">
      <c r="A93" s="154" t="s">
        <v>7</v>
      </c>
      <c r="B93" s="149" t="s">
        <v>42</v>
      </c>
      <c r="C93" s="150" t="s">
        <v>43</v>
      </c>
      <c r="D93" s="150" t="s">
        <v>170</v>
      </c>
      <c r="E93" s="230" t="s">
        <v>439</v>
      </c>
      <c r="F93" s="147"/>
      <c r="G93" s="145">
        <f>G94</f>
        <v>30000</v>
      </c>
      <c r="H93" s="3"/>
    </row>
    <row r="94" spans="1:8" s="16" customFormat="1" ht="31.5" customHeight="1">
      <c r="A94" s="135" t="s">
        <v>8</v>
      </c>
      <c r="B94" s="136" t="s">
        <v>42</v>
      </c>
      <c r="C94" s="137" t="s">
        <v>43</v>
      </c>
      <c r="D94" s="137" t="s">
        <v>170</v>
      </c>
      <c r="E94" s="163" t="s">
        <v>9</v>
      </c>
      <c r="F94" s="148"/>
      <c r="G94" s="146">
        <f>G95</f>
        <v>30000</v>
      </c>
      <c r="H94" s="3"/>
    </row>
    <row r="95" spans="1:8" s="16" customFormat="1" ht="18.75" customHeight="1">
      <c r="A95" s="135" t="s">
        <v>306</v>
      </c>
      <c r="B95" s="136" t="s">
        <v>42</v>
      </c>
      <c r="C95" s="137" t="s">
        <v>43</v>
      </c>
      <c r="D95" s="137" t="s">
        <v>170</v>
      </c>
      <c r="E95" s="163" t="s">
        <v>9</v>
      </c>
      <c r="F95" s="148">
        <v>300</v>
      </c>
      <c r="G95" s="146">
        <v>30000</v>
      </c>
      <c r="H95" s="3"/>
    </row>
    <row r="96" spans="1:8" s="6" customFormat="1" ht="36" customHeight="1">
      <c r="A96" s="154" t="s">
        <v>61</v>
      </c>
      <c r="B96" s="149" t="s">
        <v>42</v>
      </c>
      <c r="C96" s="150" t="s">
        <v>43</v>
      </c>
      <c r="D96" s="150" t="s">
        <v>170</v>
      </c>
      <c r="E96" s="141" t="s">
        <v>397</v>
      </c>
      <c r="F96" s="162"/>
      <c r="G96" s="145">
        <f>G97</f>
        <v>19391898.99</v>
      </c>
      <c r="H96" s="17"/>
    </row>
    <row r="97" spans="1:8" s="6" customFormat="1" ht="22.5" customHeight="1">
      <c r="A97" s="154" t="s">
        <v>523</v>
      </c>
      <c r="B97" s="149" t="s">
        <v>42</v>
      </c>
      <c r="C97" s="150" t="s">
        <v>43</v>
      </c>
      <c r="D97" s="150" t="s">
        <v>170</v>
      </c>
      <c r="E97" s="141" t="s">
        <v>426</v>
      </c>
      <c r="F97" s="162"/>
      <c r="G97" s="145">
        <f>G98</f>
        <v>19391898.99</v>
      </c>
      <c r="H97" s="17"/>
    </row>
    <row r="98" spans="1:8" s="6" customFormat="1" ht="31.5" customHeight="1">
      <c r="A98" s="269" t="s">
        <v>478</v>
      </c>
      <c r="B98" s="136" t="s">
        <v>42</v>
      </c>
      <c r="C98" s="137" t="s">
        <v>43</v>
      </c>
      <c r="D98" s="137" t="s">
        <v>170</v>
      </c>
      <c r="E98" s="270" t="s">
        <v>204</v>
      </c>
      <c r="F98" s="271"/>
      <c r="G98" s="146">
        <f>G99</f>
        <v>19391898.99</v>
      </c>
      <c r="H98" s="17"/>
    </row>
    <row r="99" spans="1:8" s="6" customFormat="1" ht="15.75" customHeight="1">
      <c r="A99" s="135" t="s">
        <v>285</v>
      </c>
      <c r="B99" s="136" t="s">
        <v>42</v>
      </c>
      <c r="C99" s="137" t="s">
        <v>43</v>
      </c>
      <c r="D99" s="137" t="s">
        <v>170</v>
      </c>
      <c r="E99" s="270" t="s">
        <v>204</v>
      </c>
      <c r="F99" s="151">
        <v>800</v>
      </c>
      <c r="G99" s="146">
        <v>19391898.99</v>
      </c>
      <c r="H99" s="17"/>
    </row>
    <row r="100" spans="1:8" s="6" customFormat="1" ht="18" customHeight="1">
      <c r="A100" s="154" t="s">
        <v>38</v>
      </c>
      <c r="B100" s="149" t="s">
        <v>42</v>
      </c>
      <c r="C100" s="150" t="s">
        <v>43</v>
      </c>
      <c r="D100" s="150" t="s">
        <v>170</v>
      </c>
      <c r="E100" s="156" t="s">
        <v>385</v>
      </c>
      <c r="F100" s="151"/>
      <c r="G100" s="145">
        <f>G101</f>
        <v>15126209.35</v>
      </c>
      <c r="H100" s="17"/>
    </row>
    <row r="101" spans="1:8" s="6" customFormat="1" ht="36" customHeight="1">
      <c r="A101" s="154" t="s">
        <v>5</v>
      </c>
      <c r="B101" s="149" t="s">
        <v>42</v>
      </c>
      <c r="C101" s="150" t="s">
        <v>43</v>
      </c>
      <c r="D101" s="150" t="s">
        <v>170</v>
      </c>
      <c r="E101" s="156" t="s">
        <v>386</v>
      </c>
      <c r="F101" s="151"/>
      <c r="G101" s="145">
        <f>+G104+G109+G113+G107+G102+G115</f>
        <v>15126209.35</v>
      </c>
      <c r="H101" s="17"/>
    </row>
    <row r="102" spans="1:8" s="6" customFormat="1" ht="36" customHeight="1">
      <c r="A102" s="154" t="s">
        <v>782</v>
      </c>
      <c r="B102" s="149" t="s">
        <v>42</v>
      </c>
      <c r="C102" s="150" t="s">
        <v>43</v>
      </c>
      <c r="D102" s="150" t="s">
        <v>170</v>
      </c>
      <c r="E102" s="141" t="s">
        <v>781</v>
      </c>
      <c r="F102" s="151"/>
      <c r="G102" s="145">
        <f>G103</f>
        <v>103417</v>
      </c>
      <c r="H102" s="17"/>
    </row>
    <row r="103" spans="1:8" s="6" customFormat="1" ht="36" customHeight="1">
      <c r="A103" s="135" t="s">
        <v>164</v>
      </c>
      <c r="B103" s="136" t="s">
        <v>42</v>
      </c>
      <c r="C103" s="137" t="s">
        <v>43</v>
      </c>
      <c r="D103" s="137" t="s">
        <v>170</v>
      </c>
      <c r="E103" s="138" t="s">
        <v>781</v>
      </c>
      <c r="F103" s="151">
        <v>200</v>
      </c>
      <c r="G103" s="146">
        <v>103417</v>
      </c>
      <c r="H103" s="17"/>
    </row>
    <row r="104" spans="1:8" s="8" customFormat="1" ht="39" customHeight="1">
      <c r="A104" s="236" t="s">
        <v>524</v>
      </c>
      <c r="B104" s="149" t="s">
        <v>42</v>
      </c>
      <c r="C104" s="150" t="s">
        <v>43</v>
      </c>
      <c r="D104" s="150" t="s">
        <v>170</v>
      </c>
      <c r="E104" s="141" t="s">
        <v>238</v>
      </c>
      <c r="F104" s="150"/>
      <c r="G104" s="145">
        <f>G105+G106</f>
        <v>1378800</v>
      </c>
      <c r="H104" s="87"/>
    </row>
    <row r="105" spans="1:8" s="16" customFormat="1" ht="68.25" customHeight="1">
      <c r="A105" s="135" t="s">
        <v>54</v>
      </c>
      <c r="B105" s="136" t="s">
        <v>42</v>
      </c>
      <c r="C105" s="137" t="s">
        <v>43</v>
      </c>
      <c r="D105" s="137" t="s">
        <v>170</v>
      </c>
      <c r="E105" s="138" t="s">
        <v>238</v>
      </c>
      <c r="F105" s="151">
        <v>100</v>
      </c>
      <c r="G105" s="146">
        <v>1061421</v>
      </c>
      <c r="H105" s="3"/>
    </row>
    <row r="106" spans="1:8" s="12" customFormat="1" ht="33" customHeight="1">
      <c r="A106" s="135" t="s">
        <v>164</v>
      </c>
      <c r="B106" s="136" t="s">
        <v>42</v>
      </c>
      <c r="C106" s="137" t="s">
        <v>43</v>
      </c>
      <c r="D106" s="137" t="s">
        <v>170</v>
      </c>
      <c r="E106" s="138" t="s">
        <v>238</v>
      </c>
      <c r="F106" s="151">
        <v>200</v>
      </c>
      <c r="G106" s="146">
        <v>317379</v>
      </c>
      <c r="H106" s="3"/>
    </row>
    <row r="107" spans="1:8" s="12" customFormat="1" ht="43.5" customHeight="1">
      <c r="A107" s="134" t="s">
        <v>184</v>
      </c>
      <c r="B107" s="149" t="s">
        <v>42</v>
      </c>
      <c r="C107" s="150" t="s">
        <v>43</v>
      </c>
      <c r="D107" s="150" t="s">
        <v>170</v>
      </c>
      <c r="E107" s="141" t="s">
        <v>593</v>
      </c>
      <c r="F107" s="153"/>
      <c r="G107" s="145">
        <f>G108</f>
        <v>40016</v>
      </c>
      <c r="H107" s="3"/>
    </row>
    <row r="108" spans="1:8" s="12" customFormat="1" ht="63" customHeight="1">
      <c r="A108" s="135" t="s">
        <v>54</v>
      </c>
      <c r="B108" s="136" t="s">
        <v>42</v>
      </c>
      <c r="C108" s="137" t="s">
        <v>43</v>
      </c>
      <c r="D108" s="137" t="s">
        <v>170</v>
      </c>
      <c r="E108" s="138" t="s">
        <v>593</v>
      </c>
      <c r="F108" s="151">
        <v>100</v>
      </c>
      <c r="G108" s="146">
        <v>40016</v>
      </c>
      <c r="H108" s="3"/>
    </row>
    <row r="109" spans="1:8" s="13" customFormat="1" ht="38.25" customHeight="1">
      <c r="A109" s="154" t="s">
        <v>171</v>
      </c>
      <c r="B109" s="149" t="s">
        <v>42</v>
      </c>
      <c r="C109" s="150" t="s">
        <v>43</v>
      </c>
      <c r="D109" s="150" t="s">
        <v>170</v>
      </c>
      <c r="E109" s="141" t="s">
        <v>205</v>
      </c>
      <c r="F109" s="272"/>
      <c r="G109" s="145">
        <f>G110+G111+G112</f>
        <v>13181534</v>
      </c>
      <c r="H109" s="113"/>
    </row>
    <row r="110" spans="1:8" s="10" customFormat="1" ht="63.75" customHeight="1">
      <c r="A110" s="135" t="s">
        <v>54</v>
      </c>
      <c r="B110" s="136" t="s">
        <v>42</v>
      </c>
      <c r="C110" s="137" t="s">
        <v>43</v>
      </c>
      <c r="D110" s="137" t="s">
        <v>170</v>
      </c>
      <c r="E110" s="138" t="s">
        <v>205</v>
      </c>
      <c r="F110" s="273" t="s">
        <v>174</v>
      </c>
      <c r="G110" s="146">
        <v>6970853</v>
      </c>
      <c r="H110" s="113"/>
    </row>
    <row r="111" spans="1:8" s="13" customFormat="1" ht="38.25" customHeight="1">
      <c r="A111" s="135" t="s">
        <v>164</v>
      </c>
      <c r="B111" s="136" t="s">
        <v>42</v>
      </c>
      <c r="C111" s="137" t="s">
        <v>43</v>
      </c>
      <c r="D111" s="137" t="s">
        <v>170</v>
      </c>
      <c r="E111" s="138" t="s">
        <v>205</v>
      </c>
      <c r="F111" s="273" t="s">
        <v>175</v>
      </c>
      <c r="G111" s="146">
        <v>6153923</v>
      </c>
      <c r="H111" s="113"/>
    </row>
    <row r="112" spans="1:8" s="13" customFormat="1" ht="16.5" customHeight="1">
      <c r="A112" s="135" t="s">
        <v>285</v>
      </c>
      <c r="B112" s="136" t="s">
        <v>42</v>
      </c>
      <c r="C112" s="137" t="s">
        <v>43</v>
      </c>
      <c r="D112" s="137" t="s">
        <v>170</v>
      </c>
      <c r="E112" s="138" t="s">
        <v>205</v>
      </c>
      <c r="F112" s="273" t="s">
        <v>168</v>
      </c>
      <c r="G112" s="146">
        <v>56758</v>
      </c>
      <c r="H112" s="113"/>
    </row>
    <row r="113" spans="1:8" s="8" customFormat="1" ht="33.75" customHeight="1">
      <c r="A113" s="141" t="s">
        <v>60</v>
      </c>
      <c r="B113" s="149" t="s">
        <v>42</v>
      </c>
      <c r="C113" s="150" t="s">
        <v>43</v>
      </c>
      <c r="D113" s="150" t="s">
        <v>170</v>
      </c>
      <c r="E113" s="141" t="s">
        <v>206</v>
      </c>
      <c r="F113" s="150"/>
      <c r="G113" s="145">
        <f>G114</f>
        <v>80000</v>
      </c>
      <c r="H113" s="87"/>
    </row>
    <row r="114" spans="1:8" s="13" customFormat="1" ht="34.5" customHeight="1">
      <c r="A114" s="135" t="s">
        <v>164</v>
      </c>
      <c r="B114" s="136" t="s">
        <v>42</v>
      </c>
      <c r="C114" s="137" t="s">
        <v>43</v>
      </c>
      <c r="D114" s="137" t="s">
        <v>170</v>
      </c>
      <c r="E114" s="138" t="s">
        <v>206</v>
      </c>
      <c r="F114" s="151">
        <v>200</v>
      </c>
      <c r="G114" s="146">
        <v>80000</v>
      </c>
      <c r="H114" s="113"/>
    </row>
    <row r="115" spans="1:8" s="13" customFormat="1" ht="34.5" customHeight="1">
      <c r="A115" s="152" t="s">
        <v>829</v>
      </c>
      <c r="B115" s="149" t="s">
        <v>42</v>
      </c>
      <c r="C115" s="150" t="s">
        <v>43</v>
      </c>
      <c r="D115" s="150" t="s">
        <v>170</v>
      </c>
      <c r="E115" s="141" t="s">
        <v>830</v>
      </c>
      <c r="F115" s="153"/>
      <c r="G115" s="145">
        <f>G116</f>
        <v>342442.35</v>
      </c>
      <c r="H115" s="113"/>
    </row>
    <row r="116" spans="1:8" s="13" customFormat="1" ht="19.5" customHeight="1">
      <c r="A116" s="166" t="s">
        <v>305</v>
      </c>
      <c r="B116" s="136" t="s">
        <v>42</v>
      </c>
      <c r="C116" s="137" t="s">
        <v>43</v>
      </c>
      <c r="D116" s="137" t="s">
        <v>170</v>
      </c>
      <c r="E116" s="138" t="s">
        <v>830</v>
      </c>
      <c r="F116" s="151">
        <v>500</v>
      </c>
      <c r="G116" s="146">
        <v>342442.35</v>
      </c>
      <c r="H116" s="113"/>
    </row>
    <row r="117" spans="1:8" s="13" customFormat="1" ht="31.5" customHeight="1">
      <c r="A117" s="133" t="s">
        <v>342</v>
      </c>
      <c r="B117" s="149" t="s">
        <v>42</v>
      </c>
      <c r="C117" s="150" t="s">
        <v>45</v>
      </c>
      <c r="D117" s="137"/>
      <c r="E117" s="157"/>
      <c r="F117" s="151"/>
      <c r="G117" s="145">
        <f>G118+G138</f>
        <v>514000</v>
      </c>
      <c r="H117" s="113"/>
    </row>
    <row r="118" spans="1:8" s="13" customFormat="1" ht="42" customHeight="1">
      <c r="A118" s="155" t="s">
        <v>610</v>
      </c>
      <c r="B118" s="149" t="s">
        <v>42</v>
      </c>
      <c r="C118" s="150" t="s">
        <v>45</v>
      </c>
      <c r="D118" s="161">
        <v>10</v>
      </c>
      <c r="E118" s="157"/>
      <c r="F118" s="151"/>
      <c r="G118" s="145">
        <f>G119</f>
        <v>484000</v>
      </c>
      <c r="H118" s="113"/>
    </row>
    <row r="119" spans="1:8" s="18" customFormat="1" ht="67.5" customHeight="1">
      <c r="A119" s="141" t="s">
        <v>669</v>
      </c>
      <c r="B119" s="149" t="s">
        <v>42</v>
      </c>
      <c r="C119" s="150" t="s">
        <v>45</v>
      </c>
      <c r="D119" s="161">
        <v>10</v>
      </c>
      <c r="E119" s="156" t="s">
        <v>398</v>
      </c>
      <c r="F119" s="150"/>
      <c r="G119" s="145">
        <f>G124+G120</f>
        <v>484000</v>
      </c>
      <c r="H119" s="3"/>
    </row>
    <row r="120" spans="1:8" s="18" customFormat="1" ht="112.5" customHeight="1">
      <c r="A120" s="154" t="s">
        <v>632</v>
      </c>
      <c r="B120" s="149" t="s">
        <v>42</v>
      </c>
      <c r="C120" s="150" t="s">
        <v>45</v>
      </c>
      <c r="D120" s="161">
        <v>10</v>
      </c>
      <c r="E120" s="156" t="s">
        <v>475</v>
      </c>
      <c r="F120" s="150"/>
      <c r="G120" s="145">
        <f>G121</f>
        <v>10000</v>
      </c>
      <c r="H120" s="3"/>
    </row>
    <row r="121" spans="1:8" s="18" customFormat="1" ht="51" customHeight="1">
      <c r="A121" s="141" t="s">
        <v>372</v>
      </c>
      <c r="B121" s="149" t="s">
        <v>42</v>
      </c>
      <c r="C121" s="150" t="s">
        <v>45</v>
      </c>
      <c r="D121" s="161">
        <v>10</v>
      </c>
      <c r="E121" s="141" t="s">
        <v>476</v>
      </c>
      <c r="F121" s="162"/>
      <c r="G121" s="145">
        <f>G122</f>
        <v>10000</v>
      </c>
      <c r="H121" s="3"/>
    </row>
    <row r="122" spans="1:8" s="18" customFormat="1" ht="47.25" customHeight="1">
      <c r="A122" s="135" t="s">
        <v>59</v>
      </c>
      <c r="B122" s="149" t="s">
        <v>42</v>
      </c>
      <c r="C122" s="150" t="s">
        <v>45</v>
      </c>
      <c r="D122" s="161">
        <v>10</v>
      </c>
      <c r="E122" s="163" t="s">
        <v>371</v>
      </c>
      <c r="F122" s="164"/>
      <c r="G122" s="146">
        <f>G123</f>
        <v>10000</v>
      </c>
      <c r="H122" s="3"/>
    </row>
    <row r="123" spans="1:8" s="18" customFormat="1" ht="33" customHeight="1">
      <c r="A123" s="135" t="s">
        <v>164</v>
      </c>
      <c r="B123" s="149" t="s">
        <v>42</v>
      </c>
      <c r="C123" s="150" t="s">
        <v>45</v>
      </c>
      <c r="D123" s="161">
        <v>10</v>
      </c>
      <c r="E123" s="163" t="s">
        <v>371</v>
      </c>
      <c r="F123" s="148">
        <v>200</v>
      </c>
      <c r="G123" s="146">
        <v>10000</v>
      </c>
      <c r="H123" s="3"/>
    </row>
    <row r="124" spans="1:8" s="19" customFormat="1" ht="115.5" customHeight="1">
      <c r="A124" s="154" t="s">
        <v>633</v>
      </c>
      <c r="B124" s="149" t="s">
        <v>42</v>
      </c>
      <c r="C124" s="150" t="s">
        <v>45</v>
      </c>
      <c r="D124" s="161">
        <v>10</v>
      </c>
      <c r="E124" s="156" t="s">
        <v>425</v>
      </c>
      <c r="F124" s="150"/>
      <c r="G124" s="145">
        <f>G125+G128+G131+G134</f>
        <v>474000</v>
      </c>
      <c r="H124" s="109"/>
    </row>
    <row r="125" spans="1:8" s="19" customFormat="1" ht="31.5" customHeight="1">
      <c r="A125" s="133" t="s">
        <v>160</v>
      </c>
      <c r="B125" s="149" t="s">
        <v>42</v>
      </c>
      <c r="C125" s="150" t="s">
        <v>45</v>
      </c>
      <c r="D125" s="161">
        <v>10</v>
      </c>
      <c r="E125" s="141" t="s">
        <v>440</v>
      </c>
      <c r="F125" s="162"/>
      <c r="G125" s="145">
        <f>G126</f>
        <v>10000</v>
      </c>
      <c r="H125" s="109"/>
    </row>
    <row r="126" spans="1:8" s="19" customFormat="1" ht="51.75" customHeight="1">
      <c r="A126" s="135" t="s">
        <v>59</v>
      </c>
      <c r="B126" s="149" t="s">
        <v>42</v>
      </c>
      <c r="C126" s="150" t="s">
        <v>45</v>
      </c>
      <c r="D126" s="161">
        <v>10</v>
      </c>
      <c r="E126" s="163" t="s">
        <v>161</v>
      </c>
      <c r="F126" s="164"/>
      <c r="G126" s="146">
        <f>G127</f>
        <v>10000</v>
      </c>
      <c r="H126" s="109"/>
    </row>
    <row r="127" spans="1:8" s="19" customFormat="1" ht="32.25" customHeight="1">
      <c r="A127" s="135" t="s">
        <v>164</v>
      </c>
      <c r="B127" s="149" t="s">
        <v>42</v>
      </c>
      <c r="C127" s="150" t="s">
        <v>45</v>
      </c>
      <c r="D127" s="161">
        <v>10</v>
      </c>
      <c r="E127" s="163" t="s">
        <v>161</v>
      </c>
      <c r="F127" s="148">
        <v>200</v>
      </c>
      <c r="G127" s="146">
        <v>10000</v>
      </c>
      <c r="H127" s="109"/>
    </row>
    <row r="128" spans="1:8" s="19" customFormat="1" ht="33" customHeight="1">
      <c r="A128" s="133" t="s">
        <v>207</v>
      </c>
      <c r="B128" s="149" t="s">
        <v>42</v>
      </c>
      <c r="C128" s="150" t="s">
        <v>45</v>
      </c>
      <c r="D128" s="161">
        <v>10</v>
      </c>
      <c r="E128" s="141" t="s">
        <v>441</v>
      </c>
      <c r="F128" s="151"/>
      <c r="G128" s="145">
        <f>G129</f>
        <v>254000</v>
      </c>
      <c r="H128" s="109"/>
    </row>
    <row r="129" spans="1:8" s="19" customFormat="1" ht="51" customHeight="1">
      <c r="A129" s="135" t="s">
        <v>59</v>
      </c>
      <c r="B129" s="149" t="s">
        <v>42</v>
      </c>
      <c r="C129" s="150" t="s">
        <v>45</v>
      </c>
      <c r="D129" s="161">
        <v>10</v>
      </c>
      <c r="E129" s="138" t="s">
        <v>289</v>
      </c>
      <c r="F129" s="139"/>
      <c r="G129" s="146">
        <f>G130</f>
        <v>254000</v>
      </c>
      <c r="H129" s="109"/>
    </row>
    <row r="130" spans="1:8" s="19" customFormat="1" ht="32.25" customHeight="1">
      <c r="A130" s="135" t="s">
        <v>164</v>
      </c>
      <c r="B130" s="149" t="s">
        <v>42</v>
      </c>
      <c r="C130" s="150" t="s">
        <v>45</v>
      </c>
      <c r="D130" s="161">
        <v>10</v>
      </c>
      <c r="E130" s="138" t="s">
        <v>289</v>
      </c>
      <c r="F130" s="151">
        <v>200</v>
      </c>
      <c r="G130" s="146">
        <v>254000</v>
      </c>
      <c r="H130" s="109"/>
    </row>
    <row r="131" spans="1:8" s="19" customFormat="1" ht="32.25" customHeight="1">
      <c r="A131" s="133" t="s">
        <v>208</v>
      </c>
      <c r="B131" s="149" t="s">
        <v>42</v>
      </c>
      <c r="C131" s="150" t="s">
        <v>45</v>
      </c>
      <c r="D131" s="161">
        <v>10</v>
      </c>
      <c r="E131" s="141" t="s">
        <v>442</v>
      </c>
      <c r="F131" s="151"/>
      <c r="G131" s="145">
        <f>G132</f>
        <v>10000</v>
      </c>
      <c r="H131" s="109"/>
    </row>
    <row r="132" spans="1:8" s="19" customFormat="1" ht="51" customHeight="1">
      <c r="A132" s="135" t="s">
        <v>59</v>
      </c>
      <c r="B132" s="149" t="s">
        <v>42</v>
      </c>
      <c r="C132" s="150" t="s">
        <v>45</v>
      </c>
      <c r="D132" s="161">
        <v>10</v>
      </c>
      <c r="E132" s="138" t="s">
        <v>290</v>
      </c>
      <c r="F132" s="139"/>
      <c r="G132" s="146">
        <f>G133</f>
        <v>10000</v>
      </c>
      <c r="H132" s="109"/>
    </row>
    <row r="133" spans="1:8" s="19" customFormat="1" ht="33.75" customHeight="1">
      <c r="A133" s="135" t="s">
        <v>164</v>
      </c>
      <c r="B133" s="149" t="s">
        <v>42</v>
      </c>
      <c r="C133" s="150" t="s">
        <v>45</v>
      </c>
      <c r="D133" s="161">
        <v>10</v>
      </c>
      <c r="E133" s="138" t="s">
        <v>290</v>
      </c>
      <c r="F133" s="151">
        <v>200</v>
      </c>
      <c r="G133" s="146">
        <v>10000</v>
      </c>
      <c r="H133" s="109"/>
    </row>
    <row r="134" spans="1:8" s="19" customFormat="1" ht="33.75" customHeight="1">
      <c r="A134" s="165" t="s">
        <v>611</v>
      </c>
      <c r="B134" s="149" t="s">
        <v>42</v>
      </c>
      <c r="C134" s="150" t="s">
        <v>45</v>
      </c>
      <c r="D134" s="161">
        <v>10</v>
      </c>
      <c r="E134" s="141" t="s">
        <v>612</v>
      </c>
      <c r="F134" s="153"/>
      <c r="G134" s="145">
        <f>G135</f>
        <v>200000</v>
      </c>
      <c r="H134" s="109"/>
    </row>
    <row r="135" spans="1:8" s="19" customFormat="1" ht="33.75" customHeight="1">
      <c r="A135" s="166" t="s">
        <v>613</v>
      </c>
      <c r="B135" s="136" t="s">
        <v>42</v>
      </c>
      <c r="C135" s="137" t="s">
        <v>45</v>
      </c>
      <c r="D135" s="167">
        <v>10</v>
      </c>
      <c r="E135" s="138" t="s">
        <v>614</v>
      </c>
      <c r="F135" s="151"/>
      <c r="G135" s="146">
        <f>G136</f>
        <v>200000</v>
      </c>
      <c r="H135" s="109"/>
    </row>
    <row r="136" spans="1:8" s="19" customFormat="1" ht="33.75" customHeight="1">
      <c r="A136" s="135" t="s">
        <v>164</v>
      </c>
      <c r="B136" s="136" t="s">
        <v>42</v>
      </c>
      <c r="C136" s="137" t="s">
        <v>45</v>
      </c>
      <c r="D136" s="167">
        <v>10</v>
      </c>
      <c r="E136" s="138" t="s">
        <v>614</v>
      </c>
      <c r="F136" s="151">
        <v>200</v>
      </c>
      <c r="G136" s="146">
        <v>200000</v>
      </c>
      <c r="H136" s="109"/>
    </row>
    <row r="137" spans="1:8" s="13" customFormat="1" ht="35.25" customHeight="1">
      <c r="A137" s="154" t="s">
        <v>295</v>
      </c>
      <c r="B137" s="149" t="s">
        <v>42</v>
      </c>
      <c r="C137" s="158" t="s">
        <v>45</v>
      </c>
      <c r="D137" s="153">
        <v>14</v>
      </c>
      <c r="E137" s="157"/>
      <c r="F137" s="151"/>
      <c r="G137" s="145">
        <f>G138</f>
        <v>30000</v>
      </c>
      <c r="H137" s="113"/>
    </row>
    <row r="138" spans="1:8" s="13" customFormat="1" ht="34.5" customHeight="1">
      <c r="A138" s="154" t="s">
        <v>634</v>
      </c>
      <c r="B138" s="149" t="s">
        <v>42</v>
      </c>
      <c r="C138" s="158" t="s">
        <v>45</v>
      </c>
      <c r="D138" s="153">
        <v>14</v>
      </c>
      <c r="E138" s="156" t="s">
        <v>399</v>
      </c>
      <c r="F138" s="153"/>
      <c r="G138" s="145">
        <f>G139</f>
        <v>30000</v>
      </c>
      <c r="H138" s="113"/>
    </row>
    <row r="139" spans="1:8" s="13" customFormat="1" ht="67.5" customHeight="1">
      <c r="A139" s="154" t="s">
        <v>635</v>
      </c>
      <c r="B139" s="149" t="s">
        <v>42</v>
      </c>
      <c r="C139" s="158" t="s">
        <v>45</v>
      </c>
      <c r="D139" s="153">
        <v>14</v>
      </c>
      <c r="E139" s="156" t="s">
        <v>424</v>
      </c>
      <c r="F139" s="153"/>
      <c r="G139" s="145">
        <f>G140+G143+G146</f>
        <v>30000</v>
      </c>
      <c r="H139" s="113"/>
    </row>
    <row r="140" spans="1:8" s="13" customFormat="1" ht="48.75" customHeight="1">
      <c r="A140" s="154" t="s">
        <v>146</v>
      </c>
      <c r="B140" s="149" t="s">
        <v>42</v>
      </c>
      <c r="C140" s="158" t="s">
        <v>45</v>
      </c>
      <c r="D140" s="153">
        <v>14</v>
      </c>
      <c r="E140" s="141" t="s">
        <v>443</v>
      </c>
      <c r="F140" s="153"/>
      <c r="G140" s="145">
        <f>G141</f>
        <v>10000</v>
      </c>
      <c r="H140" s="113"/>
    </row>
    <row r="141" spans="1:8" s="13" customFormat="1" ht="35.25" customHeight="1">
      <c r="A141" s="135" t="s">
        <v>286</v>
      </c>
      <c r="B141" s="136" t="s">
        <v>42</v>
      </c>
      <c r="C141" s="207" t="s">
        <v>45</v>
      </c>
      <c r="D141" s="151">
        <v>14</v>
      </c>
      <c r="E141" s="138" t="s">
        <v>210</v>
      </c>
      <c r="F141" s="151"/>
      <c r="G141" s="146">
        <f>G142</f>
        <v>10000</v>
      </c>
      <c r="H141" s="113"/>
    </row>
    <row r="142" spans="1:8" s="13" customFormat="1" ht="35.25" customHeight="1">
      <c r="A142" s="135" t="s">
        <v>164</v>
      </c>
      <c r="B142" s="136" t="s">
        <v>42</v>
      </c>
      <c r="C142" s="207" t="s">
        <v>45</v>
      </c>
      <c r="D142" s="151">
        <v>14</v>
      </c>
      <c r="E142" s="138" t="s">
        <v>210</v>
      </c>
      <c r="F142" s="151">
        <v>200</v>
      </c>
      <c r="G142" s="146">
        <v>10000</v>
      </c>
      <c r="H142" s="113"/>
    </row>
    <row r="143" spans="1:8" s="13" customFormat="1" ht="35.25" customHeight="1">
      <c r="A143" s="154" t="s">
        <v>209</v>
      </c>
      <c r="B143" s="149" t="s">
        <v>42</v>
      </c>
      <c r="C143" s="158" t="s">
        <v>45</v>
      </c>
      <c r="D143" s="153">
        <v>14</v>
      </c>
      <c r="E143" s="156" t="s">
        <v>444</v>
      </c>
      <c r="F143" s="153"/>
      <c r="G143" s="145">
        <f>G144</f>
        <v>15000</v>
      </c>
      <c r="H143" s="113"/>
    </row>
    <row r="144" spans="1:8" s="13" customFormat="1" ht="35.25" customHeight="1">
      <c r="A144" s="135" t="s">
        <v>286</v>
      </c>
      <c r="B144" s="136" t="s">
        <v>42</v>
      </c>
      <c r="C144" s="207" t="s">
        <v>45</v>
      </c>
      <c r="D144" s="151">
        <v>14</v>
      </c>
      <c r="E144" s="138" t="s">
        <v>32</v>
      </c>
      <c r="F144" s="151"/>
      <c r="G144" s="146">
        <f>G145</f>
        <v>15000</v>
      </c>
      <c r="H144" s="113"/>
    </row>
    <row r="145" spans="1:8" s="13" customFormat="1" ht="35.25" customHeight="1">
      <c r="A145" s="135" t="s">
        <v>164</v>
      </c>
      <c r="B145" s="136" t="s">
        <v>42</v>
      </c>
      <c r="C145" s="207" t="s">
        <v>45</v>
      </c>
      <c r="D145" s="151">
        <v>14</v>
      </c>
      <c r="E145" s="138" t="s">
        <v>32</v>
      </c>
      <c r="F145" s="151">
        <v>200</v>
      </c>
      <c r="G145" s="146">
        <v>15000</v>
      </c>
      <c r="H145" s="113"/>
    </row>
    <row r="146" spans="1:8" s="13" customFormat="1" ht="35.25" customHeight="1">
      <c r="A146" s="154" t="s">
        <v>163</v>
      </c>
      <c r="B146" s="149" t="s">
        <v>42</v>
      </c>
      <c r="C146" s="158" t="s">
        <v>45</v>
      </c>
      <c r="D146" s="153">
        <v>14</v>
      </c>
      <c r="E146" s="156" t="s">
        <v>445</v>
      </c>
      <c r="F146" s="153"/>
      <c r="G146" s="145">
        <f>G147</f>
        <v>5000</v>
      </c>
      <c r="H146" s="113"/>
    </row>
    <row r="147" spans="1:8" s="13" customFormat="1" ht="35.25" customHeight="1">
      <c r="A147" s="135" t="s">
        <v>286</v>
      </c>
      <c r="B147" s="136" t="s">
        <v>42</v>
      </c>
      <c r="C147" s="207" t="s">
        <v>45</v>
      </c>
      <c r="D147" s="151">
        <v>14</v>
      </c>
      <c r="E147" s="138" t="s">
        <v>162</v>
      </c>
      <c r="F147" s="151"/>
      <c r="G147" s="146">
        <f>G148</f>
        <v>5000</v>
      </c>
      <c r="H147" s="113"/>
    </row>
    <row r="148" spans="1:8" s="13" customFormat="1" ht="35.25" customHeight="1">
      <c r="A148" s="135" t="s">
        <v>164</v>
      </c>
      <c r="B148" s="136" t="s">
        <v>42</v>
      </c>
      <c r="C148" s="207" t="s">
        <v>45</v>
      </c>
      <c r="D148" s="151">
        <v>14</v>
      </c>
      <c r="E148" s="138" t="s">
        <v>162</v>
      </c>
      <c r="F148" s="151">
        <v>200</v>
      </c>
      <c r="G148" s="146">
        <v>5000</v>
      </c>
      <c r="H148" s="113"/>
    </row>
    <row r="149" spans="1:8" s="20" customFormat="1" ht="18">
      <c r="A149" s="154" t="s">
        <v>140</v>
      </c>
      <c r="B149" s="149" t="s">
        <v>42</v>
      </c>
      <c r="C149" s="150" t="s">
        <v>46</v>
      </c>
      <c r="D149" s="150"/>
      <c r="E149" s="268"/>
      <c r="F149" s="150"/>
      <c r="G149" s="145">
        <f>G150+G159+G174+G190</f>
        <v>17724658.259999998</v>
      </c>
      <c r="H149" s="114"/>
    </row>
    <row r="150" spans="1:8" s="20" customFormat="1" ht="18">
      <c r="A150" s="154" t="s">
        <v>58</v>
      </c>
      <c r="B150" s="149" t="s">
        <v>42</v>
      </c>
      <c r="C150" s="150" t="s">
        <v>46</v>
      </c>
      <c r="D150" s="150" t="s">
        <v>43</v>
      </c>
      <c r="E150" s="268"/>
      <c r="F150" s="150"/>
      <c r="G150" s="145">
        <f>G151</f>
        <v>330085</v>
      </c>
      <c r="H150" s="114"/>
    </row>
    <row r="151" spans="1:8" s="6" customFormat="1" ht="32.25" customHeight="1">
      <c r="A151" s="141" t="s">
        <v>636</v>
      </c>
      <c r="B151" s="149" t="s">
        <v>42</v>
      </c>
      <c r="C151" s="150" t="s">
        <v>46</v>
      </c>
      <c r="D151" s="150" t="s">
        <v>43</v>
      </c>
      <c r="E151" s="156" t="s">
        <v>400</v>
      </c>
      <c r="F151" s="150"/>
      <c r="G151" s="145">
        <f>G152</f>
        <v>330085</v>
      </c>
      <c r="H151" s="17"/>
    </row>
    <row r="152" spans="1:8" s="5" customFormat="1" ht="50.25" customHeight="1">
      <c r="A152" s="141" t="s">
        <v>638</v>
      </c>
      <c r="B152" s="149" t="s">
        <v>42</v>
      </c>
      <c r="C152" s="150" t="s">
        <v>46</v>
      </c>
      <c r="D152" s="150" t="s">
        <v>43</v>
      </c>
      <c r="E152" s="156" t="s">
        <v>422</v>
      </c>
      <c r="F152" s="150"/>
      <c r="G152" s="145">
        <f>G153</f>
        <v>330085</v>
      </c>
      <c r="H152" s="17"/>
    </row>
    <row r="153" spans="1:8" s="5" customFormat="1" ht="66.75" customHeight="1">
      <c r="A153" s="141" t="s">
        <v>211</v>
      </c>
      <c r="B153" s="149" t="s">
        <v>42</v>
      </c>
      <c r="C153" s="150" t="s">
        <v>46</v>
      </c>
      <c r="D153" s="150" t="s">
        <v>43</v>
      </c>
      <c r="E153" s="141" t="s">
        <v>447</v>
      </c>
      <c r="F153" s="162"/>
      <c r="G153" s="145">
        <f>G154+G157</f>
        <v>330085</v>
      </c>
      <c r="H153" s="17"/>
    </row>
    <row r="154" spans="1:8" s="8" customFormat="1" ht="34.5" customHeight="1">
      <c r="A154" s="133" t="s">
        <v>3</v>
      </c>
      <c r="B154" s="149" t="s">
        <v>42</v>
      </c>
      <c r="C154" s="150" t="s">
        <v>46</v>
      </c>
      <c r="D154" s="150" t="s">
        <v>43</v>
      </c>
      <c r="E154" s="141" t="s">
        <v>212</v>
      </c>
      <c r="F154" s="162"/>
      <c r="G154" s="145">
        <f>G155+G156</f>
        <v>311000</v>
      </c>
      <c r="H154" s="87"/>
    </row>
    <row r="155" spans="1:8" s="10" customFormat="1" ht="63.75" customHeight="1">
      <c r="A155" s="135" t="s">
        <v>54</v>
      </c>
      <c r="B155" s="136" t="s">
        <v>42</v>
      </c>
      <c r="C155" s="137" t="s">
        <v>46</v>
      </c>
      <c r="D155" s="137" t="s">
        <v>43</v>
      </c>
      <c r="E155" s="138" t="s">
        <v>212</v>
      </c>
      <c r="F155" s="151">
        <v>100</v>
      </c>
      <c r="G155" s="146">
        <v>305800</v>
      </c>
      <c r="H155" s="113"/>
    </row>
    <row r="156" spans="1:8" s="10" customFormat="1" ht="39.75" customHeight="1">
      <c r="A156" s="135" t="s">
        <v>164</v>
      </c>
      <c r="B156" s="136" t="s">
        <v>42</v>
      </c>
      <c r="C156" s="137" t="s">
        <v>46</v>
      </c>
      <c r="D156" s="137" t="s">
        <v>43</v>
      </c>
      <c r="E156" s="138" t="s">
        <v>212</v>
      </c>
      <c r="F156" s="151">
        <v>200</v>
      </c>
      <c r="G156" s="146">
        <v>5200</v>
      </c>
      <c r="H156" s="113"/>
    </row>
    <row r="157" spans="1:8" s="13" customFormat="1" ht="38.25" customHeight="1">
      <c r="A157" s="152" t="s">
        <v>190</v>
      </c>
      <c r="B157" s="149" t="s">
        <v>42</v>
      </c>
      <c r="C157" s="150" t="s">
        <v>46</v>
      </c>
      <c r="D157" s="150" t="s">
        <v>43</v>
      </c>
      <c r="E157" s="141" t="s">
        <v>595</v>
      </c>
      <c r="F157" s="153"/>
      <c r="G157" s="145">
        <f>G158</f>
        <v>19085</v>
      </c>
      <c r="H157" s="113"/>
    </row>
    <row r="158" spans="1:8" s="13" customFormat="1" ht="61.5" customHeight="1">
      <c r="A158" s="135" t="s">
        <v>54</v>
      </c>
      <c r="B158" s="136" t="s">
        <v>42</v>
      </c>
      <c r="C158" s="137" t="s">
        <v>46</v>
      </c>
      <c r="D158" s="137" t="s">
        <v>43</v>
      </c>
      <c r="E158" s="138" t="s">
        <v>595</v>
      </c>
      <c r="F158" s="151">
        <v>100</v>
      </c>
      <c r="G158" s="146">
        <v>19085</v>
      </c>
      <c r="H158" s="113"/>
    </row>
    <row r="159" spans="1:8" s="21" customFormat="1" ht="20.25" customHeight="1">
      <c r="A159" s="241" t="s">
        <v>181</v>
      </c>
      <c r="B159" s="149" t="s">
        <v>42</v>
      </c>
      <c r="C159" s="150" t="s">
        <v>46</v>
      </c>
      <c r="D159" s="150" t="s">
        <v>48</v>
      </c>
      <c r="E159" s="274"/>
      <c r="F159" s="150"/>
      <c r="G159" s="145">
        <f>G160</f>
        <v>13987824.26</v>
      </c>
      <c r="H159" s="114"/>
    </row>
    <row r="160" spans="1:8" s="6" customFormat="1" ht="48.75" customHeight="1">
      <c r="A160" s="154" t="s">
        <v>639</v>
      </c>
      <c r="B160" s="149" t="s">
        <v>42</v>
      </c>
      <c r="C160" s="150" t="s">
        <v>46</v>
      </c>
      <c r="D160" s="150" t="s">
        <v>48</v>
      </c>
      <c r="E160" s="156" t="s">
        <v>401</v>
      </c>
      <c r="F160" s="150"/>
      <c r="G160" s="145">
        <f>G161+G170</f>
        <v>13987824.26</v>
      </c>
      <c r="H160" s="17"/>
    </row>
    <row r="161" spans="1:8" s="6" customFormat="1" ht="81.75" customHeight="1">
      <c r="A161" s="154" t="s">
        <v>640</v>
      </c>
      <c r="B161" s="149" t="s">
        <v>42</v>
      </c>
      <c r="C161" s="150" t="s">
        <v>46</v>
      </c>
      <c r="D161" s="150" t="s">
        <v>48</v>
      </c>
      <c r="E161" s="156" t="s">
        <v>421</v>
      </c>
      <c r="F161" s="150"/>
      <c r="G161" s="145">
        <f>G162</f>
        <v>13867824.26</v>
      </c>
      <c r="H161" s="17"/>
    </row>
    <row r="162" spans="1:8" s="6" customFormat="1" ht="52.5" customHeight="1">
      <c r="A162" s="133" t="s">
        <v>213</v>
      </c>
      <c r="B162" s="149" t="s">
        <v>42</v>
      </c>
      <c r="C162" s="150" t="s">
        <v>46</v>
      </c>
      <c r="D162" s="150" t="s">
        <v>48</v>
      </c>
      <c r="E162" s="141" t="s">
        <v>448</v>
      </c>
      <c r="F162" s="162"/>
      <c r="G162" s="145">
        <f>G166+G168+G163</f>
        <v>13867824.26</v>
      </c>
      <c r="H162" s="17"/>
    </row>
    <row r="163" spans="1:8" s="6" customFormat="1" ht="52.5" customHeight="1">
      <c r="A163" s="133" t="s">
        <v>807</v>
      </c>
      <c r="B163" s="149" t="s">
        <v>42</v>
      </c>
      <c r="C163" s="150" t="s">
        <v>46</v>
      </c>
      <c r="D163" s="150" t="s">
        <v>48</v>
      </c>
      <c r="E163" s="141" t="s">
        <v>808</v>
      </c>
      <c r="F163" s="162"/>
      <c r="G163" s="145">
        <f>G164+G165</f>
        <v>170000</v>
      </c>
      <c r="H163" s="17"/>
    </row>
    <row r="164" spans="1:8" s="6" customFormat="1" ht="37.5" customHeight="1">
      <c r="A164" s="243" t="s">
        <v>527</v>
      </c>
      <c r="B164" s="136" t="s">
        <v>42</v>
      </c>
      <c r="C164" s="137" t="s">
        <v>46</v>
      </c>
      <c r="D164" s="137" t="s">
        <v>48</v>
      </c>
      <c r="E164" s="138" t="s">
        <v>808</v>
      </c>
      <c r="F164" s="139">
        <v>400</v>
      </c>
      <c r="G164" s="146">
        <v>35000</v>
      </c>
      <c r="H164" s="17"/>
    </row>
    <row r="165" spans="1:8" s="6" customFormat="1" ht="37.5" customHeight="1">
      <c r="A165" s="135" t="s">
        <v>164</v>
      </c>
      <c r="B165" s="136" t="s">
        <v>42</v>
      </c>
      <c r="C165" s="137" t="s">
        <v>46</v>
      </c>
      <c r="D165" s="137" t="s">
        <v>48</v>
      </c>
      <c r="E165" s="138" t="s">
        <v>808</v>
      </c>
      <c r="F165" s="139">
        <v>200</v>
      </c>
      <c r="G165" s="146">
        <v>135000</v>
      </c>
      <c r="H165" s="17"/>
    </row>
    <row r="166" spans="1:8" s="6" customFormat="1" ht="33.75" customHeight="1">
      <c r="A166" s="134" t="s">
        <v>525</v>
      </c>
      <c r="B166" s="149" t="s">
        <v>42</v>
      </c>
      <c r="C166" s="150" t="s">
        <v>46</v>
      </c>
      <c r="D166" s="150" t="s">
        <v>48</v>
      </c>
      <c r="E166" s="141" t="s">
        <v>526</v>
      </c>
      <c r="F166" s="162"/>
      <c r="G166" s="145">
        <f>G167</f>
        <v>4011017.26</v>
      </c>
      <c r="H166" s="17"/>
    </row>
    <row r="167" spans="1:8" s="6" customFormat="1" ht="33.75" customHeight="1">
      <c r="A167" s="243" t="s">
        <v>527</v>
      </c>
      <c r="B167" s="136" t="s">
        <v>42</v>
      </c>
      <c r="C167" s="137" t="s">
        <v>46</v>
      </c>
      <c r="D167" s="137" t="s">
        <v>48</v>
      </c>
      <c r="E167" s="138" t="s">
        <v>526</v>
      </c>
      <c r="F167" s="139">
        <v>400</v>
      </c>
      <c r="G167" s="146">
        <v>4011017.26</v>
      </c>
      <c r="H167" s="17"/>
    </row>
    <row r="168" spans="1:8" s="6" customFormat="1" ht="33.75" customHeight="1">
      <c r="A168" s="154" t="s">
        <v>14</v>
      </c>
      <c r="B168" s="149" t="s">
        <v>42</v>
      </c>
      <c r="C168" s="150" t="s">
        <v>46</v>
      </c>
      <c r="D168" s="150" t="s">
        <v>48</v>
      </c>
      <c r="E168" s="141" t="s">
        <v>214</v>
      </c>
      <c r="F168" s="162"/>
      <c r="G168" s="145">
        <f>G169</f>
        <v>9686807</v>
      </c>
      <c r="H168" s="17"/>
    </row>
    <row r="169" spans="1:8" s="6" customFormat="1" ht="33.75" customHeight="1">
      <c r="A169" s="135" t="s">
        <v>164</v>
      </c>
      <c r="B169" s="136" t="s">
        <v>42</v>
      </c>
      <c r="C169" s="137" t="s">
        <v>46</v>
      </c>
      <c r="D169" s="137" t="s">
        <v>48</v>
      </c>
      <c r="E169" s="138" t="s">
        <v>214</v>
      </c>
      <c r="F169" s="139">
        <v>200</v>
      </c>
      <c r="G169" s="146">
        <v>9686807</v>
      </c>
      <c r="H169" s="17"/>
    </row>
    <row r="170" spans="1:8" s="6" customFormat="1" ht="33.75" customHeight="1">
      <c r="A170" s="154" t="s">
        <v>801</v>
      </c>
      <c r="B170" s="149" t="s">
        <v>42</v>
      </c>
      <c r="C170" s="150" t="s">
        <v>46</v>
      </c>
      <c r="D170" s="150" t="s">
        <v>48</v>
      </c>
      <c r="E170" s="233" t="s">
        <v>802</v>
      </c>
      <c r="F170" s="139"/>
      <c r="G170" s="145">
        <f>G171</f>
        <v>120000</v>
      </c>
      <c r="H170" s="17"/>
    </row>
    <row r="171" spans="1:8" s="6" customFormat="1" ht="33.75" customHeight="1">
      <c r="A171" s="154" t="s">
        <v>803</v>
      </c>
      <c r="B171" s="149" t="s">
        <v>42</v>
      </c>
      <c r="C171" s="150" t="s">
        <v>46</v>
      </c>
      <c r="D171" s="150" t="s">
        <v>48</v>
      </c>
      <c r="E171" s="141" t="s">
        <v>804</v>
      </c>
      <c r="F171" s="139"/>
      <c r="G171" s="145">
        <f>G172</f>
        <v>120000</v>
      </c>
      <c r="H171" s="17"/>
    </row>
    <row r="172" spans="1:8" s="6" customFormat="1" ht="33.75" customHeight="1">
      <c r="A172" s="135" t="s">
        <v>805</v>
      </c>
      <c r="B172" s="136" t="s">
        <v>42</v>
      </c>
      <c r="C172" s="137" t="s">
        <v>46</v>
      </c>
      <c r="D172" s="137" t="s">
        <v>48</v>
      </c>
      <c r="E172" s="163" t="s">
        <v>806</v>
      </c>
      <c r="F172" s="139"/>
      <c r="G172" s="146">
        <f>G173</f>
        <v>120000</v>
      </c>
      <c r="H172" s="17"/>
    </row>
    <row r="173" spans="1:8" s="6" customFormat="1" ht="33.75" customHeight="1">
      <c r="A173" s="135" t="s">
        <v>164</v>
      </c>
      <c r="B173" s="136" t="s">
        <v>42</v>
      </c>
      <c r="C173" s="137" t="s">
        <v>46</v>
      </c>
      <c r="D173" s="137" t="s">
        <v>48</v>
      </c>
      <c r="E173" s="163" t="s">
        <v>806</v>
      </c>
      <c r="F173" s="139">
        <v>200</v>
      </c>
      <c r="G173" s="146">
        <v>120000</v>
      </c>
      <c r="H173" s="17"/>
    </row>
    <row r="174" spans="1:8" s="6" customFormat="1" ht="20.25" customHeight="1">
      <c r="A174" s="244" t="s">
        <v>130</v>
      </c>
      <c r="B174" s="149" t="s">
        <v>42</v>
      </c>
      <c r="C174" s="161" t="s">
        <v>46</v>
      </c>
      <c r="D174" s="161" t="s">
        <v>52</v>
      </c>
      <c r="E174" s="245"/>
      <c r="F174" s="162"/>
      <c r="G174" s="145">
        <f>G175</f>
        <v>279000</v>
      </c>
      <c r="H174" s="17"/>
    </row>
    <row r="175" spans="1:8" s="6" customFormat="1" ht="33.75" customHeight="1">
      <c r="A175" s="152" t="s">
        <v>641</v>
      </c>
      <c r="B175" s="149" t="s">
        <v>42</v>
      </c>
      <c r="C175" s="161" t="s">
        <v>46</v>
      </c>
      <c r="D175" s="161" t="s">
        <v>52</v>
      </c>
      <c r="E175" s="141" t="s">
        <v>402</v>
      </c>
      <c r="F175" s="162"/>
      <c r="G175" s="145">
        <f>G180+G176</f>
        <v>279000</v>
      </c>
      <c r="H175" s="17"/>
    </row>
    <row r="176" spans="1:8" s="6" customFormat="1" ht="51" customHeight="1">
      <c r="A176" s="152" t="s">
        <v>642</v>
      </c>
      <c r="B176" s="149" t="s">
        <v>42</v>
      </c>
      <c r="C176" s="161" t="s">
        <v>46</v>
      </c>
      <c r="D176" s="161" t="s">
        <v>52</v>
      </c>
      <c r="E176" s="141" t="s">
        <v>420</v>
      </c>
      <c r="F176" s="162"/>
      <c r="G176" s="145">
        <f>G177</f>
        <v>129000</v>
      </c>
      <c r="H176" s="17"/>
    </row>
    <row r="177" spans="1:8" s="6" customFormat="1" ht="33.75" customHeight="1">
      <c r="A177" s="152" t="s">
        <v>24</v>
      </c>
      <c r="B177" s="149" t="s">
        <v>42</v>
      </c>
      <c r="C177" s="161" t="s">
        <v>46</v>
      </c>
      <c r="D177" s="161" t="s">
        <v>52</v>
      </c>
      <c r="E177" s="141" t="s">
        <v>449</v>
      </c>
      <c r="F177" s="162"/>
      <c r="G177" s="145">
        <f>G178</f>
        <v>129000</v>
      </c>
      <c r="H177" s="17"/>
    </row>
    <row r="178" spans="1:8" s="6" customFormat="1" ht="33.75" customHeight="1">
      <c r="A178" s="142" t="s">
        <v>25</v>
      </c>
      <c r="B178" s="136" t="s">
        <v>42</v>
      </c>
      <c r="C178" s="167" t="s">
        <v>46</v>
      </c>
      <c r="D178" s="167" t="s">
        <v>52</v>
      </c>
      <c r="E178" s="138" t="s">
        <v>26</v>
      </c>
      <c r="F178" s="139"/>
      <c r="G178" s="146">
        <f>G179</f>
        <v>129000</v>
      </c>
      <c r="H178" s="17"/>
    </row>
    <row r="179" spans="1:8" s="6" customFormat="1" ht="33.75" customHeight="1">
      <c r="A179" s="142" t="s">
        <v>164</v>
      </c>
      <c r="B179" s="136" t="s">
        <v>42</v>
      </c>
      <c r="C179" s="167" t="s">
        <v>46</v>
      </c>
      <c r="D179" s="167" t="s">
        <v>52</v>
      </c>
      <c r="E179" s="138" t="s">
        <v>26</v>
      </c>
      <c r="F179" s="139">
        <v>200</v>
      </c>
      <c r="G179" s="146">
        <v>129000</v>
      </c>
      <c r="H179" s="17"/>
    </row>
    <row r="180" spans="1:8" s="6" customFormat="1" ht="66" customHeight="1">
      <c r="A180" s="152" t="s">
        <v>643</v>
      </c>
      <c r="B180" s="149" t="s">
        <v>42</v>
      </c>
      <c r="C180" s="161" t="s">
        <v>46</v>
      </c>
      <c r="D180" s="161" t="s">
        <v>52</v>
      </c>
      <c r="E180" s="141" t="s">
        <v>419</v>
      </c>
      <c r="F180" s="162"/>
      <c r="G180" s="145">
        <f>G181+G184+G187</f>
        <v>150000</v>
      </c>
      <c r="H180" s="17"/>
    </row>
    <row r="181" spans="1:8" s="6" customFormat="1" ht="33.75" customHeight="1">
      <c r="A181" s="154" t="s">
        <v>131</v>
      </c>
      <c r="B181" s="149" t="s">
        <v>42</v>
      </c>
      <c r="C181" s="161" t="s">
        <v>46</v>
      </c>
      <c r="D181" s="161" t="s">
        <v>52</v>
      </c>
      <c r="E181" s="141" t="s">
        <v>450</v>
      </c>
      <c r="F181" s="162"/>
      <c r="G181" s="145">
        <f>G182</f>
        <v>80000</v>
      </c>
      <c r="H181" s="17"/>
    </row>
    <row r="182" spans="1:8" s="6" customFormat="1" ht="33.75" customHeight="1">
      <c r="A182" s="135" t="s">
        <v>25</v>
      </c>
      <c r="B182" s="136" t="s">
        <v>42</v>
      </c>
      <c r="C182" s="167" t="s">
        <v>46</v>
      </c>
      <c r="D182" s="167" t="s">
        <v>52</v>
      </c>
      <c r="E182" s="138" t="s">
        <v>135</v>
      </c>
      <c r="F182" s="139"/>
      <c r="G182" s="146">
        <f>G183</f>
        <v>80000</v>
      </c>
      <c r="H182" s="17"/>
    </row>
    <row r="183" spans="1:8" s="6" customFormat="1" ht="33.75" customHeight="1">
      <c r="A183" s="246" t="s">
        <v>164</v>
      </c>
      <c r="B183" s="136" t="s">
        <v>42</v>
      </c>
      <c r="C183" s="167" t="s">
        <v>46</v>
      </c>
      <c r="D183" s="167" t="s">
        <v>52</v>
      </c>
      <c r="E183" s="138" t="s">
        <v>135</v>
      </c>
      <c r="F183" s="139">
        <v>200</v>
      </c>
      <c r="G183" s="146">
        <v>80000</v>
      </c>
      <c r="H183" s="17"/>
    </row>
    <row r="184" spans="1:8" s="6" customFormat="1" ht="101.25" customHeight="1">
      <c r="A184" s="244" t="s">
        <v>375</v>
      </c>
      <c r="B184" s="149" t="s">
        <v>42</v>
      </c>
      <c r="C184" s="161" t="s">
        <v>46</v>
      </c>
      <c r="D184" s="161" t="s">
        <v>52</v>
      </c>
      <c r="E184" s="141" t="s">
        <v>451</v>
      </c>
      <c r="F184" s="162"/>
      <c r="G184" s="145">
        <f>G185</f>
        <v>40000</v>
      </c>
      <c r="H184" s="17"/>
    </row>
    <row r="185" spans="1:8" s="6" customFormat="1" ht="33.75" customHeight="1">
      <c r="A185" s="135" t="s">
        <v>25</v>
      </c>
      <c r="B185" s="136" t="s">
        <v>42</v>
      </c>
      <c r="C185" s="167" t="s">
        <v>46</v>
      </c>
      <c r="D185" s="167" t="s">
        <v>52</v>
      </c>
      <c r="E185" s="138" t="s">
        <v>376</v>
      </c>
      <c r="F185" s="139"/>
      <c r="G185" s="146">
        <f>G186</f>
        <v>40000</v>
      </c>
      <c r="H185" s="17"/>
    </row>
    <row r="186" spans="1:8" s="6" customFormat="1" ht="33.75" customHeight="1">
      <c r="A186" s="246" t="s">
        <v>164</v>
      </c>
      <c r="B186" s="136" t="s">
        <v>42</v>
      </c>
      <c r="C186" s="167" t="s">
        <v>46</v>
      </c>
      <c r="D186" s="167" t="s">
        <v>52</v>
      </c>
      <c r="E186" s="138" t="s">
        <v>376</v>
      </c>
      <c r="F186" s="139">
        <v>200</v>
      </c>
      <c r="G186" s="146">
        <v>40000</v>
      </c>
      <c r="H186" s="17"/>
    </row>
    <row r="187" spans="1:8" s="6" customFormat="1" ht="84" customHeight="1">
      <c r="A187" s="247" t="s">
        <v>520</v>
      </c>
      <c r="B187" s="149" t="s">
        <v>42</v>
      </c>
      <c r="C187" s="161" t="s">
        <v>46</v>
      </c>
      <c r="D187" s="161" t="s">
        <v>52</v>
      </c>
      <c r="E187" s="141" t="s">
        <v>522</v>
      </c>
      <c r="F187" s="162"/>
      <c r="G187" s="145">
        <f>G188</f>
        <v>30000</v>
      </c>
      <c r="H187" s="17"/>
    </row>
    <row r="188" spans="1:8" s="6" customFormat="1" ht="33.75" customHeight="1">
      <c r="A188" s="142" t="s">
        <v>25</v>
      </c>
      <c r="B188" s="136" t="s">
        <v>42</v>
      </c>
      <c r="C188" s="167" t="s">
        <v>46</v>
      </c>
      <c r="D188" s="167" t="s">
        <v>52</v>
      </c>
      <c r="E188" s="138" t="s">
        <v>521</v>
      </c>
      <c r="F188" s="139"/>
      <c r="G188" s="146">
        <f>G189</f>
        <v>30000</v>
      </c>
      <c r="H188" s="17"/>
    </row>
    <row r="189" spans="1:8" s="6" customFormat="1" ht="30" customHeight="1">
      <c r="A189" s="248" t="s">
        <v>164</v>
      </c>
      <c r="B189" s="136" t="s">
        <v>42</v>
      </c>
      <c r="C189" s="167" t="s">
        <v>46</v>
      </c>
      <c r="D189" s="167" t="s">
        <v>52</v>
      </c>
      <c r="E189" s="138" t="s">
        <v>521</v>
      </c>
      <c r="F189" s="139">
        <v>200</v>
      </c>
      <c r="G189" s="146">
        <v>30000</v>
      </c>
      <c r="H189" s="17"/>
    </row>
    <row r="190" spans="1:8" s="6" customFormat="1" ht="18" customHeight="1">
      <c r="A190" s="247" t="s">
        <v>528</v>
      </c>
      <c r="B190" s="149" t="s">
        <v>42</v>
      </c>
      <c r="C190" s="161" t="s">
        <v>46</v>
      </c>
      <c r="D190" s="161">
        <v>12</v>
      </c>
      <c r="E190" s="138"/>
      <c r="F190" s="139"/>
      <c r="G190" s="145">
        <f>G191</f>
        <v>3127749</v>
      </c>
      <c r="H190" s="17"/>
    </row>
    <row r="191" spans="1:8" s="6" customFormat="1" ht="48.75" customHeight="1">
      <c r="A191" s="159" t="s">
        <v>644</v>
      </c>
      <c r="B191" s="149" t="s">
        <v>42</v>
      </c>
      <c r="C191" s="161" t="s">
        <v>46</v>
      </c>
      <c r="D191" s="161">
        <v>12</v>
      </c>
      <c r="E191" s="156" t="s">
        <v>529</v>
      </c>
      <c r="F191" s="139"/>
      <c r="G191" s="145">
        <f>G192</f>
        <v>3127749</v>
      </c>
      <c r="H191" s="17"/>
    </row>
    <row r="192" spans="1:8" s="6" customFormat="1" ht="81" customHeight="1">
      <c r="A192" s="159" t="s">
        <v>645</v>
      </c>
      <c r="B192" s="149" t="s">
        <v>42</v>
      </c>
      <c r="C192" s="161" t="s">
        <v>46</v>
      </c>
      <c r="D192" s="161">
        <v>12</v>
      </c>
      <c r="E192" s="156" t="s">
        <v>530</v>
      </c>
      <c r="F192" s="139"/>
      <c r="G192" s="145">
        <f>G193</f>
        <v>3127749</v>
      </c>
      <c r="H192" s="17"/>
    </row>
    <row r="193" spans="1:8" s="6" customFormat="1" ht="64.5" customHeight="1">
      <c r="A193" s="159" t="s">
        <v>551</v>
      </c>
      <c r="B193" s="149" t="s">
        <v>42</v>
      </c>
      <c r="C193" s="161" t="s">
        <v>46</v>
      </c>
      <c r="D193" s="161">
        <v>12</v>
      </c>
      <c r="E193" s="156" t="s">
        <v>550</v>
      </c>
      <c r="F193" s="139"/>
      <c r="G193" s="145">
        <f>G194+G196+G198</f>
        <v>3127749</v>
      </c>
      <c r="H193" s="17"/>
    </row>
    <row r="194" spans="1:8" s="6" customFormat="1" ht="46.5" customHeight="1">
      <c r="A194" s="159" t="s">
        <v>552</v>
      </c>
      <c r="B194" s="149" t="s">
        <v>42</v>
      </c>
      <c r="C194" s="161" t="s">
        <v>46</v>
      </c>
      <c r="D194" s="161">
        <v>12</v>
      </c>
      <c r="E194" s="156" t="s">
        <v>554</v>
      </c>
      <c r="F194" s="139"/>
      <c r="G194" s="145">
        <f>G195</f>
        <v>1465974</v>
      </c>
      <c r="H194" s="17"/>
    </row>
    <row r="195" spans="1:8" s="6" customFormat="1" ht="18.75" customHeight="1">
      <c r="A195" s="248" t="s">
        <v>305</v>
      </c>
      <c r="B195" s="136" t="s">
        <v>42</v>
      </c>
      <c r="C195" s="167" t="s">
        <v>46</v>
      </c>
      <c r="D195" s="167">
        <v>12</v>
      </c>
      <c r="E195" s="157" t="s">
        <v>554</v>
      </c>
      <c r="F195" s="139">
        <v>500</v>
      </c>
      <c r="G195" s="146">
        <v>1465974</v>
      </c>
      <c r="H195" s="17"/>
    </row>
    <row r="196" spans="1:8" s="6" customFormat="1" ht="46.5" customHeight="1">
      <c r="A196" s="159" t="s">
        <v>553</v>
      </c>
      <c r="B196" s="149" t="s">
        <v>42</v>
      </c>
      <c r="C196" s="161" t="s">
        <v>46</v>
      </c>
      <c r="D196" s="161">
        <v>12</v>
      </c>
      <c r="E196" s="156" t="s">
        <v>555</v>
      </c>
      <c r="F196" s="139"/>
      <c r="G196" s="145">
        <f>G197</f>
        <v>628275</v>
      </c>
      <c r="H196" s="17"/>
    </row>
    <row r="197" spans="1:8" s="6" customFormat="1" ht="20.25" customHeight="1">
      <c r="A197" s="248" t="s">
        <v>305</v>
      </c>
      <c r="B197" s="136" t="s">
        <v>42</v>
      </c>
      <c r="C197" s="167" t="s">
        <v>46</v>
      </c>
      <c r="D197" s="167">
        <v>12</v>
      </c>
      <c r="E197" s="157" t="s">
        <v>555</v>
      </c>
      <c r="F197" s="139">
        <v>500</v>
      </c>
      <c r="G197" s="146">
        <v>628275</v>
      </c>
      <c r="H197" s="17"/>
    </row>
    <row r="198" spans="1:8" s="6" customFormat="1" ht="49.5" customHeight="1">
      <c r="A198" s="247" t="s">
        <v>798</v>
      </c>
      <c r="B198" s="149" t="s">
        <v>42</v>
      </c>
      <c r="C198" s="161" t="s">
        <v>46</v>
      </c>
      <c r="D198" s="161">
        <v>12</v>
      </c>
      <c r="E198" s="156" t="s">
        <v>799</v>
      </c>
      <c r="F198" s="144"/>
      <c r="G198" s="145">
        <f>G199</f>
        <v>1033500</v>
      </c>
      <c r="H198" s="17"/>
    </row>
    <row r="199" spans="1:8" s="6" customFormat="1" ht="17.25" customHeight="1">
      <c r="A199" s="166" t="s">
        <v>305</v>
      </c>
      <c r="B199" s="136" t="s">
        <v>42</v>
      </c>
      <c r="C199" s="167" t="s">
        <v>46</v>
      </c>
      <c r="D199" s="167">
        <v>12</v>
      </c>
      <c r="E199" s="157" t="s">
        <v>799</v>
      </c>
      <c r="F199" s="143" t="s">
        <v>800</v>
      </c>
      <c r="G199" s="146">
        <v>1033500</v>
      </c>
      <c r="H199" s="17"/>
    </row>
    <row r="200" spans="1:8" s="6" customFormat="1" ht="19.5" customHeight="1">
      <c r="A200" s="154" t="s">
        <v>482</v>
      </c>
      <c r="B200" s="149" t="s">
        <v>42</v>
      </c>
      <c r="C200" s="158" t="s">
        <v>483</v>
      </c>
      <c r="D200" s="137"/>
      <c r="E200" s="138"/>
      <c r="F200" s="139"/>
      <c r="G200" s="145">
        <f>G201</f>
        <v>8122596</v>
      </c>
      <c r="H200" s="17"/>
    </row>
    <row r="201" spans="1:8" s="6" customFormat="1" ht="19.5" customHeight="1">
      <c r="A201" s="154" t="s">
        <v>484</v>
      </c>
      <c r="B201" s="149" t="s">
        <v>42</v>
      </c>
      <c r="C201" s="158" t="s">
        <v>483</v>
      </c>
      <c r="D201" s="144" t="s">
        <v>44</v>
      </c>
      <c r="E201" s="138"/>
      <c r="F201" s="139"/>
      <c r="G201" s="145">
        <f>G202+G233</f>
        <v>8122596</v>
      </c>
      <c r="H201" s="17"/>
    </row>
    <row r="202" spans="1:8" s="6" customFormat="1" ht="39.75" customHeight="1">
      <c r="A202" s="159" t="s">
        <v>705</v>
      </c>
      <c r="B202" s="149" t="s">
        <v>42</v>
      </c>
      <c r="C202" s="158" t="s">
        <v>483</v>
      </c>
      <c r="D202" s="144" t="s">
        <v>44</v>
      </c>
      <c r="E202" s="156" t="s">
        <v>687</v>
      </c>
      <c r="F202" s="139"/>
      <c r="G202" s="145">
        <f>G203</f>
        <v>1016941</v>
      </c>
      <c r="H202" s="17"/>
    </row>
    <row r="203" spans="1:8" s="6" customFormat="1" ht="63.75" customHeight="1">
      <c r="A203" s="159" t="s">
        <v>706</v>
      </c>
      <c r="B203" s="149" t="s">
        <v>42</v>
      </c>
      <c r="C203" s="158" t="s">
        <v>483</v>
      </c>
      <c r="D203" s="144" t="s">
        <v>44</v>
      </c>
      <c r="E203" s="156" t="s">
        <v>688</v>
      </c>
      <c r="F203" s="139"/>
      <c r="G203" s="145">
        <f>G204</f>
        <v>1016941</v>
      </c>
      <c r="H203" s="17"/>
    </row>
    <row r="204" spans="1:8" s="6" customFormat="1" ht="33.75" customHeight="1">
      <c r="A204" s="159" t="s">
        <v>689</v>
      </c>
      <c r="B204" s="149" t="s">
        <v>42</v>
      </c>
      <c r="C204" s="158" t="s">
        <v>483</v>
      </c>
      <c r="D204" s="144" t="s">
        <v>44</v>
      </c>
      <c r="E204" s="156" t="s">
        <v>690</v>
      </c>
      <c r="F204" s="139"/>
      <c r="G204" s="145">
        <f>G207+G220+G205</f>
        <v>1016941</v>
      </c>
      <c r="H204" s="17"/>
    </row>
    <row r="205" spans="1:8" s="6" customFormat="1" ht="39.75" customHeight="1">
      <c r="A205" s="160" t="s">
        <v>809</v>
      </c>
      <c r="B205" s="149" t="s">
        <v>42</v>
      </c>
      <c r="C205" s="158" t="s">
        <v>483</v>
      </c>
      <c r="D205" s="144" t="s">
        <v>44</v>
      </c>
      <c r="E205" s="156" t="s">
        <v>810</v>
      </c>
      <c r="F205" s="139"/>
      <c r="G205" s="145">
        <f>G206</f>
        <v>300000</v>
      </c>
      <c r="H205" s="17"/>
    </row>
    <row r="206" spans="1:8" s="6" customFormat="1" ht="34.5" customHeight="1">
      <c r="A206" s="248" t="s">
        <v>164</v>
      </c>
      <c r="B206" s="136" t="s">
        <v>42</v>
      </c>
      <c r="C206" s="207" t="s">
        <v>483</v>
      </c>
      <c r="D206" s="143" t="s">
        <v>44</v>
      </c>
      <c r="E206" s="157" t="s">
        <v>810</v>
      </c>
      <c r="F206" s="139">
        <v>200</v>
      </c>
      <c r="G206" s="146">
        <v>300000</v>
      </c>
      <c r="H206" s="17"/>
    </row>
    <row r="207" spans="1:8" s="6" customFormat="1" ht="32.25" customHeight="1">
      <c r="A207" s="160" t="s">
        <v>572</v>
      </c>
      <c r="B207" s="149" t="s">
        <v>42</v>
      </c>
      <c r="C207" s="158" t="s">
        <v>483</v>
      </c>
      <c r="D207" s="144" t="s">
        <v>44</v>
      </c>
      <c r="E207" s="156" t="s">
        <v>691</v>
      </c>
      <c r="F207" s="143"/>
      <c r="G207" s="145">
        <f>G208+G210+G212+G214+G216+G218</f>
        <v>430165</v>
      </c>
      <c r="H207" s="17"/>
    </row>
    <row r="208" spans="1:8" s="6" customFormat="1" ht="42" customHeight="1">
      <c r="A208" s="160" t="s">
        <v>719</v>
      </c>
      <c r="B208" s="149" t="s">
        <v>42</v>
      </c>
      <c r="C208" s="158" t="s">
        <v>483</v>
      </c>
      <c r="D208" s="144" t="s">
        <v>44</v>
      </c>
      <c r="E208" s="156" t="s">
        <v>692</v>
      </c>
      <c r="F208" s="143"/>
      <c r="G208" s="146">
        <f>G209</f>
        <v>72595</v>
      </c>
      <c r="H208" s="17"/>
    </row>
    <row r="209" spans="1:8" s="6" customFormat="1" ht="32.25" customHeight="1">
      <c r="A209" s="135" t="s">
        <v>164</v>
      </c>
      <c r="B209" s="149" t="s">
        <v>42</v>
      </c>
      <c r="C209" s="158" t="s">
        <v>483</v>
      </c>
      <c r="D209" s="144" t="s">
        <v>44</v>
      </c>
      <c r="E209" s="156" t="s">
        <v>692</v>
      </c>
      <c r="F209" s="143" t="s">
        <v>175</v>
      </c>
      <c r="G209" s="146">
        <v>72595</v>
      </c>
      <c r="H209" s="17"/>
    </row>
    <row r="210" spans="1:8" s="6" customFormat="1" ht="39" customHeight="1">
      <c r="A210" s="160" t="s">
        <v>720</v>
      </c>
      <c r="B210" s="149" t="s">
        <v>42</v>
      </c>
      <c r="C210" s="158" t="s">
        <v>483</v>
      </c>
      <c r="D210" s="144" t="s">
        <v>44</v>
      </c>
      <c r="E210" s="156" t="s">
        <v>693</v>
      </c>
      <c r="F210" s="143"/>
      <c r="G210" s="146">
        <f>G211</f>
        <v>78715</v>
      </c>
      <c r="H210" s="17"/>
    </row>
    <row r="211" spans="1:8" s="6" customFormat="1" ht="32.25" customHeight="1">
      <c r="A211" s="135" t="s">
        <v>164</v>
      </c>
      <c r="B211" s="149" t="s">
        <v>42</v>
      </c>
      <c r="C211" s="158" t="s">
        <v>483</v>
      </c>
      <c r="D211" s="144" t="s">
        <v>44</v>
      </c>
      <c r="E211" s="156" t="s">
        <v>693</v>
      </c>
      <c r="F211" s="143" t="s">
        <v>175</v>
      </c>
      <c r="G211" s="146">
        <v>78715</v>
      </c>
      <c r="H211" s="17"/>
    </row>
    <row r="212" spans="1:8" s="6" customFormat="1" ht="38.25" customHeight="1">
      <c r="A212" s="160" t="s">
        <v>721</v>
      </c>
      <c r="B212" s="149" t="s">
        <v>42</v>
      </c>
      <c r="C212" s="158" t="s">
        <v>483</v>
      </c>
      <c r="D212" s="144" t="s">
        <v>44</v>
      </c>
      <c r="E212" s="156" t="s">
        <v>694</v>
      </c>
      <c r="F212" s="143"/>
      <c r="G212" s="146">
        <f>G213</f>
        <v>58991</v>
      </c>
      <c r="H212" s="17"/>
    </row>
    <row r="213" spans="1:8" s="6" customFormat="1" ht="32.25" customHeight="1">
      <c r="A213" s="135" t="s">
        <v>164</v>
      </c>
      <c r="B213" s="149" t="s">
        <v>42</v>
      </c>
      <c r="C213" s="158" t="s">
        <v>483</v>
      </c>
      <c r="D213" s="144" t="s">
        <v>44</v>
      </c>
      <c r="E213" s="156" t="s">
        <v>694</v>
      </c>
      <c r="F213" s="143" t="s">
        <v>175</v>
      </c>
      <c r="G213" s="146">
        <v>58991</v>
      </c>
      <c r="H213" s="17"/>
    </row>
    <row r="214" spans="1:8" s="6" customFormat="1" ht="37.5" customHeight="1">
      <c r="A214" s="160" t="s">
        <v>722</v>
      </c>
      <c r="B214" s="149" t="s">
        <v>42</v>
      </c>
      <c r="C214" s="158" t="s">
        <v>483</v>
      </c>
      <c r="D214" s="144" t="s">
        <v>44</v>
      </c>
      <c r="E214" s="156" t="s">
        <v>695</v>
      </c>
      <c r="F214" s="143"/>
      <c r="G214" s="146">
        <f>G215</f>
        <v>56305</v>
      </c>
      <c r="H214" s="17"/>
    </row>
    <row r="215" spans="1:8" s="6" customFormat="1" ht="32.25" customHeight="1">
      <c r="A215" s="135" t="s">
        <v>164</v>
      </c>
      <c r="B215" s="149" t="s">
        <v>42</v>
      </c>
      <c r="C215" s="158" t="s">
        <v>483</v>
      </c>
      <c r="D215" s="144" t="s">
        <v>44</v>
      </c>
      <c r="E215" s="156" t="s">
        <v>695</v>
      </c>
      <c r="F215" s="143" t="s">
        <v>175</v>
      </c>
      <c r="G215" s="146">
        <v>56305</v>
      </c>
      <c r="H215" s="17"/>
    </row>
    <row r="216" spans="1:8" s="6" customFormat="1" ht="39" customHeight="1">
      <c r="A216" s="160" t="s">
        <v>723</v>
      </c>
      <c r="B216" s="149" t="s">
        <v>42</v>
      </c>
      <c r="C216" s="158" t="s">
        <v>483</v>
      </c>
      <c r="D216" s="144" t="s">
        <v>44</v>
      </c>
      <c r="E216" s="156" t="s">
        <v>696</v>
      </c>
      <c r="F216" s="143"/>
      <c r="G216" s="146">
        <f>G217</f>
        <v>63674</v>
      </c>
      <c r="H216" s="17"/>
    </row>
    <row r="217" spans="1:8" s="6" customFormat="1" ht="32.25" customHeight="1">
      <c r="A217" s="135" t="s">
        <v>164</v>
      </c>
      <c r="B217" s="149" t="s">
        <v>42</v>
      </c>
      <c r="C217" s="158" t="s">
        <v>483</v>
      </c>
      <c r="D217" s="144" t="s">
        <v>44</v>
      </c>
      <c r="E217" s="156" t="s">
        <v>696</v>
      </c>
      <c r="F217" s="143" t="s">
        <v>175</v>
      </c>
      <c r="G217" s="146">
        <v>63674</v>
      </c>
      <c r="H217" s="17"/>
    </row>
    <row r="218" spans="1:8" s="6" customFormat="1" ht="39.75" customHeight="1">
      <c r="A218" s="160" t="s">
        <v>724</v>
      </c>
      <c r="B218" s="149" t="s">
        <v>42</v>
      </c>
      <c r="C218" s="158" t="s">
        <v>483</v>
      </c>
      <c r="D218" s="144" t="s">
        <v>44</v>
      </c>
      <c r="E218" s="156" t="s">
        <v>697</v>
      </c>
      <c r="F218" s="143"/>
      <c r="G218" s="146">
        <f>G219</f>
        <v>99885</v>
      </c>
      <c r="H218" s="17"/>
    </row>
    <row r="219" spans="1:8" s="6" customFormat="1" ht="32.25" customHeight="1">
      <c r="A219" s="135" t="s">
        <v>164</v>
      </c>
      <c r="B219" s="149" t="s">
        <v>42</v>
      </c>
      <c r="C219" s="158" t="s">
        <v>483</v>
      </c>
      <c r="D219" s="144" t="s">
        <v>44</v>
      </c>
      <c r="E219" s="156" t="s">
        <v>697</v>
      </c>
      <c r="F219" s="143" t="s">
        <v>175</v>
      </c>
      <c r="G219" s="146">
        <v>99885</v>
      </c>
      <c r="H219" s="17"/>
    </row>
    <row r="220" spans="1:8" s="6" customFormat="1" ht="40.5" customHeight="1">
      <c r="A220" s="159" t="s">
        <v>574</v>
      </c>
      <c r="B220" s="149" t="s">
        <v>42</v>
      </c>
      <c r="C220" s="158" t="s">
        <v>483</v>
      </c>
      <c r="D220" s="144" t="s">
        <v>44</v>
      </c>
      <c r="E220" s="156" t="s">
        <v>698</v>
      </c>
      <c r="F220" s="143"/>
      <c r="G220" s="145">
        <f>G221+G223+G225+G227+G229+G231</f>
        <v>286776</v>
      </c>
      <c r="H220" s="17"/>
    </row>
    <row r="221" spans="1:8" s="6" customFormat="1" ht="33.75" customHeight="1">
      <c r="A221" s="159" t="s">
        <v>713</v>
      </c>
      <c r="B221" s="149" t="s">
        <v>42</v>
      </c>
      <c r="C221" s="158" t="s">
        <v>483</v>
      </c>
      <c r="D221" s="144" t="s">
        <v>44</v>
      </c>
      <c r="E221" s="156" t="s">
        <v>699</v>
      </c>
      <c r="F221" s="143"/>
      <c r="G221" s="146">
        <f>G222</f>
        <v>48396</v>
      </c>
      <c r="H221" s="17"/>
    </row>
    <row r="222" spans="1:8" s="6" customFormat="1" ht="38.25" customHeight="1">
      <c r="A222" s="135" t="s">
        <v>164</v>
      </c>
      <c r="B222" s="149" t="s">
        <v>42</v>
      </c>
      <c r="C222" s="158" t="s">
        <v>483</v>
      </c>
      <c r="D222" s="144" t="s">
        <v>44</v>
      </c>
      <c r="E222" s="156" t="s">
        <v>699</v>
      </c>
      <c r="F222" s="143" t="s">
        <v>175</v>
      </c>
      <c r="G222" s="146">
        <f>42347+6049</f>
        <v>48396</v>
      </c>
      <c r="H222" s="17"/>
    </row>
    <row r="223" spans="1:8" s="6" customFormat="1" ht="34.5" customHeight="1">
      <c r="A223" s="159" t="s">
        <v>714</v>
      </c>
      <c r="B223" s="149" t="s">
        <v>42</v>
      </c>
      <c r="C223" s="158" t="s">
        <v>483</v>
      </c>
      <c r="D223" s="144" t="s">
        <v>44</v>
      </c>
      <c r="E223" s="156" t="s">
        <v>700</v>
      </c>
      <c r="F223" s="143"/>
      <c r="G223" s="146">
        <f>G224</f>
        <v>52476</v>
      </c>
      <c r="H223" s="17"/>
    </row>
    <row r="224" spans="1:8" s="6" customFormat="1" ht="38.25" customHeight="1">
      <c r="A224" s="135" t="s">
        <v>164</v>
      </c>
      <c r="B224" s="149" t="s">
        <v>42</v>
      </c>
      <c r="C224" s="158" t="s">
        <v>483</v>
      </c>
      <c r="D224" s="144" t="s">
        <v>44</v>
      </c>
      <c r="E224" s="156" t="s">
        <v>700</v>
      </c>
      <c r="F224" s="143" t="s">
        <v>175</v>
      </c>
      <c r="G224" s="146">
        <f>45917+6559</f>
        <v>52476</v>
      </c>
      <c r="H224" s="17"/>
    </row>
    <row r="225" spans="1:8" s="6" customFormat="1" ht="34.5" customHeight="1">
      <c r="A225" s="159" t="s">
        <v>715</v>
      </c>
      <c r="B225" s="149" t="s">
        <v>42</v>
      </c>
      <c r="C225" s="158" t="s">
        <v>483</v>
      </c>
      <c r="D225" s="144" t="s">
        <v>44</v>
      </c>
      <c r="E225" s="156" t="s">
        <v>701</v>
      </c>
      <c r="F225" s="143"/>
      <c r="G225" s="146">
        <f>G226</f>
        <v>39327</v>
      </c>
      <c r="H225" s="17"/>
    </row>
    <row r="226" spans="1:8" s="6" customFormat="1" ht="38.25" customHeight="1">
      <c r="A226" s="135" t="s">
        <v>164</v>
      </c>
      <c r="B226" s="149" t="s">
        <v>42</v>
      </c>
      <c r="C226" s="158" t="s">
        <v>483</v>
      </c>
      <c r="D226" s="144" t="s">
        <v>44</v>
      </c>
      <c r="E226" s="156" t="s">
        <v>701</v>
      </c>
      <c r="F226" s="143" t="s">
        <v>175</v>
      </c>
      <c r="G226" s="146">
        <f>34411+4916</f>
        <v>39327</v>
      </c>
      <c r="H226" s="17"/>
    </row>
    <row r="227" spans="1:8" s="6" customFormat="1" ht="33.75" customHeight="1">
      <c r="A227" s="159" t="s">
        <v>718</v>
      </c>
      <c r="B227" s="149" t="s">
        <v>42</v>
      </c>
      <c r="C227" s="158" t="s">
        <v>483</v>
      </c>
      <c r="D227" s="144" t="s">
        <v>44</v>
      </c>
      <c r="E227" s="156" t="s">
        <v>702</v>
      </c>
      <c r="F227" s="143"/>
      <c r="G227" s="146">
        <f>G228</f>
        <v>37537</v>
      </c>
      <c r="H227" s="17"/>
    </row>
    <row r="228" spans="1:8" s="6" customFormat="1" ht="38.25" customHeight="1">
      <c r="A228" s="135" t="s">
        <v>164</v>
      </c>
      <c r="B228" s="149" t="s">
        <v>42</v>
      </c>
      <c r="C228" s="158" t="s">
        <v>483</v>
      </c>
      <c r="D228" s="144" t="s">
        <v>44</v>
      </c>
      <c r="E228" s="156" t="s">
        <v>702</v>
      </c>
      <c r="F228" s="143" t="s">
        <v>175</v>
      </c>
      <c r="G228" s="146">
        <f>32845+4692</f>
        <v>37537</v>
      </c>
      <c r="H228" s="17"/>
    </row>
    <row r="229" spans="1:8" s="6" customFormat="1" ht="35.25" customHeight="1">
      <c r="A229" s="159" t="s">
        <v>716</v>
      </c>
      <c r="B229" s="149" t="s">
        <v>42</v>
      </c>
      <c r="C229" s="158" t="s">
        <v>483</v>
      </c>
      <c r="D229" s="144" t="s">
        <v>44</v>
      </c>
      <c r="E229" s="156" t="s">
        <v>703</v>
      </c>
      <c r="F229" s="143"/>
      <c r="G229" s="146">
        <f>G230</f>
        <v>42449</v>
      </c>
      <c r="H229" s="17"/>
    </row>
    <row r="230" spans="1:8" s="6" customFormat="1" ht="38.25" customHeight="1">
      <c r="A230" s="135" t="s">
        <v>164</v>
      </c>
      <c r="B230" s="149" t="s">
        <v>42</v>
      </c>
      <c r="C230" s="158" t="s">
        <v>483</v>
      </c>
      <c r="D230" s="144" t="s">
        <v>44</v>
      </c>
      <c r="E230" s="156" t="s">
        <v>703</v>
      </c>
      <c r="F230" s="143" t="s">
        <v>175</v>
      </c>
      <c r="G230" s="146">
        <f>37143+5306</f>
        <v>42449</v>
      </c>
      <c r="H230" s="17"/>
    </row>
    <row r="231" spans="1:8" s="6" customFormat="1" ht="38.25" customHeight="1">
      <c r="A231" s="159" t="s">
        <v>717</v>
      </c>
      <c r="B231" s="149" t="s">
        <v>42</v>
      </c>
      <c r="C231" s="158" t="s">
        <v>483</v>
      </c>
      <c r="D231" s="144" t="s">
        <v>44</v>
      </c>
      <c r="E231" s="156" t="s">
        <v>704</v>
      </c>
      <c r="F231" s="143"/>
      <c r="G231" s="146">
        <f>G232</f>
        <v>66591</v>
      </c>
      <c r="H231" s="17"/>
    </row>
    <row r="232" spans="1:8" s="6" customFormat="1" ht="38.25" customHeight="1">
      <c r="A232" s="135" t="s">
        <v>164</v>
      </c>
      <c r="B232" s="149" t="s">
        <v>42</v>
      </c>
      <c r="C232" s="158" t="s">
        <v>483</v>
      </c>
      <c r="D232" s="144" t="s">
        <v>44</v>
      </c>
      <c r="E232" s="156" t="s">
        <v>704</v>
      </c>
      <c r="F232" s="143" t="s">
        <v>175</v>
      </c>
      <c r="G232" s="146">
        <f>58267+8324</f>
        <v>66591</v>
      </c>
      <c r="H232" s="17"/>
    </row>
    <row r="233" spans="1:8" s="6" customFormat="1" ht="51" customHeight="1">
      <c r="A233" s="159" t="s">
        <v>758</v>
      </c>
      <c r="B233" s="149" t="s">
        <v>42</v>
      </c>
      <c r="C233" s="158" t="s">
        <v>483</v>
      </c>
      <c r="D233" s="144" t="s">
        <v>44</v>
      </c>
      <c r="E233" s="156" t="s">
        <v>529</v>
      </c>
      <c r="F233" s="139"/>
      <c r="G233" s="145">
        <f>G234+G243</f>
        <v>7105655</v>
      </c>
      <c r="H233" s="17"/>
    </row>
    <row r="234" spans="1:8" s="6" customFormat="1" ht="82.5" customHeight="1">
      <c r="A234" s="159" t="s">
        <v>759</v>
      </c>
      <c r="B234" s="149" t="s">
        <v>42</v>
      </c>
      <c r="C234" s="158" t="s">
        <v>483</v>
      </c>
      <c r="D234" s="144" t="s">
        <v>44</v>
      </c>
      <c r="E234" s="156" t="s">
        <v>530</v>
      </c>
      <c r="F234" s="139"/>
      <c r="G234" s="145">
        <f>G235</f>
        <v>6105655</v>
      </c>
      <c r="H234" s="17"/>
    </row>
    <row r="235" spans="1:8" s="6" customFormat="1" ht="51" customHeight="1">
      <c r="A235" s="159" t="s">
        <v>752</v>
      </c>
      <c r="B235" s="149" t="s">
        <v>42</v>
      </c>
      <c r="C235" s="158" t="s">
        <v>483</v>
      </c>
      <c r="D235" s="144" t="s">
        <v>44</v>
      </c>
      <c r="E235" s="156" t="s">
        <v>753</v>
      </c>
      <c r="F235" s="139"/>
      <c r="G235" s="145">
        <f>G236+G238+G240</f>
        <v>6105655</v>
      </c>
      <c r="H235" s="17"/>
    </row>
    <row r="236" spans="1:8" s="6" customFormat="1" ht="38.25" customHeight="1">
      <c r="A236" s="159" t="s">
        <v>754</v>
      </c>
      <c r="B236" s="149" t="s">
        <v>42</v>
      </c>
      <c r="C236" s="158" t="s">
        <v>483</v>
      </c>
      <c r="D236" s="144" t="s">
        <v>44</v>
      </c>
      <c r="E236" s="156" t="s">
        <v>755</v>
      </c>
      <c r="F236" s="139"/>
      <c r="G236" s="146">
        <f>G237</f>
        <v>3732103</v>
      </c>
      <c r="H236" s="17"/>
    </row>
    <row r="237" spans="1:8" s="6" customFormat="1" ht="38.25" customHeight="1">
      <c r="A237" s="243" t="s">
        <v>527</v>
      </c>
      <c r="B237" s="136" t="s">
        <v>42</v>
      </c>
      <c r="C237" s="207" t="s">
        <v>483</v>
      </c>
      <c r="D237" s="143" t="s">
        <v>44</v>
      </c>
      <c r="E237" s="157" t="s">
        <v>755</v>
      </c>
      <c r="F237" s="139">
        <v>400</v>
      </c>
      <c r="G237" s="146">
        <v>3732103</v>
      </c>
      <c r="H237" s="17"/>
    </row>
    <row r="238" spans="1:8" s="6" customFormat="1" ht="52.5" customHeight="1">
      <c r="A238" s="159" t="s">
        <v>756</v>
      </c>
      <c r="B238" s="149" t="s">
        <v>42</v>
      </c>
      <c r="C238" s="158" t="s">
        <v>483</v>
      </c>
      <c r="D238" s="144" t="s">
        <v>44</v>
      </c>
      <c r="E238" s="156" t="s">
        <v>757</v>
      </c>
      <c r="F238" s="139"/>
      <c r="G238" s="145">
        <f>G239</f>
        <v>421427</v>
      </c>
      <c r="H238" s="17"/>
    </row>
    <row r="239" spans="1:8" s="6" customFormat="1" ht="38.25" customHeight="1">
      <c r="A239" s="243" t="s">
        <v>527</v>
      </c>
      <c r="B239" s="136" t="s">
        <v>42</v>
      </c>
      <c r="C239" s="207" t="s">
        <v>483</v>
      </c>
      <c r="D239" s="143" t="s">
        <v>44</v>
      </c>
      <c r="E239" s="157" t="s">
        <v>757</v>
      </c>
      <c r="F239" s="139">
        <v>400</v>
      </c>
      <c r="G239" s="146">
        <v>421427</v>
      </c>
      <c r="H239" s="17"/>
    </row>
    <row r="240" spans="1:8" s="6" customFormat="1" ht="38.25" customHeight="1">
      <c r="A240" s="159" t="s">
        <v>796</v>
      </c>
      <c r="B240" s="149" t="s">
        <v>42</v>
      </c>
      <c r="C240" s="158" t="s">
        <v>483</v>
      </c>
      <c r="D240" s="144" t="s">
        <v>44</v>
      </c>
      <c r="E240" s="141" t="s">
        <v>797</v>
      </c>
      <c r="F240" s="139"/>
      <c r="G240" s="145">
        <f>G241+G242</f>
        <v>1952125</v>
      </c>
      <c r="H240" s="17"/>
    </row>
    <row r="241" spans="1:8" s="6" customFormat="1" ht="38.25" customHeight="1">
      <c r="A241" s="248" t="s">
        <v>164</v>
      </c>
      <c r="B241" s="136" t="s">
        <v>42</v>
      </c>
      <c r="C241" s="207" t="s">
        <v>483</v>
      </c>
      <c r="D241" s="143" t="s">
        <v>44</v>
      </c>
      <c r="E241" s="138" t="s">
        <v>797</v>
      </c>
      <c r="F241" s="139">
        <v>200</v>
      </c>
      <c r="G241" s="146">
        <v>207890</v>
      </c>
      <c r="H241" s="17"/>
    </row>
    <row r="242" spans="1:8" s="6" customFormat="1" ht="38.25" customHeight="1">
      <c r="A242" s="243" t="s">
        <v>527</v>
      </c>
      <c r="B242" s="136" t="s">
        <v>42</v>
      </c>
      <c r="C242" s="207" t="s">
        <v>483</v>
      </c>
      <c r="D242" s="143" t="s">
        <v>44</v>
      </c>
      <c r="E242" s="138" t="s">
        <v>797</v>
      </c>
      <c r="F242" s="139">
        <v>400</v>
      </c>
      <c r="G242" s="146">
        <v>1744235</v>
      </c>
      <c r="H242" s="17"/>
    </row>
    <row r="243" spans="1:8" s="6" customFormat="1" ht="82.5" customHeight="1">
      <c r="A243" s="204" t="s">
        <v>789</v>
      </c>
      <c r="B243" s="149" t="s">
        <v>42</v>
      </c>
      <c r="C243" s="158" t="s">
        <v>483</v>
      </c>
      <c r="D243" s="144" t="s">
        <v>44</v>
      </c>
      <c r="E243" s="156" t="s">
        <v>790</v>
      </c>
      <c r="F243" s="162"/>
      <c r="G243" s="145">
        <f>G244</f>
        <v>1000000</v>
      </c>
      <c r="H243" s="17"/>
    </row>
    <row r="244" spans="1:8" s="6" customFormat="1" ht="162" customHeight="1">
      <c r="A244" s="205" t="s">
        <v>791</v>
      </c>
      <c r="B244" s="149" t="s">
        <v>42</v>
      </c>
      <c r="C244" s="158" t="s">
        <v>483</v>
      </c>
      <c r="D244" s="144" t="s">
        <v>44</v>
      </c>
      <c r="E244" s="156" t="s">
        <v>792</v>
      </c>
      <c r="F244" s="162"/>
      <c r="G244" s="145">
        <f>G245</f>
        <v>1000000</v>
      </c>
      <c r="H244" s="17"/>
    </row>
    <row r="245" spans="1:8" s="6" customFormat="1" ht="23.25" customHeight="1">
      <c r="A245" s="206" t="s">
        <v>793</v>
      </c>
      <c r="B245" s="136" t="s">
        <v>42</v>
      </c>
      <c r="C245" s="207" t="s">
        <v>483</v>
      </c>
      <c r="D245" s="143" t="s">
        <v>44</v>
      </c>
      <c r="E245" s="138" t="s">
        <v>794</v>
      </c>
      <c r="F245" s="139"/>
      <c r="G245" s="146">
        <f>G246</f>
        <v>1000000</v>
      </c>
      <c r="H245" s="17"/>
    </row>
    <row r="246" spans="1:8" s="6" customFormat="1" ht="23.25" customHeight="1">
      <c r="A246" s="135" t="s">
        <v>285</v>
      </c>
      <c r="B246" s="136" t="s">
        <v>42</v>
      </c>
      <c r="C246" s="207" t="s">
        <v>483</v>
      </c>
      <c r="D246" s="143" t="s">
        <v>44</v>
      </c>
      <c r="E246" s="138" t="s">
        <v>794</v>
      </c>
      <c r="F246" s="139">
        <v>800</v>
      </c>
      <c r="G246" s="146">
        <v>1000000</v>
      </c>
      <c r="H246" s="17"/>
    </row>
    <row r="247" spans="1:8" s="22" customFormat="1" ht="17.25">
      <c r="A247" s="154" t="s">
        <v>141</v>
      </c>
      <c r="B247" s="149" t="s">
        <v>42</v>
      </c>
      <c r="C247" s="150" t="s">
        <v>50</v>
      </c>
      <c r="D247" s="150"/>
      <c r="E247" s="268"/>
      <c r="F247" s="150"/>
      <c r="G247" s="145">
        <f>G248</f>
        <v>813800</v>
      </c>
      <c r="H247" s="17"/>
    </row>
    <row r="248" spans="1:8" s="21" customFormat="1" ht="21.75" customHeight="1">
      <c r="A248" s="154" t="s">
        <v>310</v>
      </c>
      <c r="B248" s="149" t="s">
        <v>42</v>
      </c>
      <c r="C248" s="150" t="s">
        <v>50</v>
      </c>
      <c r="D248" s="150" t="s">
        <v>50</v>
      </c>
      <c r="E248" s="268"/>
      <c r="F248" s="150"/>
      <c r="G248" s="145">
        <f>G249</f>
        <v>813800</v>
      </c>
      <c r="H248" s="114"/>
    </row>
    <row r="249" spans="1:8" s="21" customFormat="1" ht="63" customHeight="1">
      <c r="A249" s="141" t="s">
        <v>649</v>
      </c>
      <c r="B249" s="149" t="s">
        <v>42</v>
      </c>
      <c r="C249" s="150" t="s">
        <v>50</v>
      </c>
      <c r="D249" s="150" t="s">
        <v>50</v>
      </c>
      <c r="E249" s="156" t="s">
        <v>404</v>
      </c>
      <c r="F249" s="150"/>
      <c r="G249" s="145">
        <f>G250+G258</f>
        <v>813800</v>
      </c>
      <c r="H249" s="114"/>
    </row>
    <row r="250" spans="1:8" s="21" customFormat="1" ht="97.5" customHeight="1">
      <c r="A250" s="154" t="s">
        <v>650</v>
      </c>
      <c r="B250" s="149" t="s">
        <v>42</v>
      </c>
      <c r="C250" s="150" t="s">
        <v>50</v>
      </c>
      <c r="D250" s="150" t="s">
        <v>50</v>
      </c>
      <c r="E250" s="156" t="s">
        <v>417</v>
      </c>
      <c r="F250" s="150"/>
      <c r="G250" s="145">
        <f>G251+G255</f>
        <v>137000</v>
      </c>
      <c r="H250" s="114"/>
    </row>
    <row r="251" spans="1:8" s="21" customFormat="1" ht="36" customHeight="1">
      <c r="A251" s="133" t="s">
        <v>215</v>
      </c>
      <c r="B251" s="136" t="s">
        <v>42</v>
      </c>
      <c r="C251" s="137" t="s">
        <v>50</v>
      </c>
      <c r="D251" s="137" t="s">
        <v>50</v>
      </c>
      <c r="E251" s="141" t="s">
        <v>457</v>
      </c>
      <c r="F251" s="162"/>
      <c r="G251" s="145">
        <f>G252</f>
        <v>85000</v>
      </c>
      <c r="H251" s="114"/>
    </row>
    <row r="252" spans="1:8" s="21" customFormat="1" ht="20.25" customHeight="1">
      <c r="A252" s="135" t="s">
        <v>22</v>
      </c>
      <c r="B252" s="136" t="s">
        <v>42</v>
      </c>
      <c r="C252" s="137" t="s">
        <v>50</v>
      </c>
      <c r="D252" s="137" t="s">
        <v>50</v>
      </c>
      <c r="E252" s="138" t="s">
        <v>216</v>
      </c>
      <c r="F252" s="139"/>
      <c r="G252" s="146">
        <f>G253+G254</f>
        <v>85000</v>
      </c>
      <c r="H252" s="114"/>
    </row>
    <row r="253" spans="1:8" s="21" customFormat="1" ht="38.25" customHeight="1">
      <c r="A253" s="135" t="s">
        <v>164</v>
      </c>
      <c r="B253" s="136" t="s">
        <v>42</v>
      </c>
      <c r="C253" s="137" t="s">
        <v>50</v>
      </c>
      <c r="D253" s="137" t="s">
        <v>50</v>
      </c>
      <c r="E253" s="138" t="s">
        <v>216</v>
      </c>
      <c r="F253" s="151">
        <v>200</v>
      </c>
      <c r="G253" s="146">
        <v>41000</v>
      </c>
      <c r="H253" s="114"/>
    </row>
    <row r="254" spans="1:8" s="21" customFormat="1" ht="19.5" customHeight="1">
      <c r="A254" s="135" t="s">
        <v>306</v>
      </c>
      <c r="B254" s="136" t="s">
        <v>42</v>
      </c>
      <c r="C254" s="137" t="s">
        <v>50</v>
      </c>
      <c r="D254" s="137" t="s">
        <v>50</v>
      </c>
      <c r="E254" s="138" t="s">
        <v>216</v>
      </c>
      <c r="F254" s="151">
        <v>300</v>
      </c>
      <c r="G254" s="146">
        <v>44000</v>
      </c>
      <c r="H254" s="114"/>
    </row>
    <row r="255" spans="1:7" s="23" customFormat="1" ht="49.5" customHeight="1">
      <c r="A255" s="133" t="s">
        <v>62</v>
      </c>
      <c r="B255" s="149" t="s">
        <v>42</v>
      </c>
      <c r="C255" s="150" t="s">
        <v>50</v>
      </c>
      <c r="D255" s="150" t="s">
        <v>50</v>
      </c>
      <c r="E255" s="141" t="s">
        <v>458</v>
      </c>
      <c r="F255" s="153"/>
      <c r="G255" s="145">
        <f>G256</f>
        <v>52000</v>
      </c>
    </row>
    <row r="256" spans="1:8" s="13" customFormat="1" ht="20.25" customHeight="1">
      <c r="A256" s="135" t="s">
        <v>22</v>
      </c>
      <c r="B256" s="136" t="s">
        <v>42</v>
      </c>
      <c r="C256" s="137" t="s">
        <v>50</v>
      </c>
      <c r="D256" s="137" t="s">
        <v>50</v>
      </c>
      <c r="E256" s="138" t="s">
        <v>217</v>
      </c>
      <c r="F256" s="151"/>
      <c r="G256" s="146">
        <f>G257</f>
        <v>52000</v>
      </c>
      <c r="H256" s="113"/>
    </row>
    <row r="257" spans="1:8" s="10" customFormat="1" ht="35.25" customHeight="1">
      <c r="A257" s="135" t="s">
        <v>164</v>
      </c>
      <c r="B257" s="136" t="s">
        <v>42</v>
      </c>
      <c r="C257" s="137" t="s">
        <v>50</v>
      </c>
      <c r="D257" s="137" t="s">
        <v>50</v>
      </c>
      <c r="E257" s="138" t="s">
        <v>217</v>
      </c>
      <c r="F257" s="151">
        <v>200</v>
      </c>
      <c r="G257" s="146">
        <v>52000</v>
      </c>
      <c r="H257" s="113"/>
    </row>
    <row r="258" spans="1:8" s="14" customFormat="1" ht="82.5" customHeight="1">
      <c r="A258" s="141" t="s">
        <v>651</v>
      </c>
      <c r="B258" s="149" t="s">
        <v>42</v>
      </c>
      <c r="C258" s="150" t="s">
        <v>50</v>
      </c>
      <c r="D258" s="150" t="s">
        <v>50</v>
      </c>
      <c r="E258" s="156" t="s">
        <v>416</v>
      </c>
      <c r="F258" s="150"/>
      <c r="G258" s="145">
        <f>G259</f>
        <v>676800</v>
      </c>
      <c r="H258" s="114"/>
    </row>
    <row r="259" spans="1:8" s="14" customFormat="1" ht="35.25" customHeight="1">
      <c r="A259" s="154" t="s">
        <v>344</v>
      </c>
      <c r="B259" s="149" t="s">
        <v>42</v>
      </c>
      <c r="C259" s="150" t="s">
        <v>50</v>
      </c>
      <c r="D259" s="150" t="s">
        <v>50</v>
      </c>
      <c r="E259" s="141" t="s">
        <v>459</v>
      </c>
      <c r="F259" s="162"/>
      <c r="G259" s="145">
        <f>G260+G262+G264</f>
        <v>676800</v>
      </c>
      <c r="H259" s="114"/>
    </row>
    <row r="260" spans="1:8" s="14" customFormat="1" ht="19.5" customHeight="1">
      <c r="A260" s="154" t="s">
        <v>235</v>
      </c>
      <c r="B260" s="149" t="s">
        <v>42</v>
      </c>
      <c r="C260" s="150" t="s">
        <v>50</v>
      </c>
      <c r="D260" s="150" t="s">
        <v>50</v>
      </c>
      <c r="E260" s="171" t="s">
        <v>220</v>
      </c>
      <c r="F260" s="162"/>
      <c r="G260" s="145">
        <f>G261</f>
        <v>30000</v>
      </c>
      <c r="H260" s="114"/>
    </row>
    <row r="261" spans="1:7" s="23" customFormat="1" ht="33.75" customHeight="1">
      <c r="A261" s="135" t="s">
        <v>164</v>
      </c>
      <c r="B261" s="136" t="s">
        <v>42</v>
      </c>
      <c r="C261" s="137" t="s">
        <v>50</v>
      </c>
      <c r="D261" s="137" t="s">
        <v>50</v>
      </c>
      <c r="E261" s="172" t="s">
        <v>220</v>
      </c>
      <c r="F261" s="275">
        <v>200</v>
      </c>
      <c r="G261" s="146">
        <v>30000</v>
      </c>
    </row>
    <row r="262" spans="1:7" s="23" customFormat="1" ht="18" customHeight="1">
      <c r="A262" s="159" t="s">
        <v>556</v>
      </c>
      <c r="B262" s="149" t="s">
        <v>42</v>
      </c>
      <c r="C262" s="150" t="s">
        <v>50</v>
      </c>
      <c r="D262" s="150" t="s">
        <v>50</v>
      </c>
      <c r="E262" s="141" t="s">
        <v>557</v>
      </c>
      <c r="F262" s="275"/>
      <c r="G262" s="145">
        <f>G263</f>
        <v>252252</v>
      </c>
    </row>
    <row r="263" spans="1:7" s="23" customFormat="1" ht="18" customHeight="1">
      <c r="A263" s="142" t="s">
        <v>306</v>
      </c>
      <c r="B263" s="136" t="s">
        <v>42</v>
      </c>
      <c r="C263" s="137" t="s">
        <v>50</v>
      </c>
      <c r="D263" s="137" t="s">
        <v>50</v>
      </c>
      <c r="E263" s="138" t="s">
        <v>557</v>
      </c>
      <c r="F263" s="275">
        <v>300</v>
      </c>
      <c r="G263" s="146">
        <v>252252</v>
      </c>
    </row>
    <row r="264" spans="1:7" s="23" customFormat="1" ht="35.25" customHeight="1">
      <c r="A264" s="154" t="s">
        <v>219</v>
      </c>
      <c r="B264" s="136" t="s">
        <v>42</v>
      </c>
      <c r="C264" s="137" t="s">
        <v>50</v>
      </c>
      <c r="D264" s="137" t="s">
        <v>50</v>
      </c>
      <c r="E264" s="141" t="s">
        <v>221</v>
      </c>
      <c r="F264" s="275"/>
      <c r="G264" s="146">
        <f>G265</f>
        <v>394548</v>
      </c>
    </row>
    <row r="265" spans="1:8" s="10" customFormat="1" ht="16.5" customHeight="1">
      <c r="A265" s="135" t="s">
        <v>306</v>
      </c>
      <c r="B265" s="136" t="s">
        <v>42</v>
      </c>
      <c r="C265" s="137" t="s">
        <v>50</v>
      </c>
      <c r="D265" s="137" t="s">
        <v>50</v>
      </c>
      <c r="E265" s="138" t="s">
        <v>221</v>
      </c>
      <c r="F265" s="151">
        <v>300</v>
      </c>
      <c r="G265" s="146">
        <v>394548</v>
      </c>
      <c r="H265" s="113"/>
    </row>
    <row r="266" spans="1:8" s="10" customFormat="1" ht="16.5" customHeight="1">
      <c r="A266" s="152" t="s">
        <v>308</v>
      </c>
      <c r="B266" s="149" t="s">
        <v>42</v>
      </c>
      <c r="C266" s="150" t="s">
        <v>51</v>
      </c>
      <c r="D266" s="153"/>
      <c r="E266" s="141"/>
      <c r="F266" s="153"/>
      <c r="G266" s="145">
        <f>G267</f>
        <v>39999.65</v>
      </c>
      <c r="H266" s="113"/>
    </row>
    <row r="267" spans="1:8" s="10" customFormat="1" ht="16.5" customHeight="1">
      <c r="A267" s="152" t="s">
        <v>20</v>
      </c>
      <c r="B267" s="149" t="s">
        <v>42</v>
      </c>
      <c r="C267" s="150" t="s">
        <v>51</v>
      </c>
      <c r="D267" s="150" t="s">
        <v>43</v>
      </c>
      <c r="E267" s="141"/>
      <c r="F267" s="153"/>
      <c r="G267" s="145">
        <f>G268</f>
        <v>39999.65</v>
      </c>
      <c r="H267" s="113"/>
    </row>
    <row r="268" spans="1:8" s="10" customFormat="1" ht="27.75" customHeight="1">
      <c r="A268" s="152" t="s">
        <v>38</v>
      </c>
      <c r="B268" s="149" t="s">
        <v>42</v>
      </c>
      <c r="C268" s="150" t="s">
        <v>51</v>
      </c>
      <c r="D268" s="150" t="s">
        <v>43</v>
      </c>
      <c r="E268" s="156" t="s">
        <v>385</v>
      </c>
      <c r="F268" s="153"/>
      <c r="G268" s="145">
        <f>G269</f>
        <v>39999.65</v>
      </c>
      <c r="H268" s="113"/>
    </row>
    <row r="269" spans="1:8" s="10" customFormat="1" ht="27.75" customHeight="1">
      <c r="A269" s="152" t="s">
        <v>5</v>
      </c>
      <c r="B269" s="149" t="s">
        <v>42</v>
      </c>
      <c r="C269" s="150" t="s">
        <v>51</v>
      </c>
      <c r="D269" s="150" t="s">
        <v>43</v>
      </c>
      <c r="E269" s="156" t="s">
        <v>386</v>
      </c>
      <c r="F269" s="153"/>
      <c r="G269" s="145">
        <f>G270</f>
        <v>39999.65</v>
      </c>
      <c r="H269" s="113"/>
    </row>
    <row r="270" spans="1:8" s="10" customFormat="1" ht="112.5" customHeight="1">
      <c r="A270" s="152" t="s">
        <v>831</v>
      </c>
      <c r="B270" s="149" t="s">
        <v>42</v>
      </c>
      <c r="C270" s="150" t="s">
        <v>51</v>
      </c>
      <c r="D270" s="150" t="s">
        <v>43</v>
      </c>
      <c r="E270" s="141" t="s">
        <v>832</v>
      </c>
      <c r="F270" s="153"/>
      <c r="G270" s="145">
        <f>G271</f>
        <v>39999.65</v>
      </c>
      <c r="H270" s="113"/>
    </row>
    <row r="271" spans="1:8" s="10" customFormat="1" ht="16.5" customHeight="1">
      <c r="A271" s="166" t="s">
        <v>305</v>
      </c>
      <c r="B271" s="136" t="s">
        <v>42</v>
      </c>
      <c r="C271" s="137" t="s">
        <v>51</v>
      </c>
      <c r="D271" s="137" t="s">
        <v>43</v>
      </c>
      <c r="E271" s="138" t="s">
        <v>832</v>
      </c>
      <c r="F271" s="151">
        <v>500</v>
      </c>
      <c r="G271" s="146">
        <v>39999.65</v>
      </c>
      <c r="H271" s="113"/>
    </row>
    <row r="272" spans="1:8" s="10" customFormat="1" ht="16.5" customHeight="1">
      <c r="A272" s="154" t="s">
        <v>136</v>
      </c>
      <c r="B272" s="149" t="s">
        <v>42</v>
      </c>
      <c r="C272" s="158" t="s">
        <v>48</v>
      </c>
      <c r="D272" s="207"/>
      <c r="E272" s="138"/>
      <c r="F272" s="151"/>
      <c r="G272" s="145">
        <f aca="true" t="shared" si="0" ref="G272:G277">G273</f>
        <v>326595</v>
      </c>
      <c r="H272" s="113"/>
    </row>
    <row r="273" spans="1:8" s="10" customFormat="1" ht="16.5" customHeight="1">
      <c r="A273" s="154" t="s">
        <v>116</v>
      </c>
      <c r="B273" s="149" t="s">
        <v>42</v>
      </c>
      <c r="C273" s="158" t="s">
        <v>48</v>
      </c>
      <c r="D273" s="150" t="s">
        <v>50</v>
      </c>
      <c r="E273" s="138"/>
      <c r="F273" s="151"/>
      <c r="G273" s="145">
        <f t="shared" si="0"/>
        <v>326595</v>
      </c>
      <c r="H273" s="113"/>
    </row>
    <row r="274" spans="1:8" s="10" customFormat="1" ht="64.5" customHeight="1">
      <c r="A274" s="154" t="s">
        <v>615</v>
      </c>
      <c r="B274" s="149" t="s">
        <v>42</v>
      </c>
      <c r="C274" s="158" t="s">
        <v>48</v>
      </c>
      <c r="D274" s="150" t="s">
        <v>50</v>
      </c>
      <c r="E274" s="156" t="s">
        <v>383</v>
      </c>
      <c r="F274" s="153"/>
      <c r="G274" s="145">
        <f t="shared" si="0"/>
        <v>326595</v>
      </c>
      <c r="H274" s="113"/>
    </row>
    <row r="275" spans="1:8" s="10" customFormat="1" ht="101.25" customHeight="1">
      <c r="A275" s="154" t="s">
        <v>616</v>
      </c>
      <c r="B275" s="149" t="s">
        <v>42</v>
      </c>
      <c r="C275" s="158" t="s">
        <v>48</v>
      </c>
      <c r="D275" s="150" t="s">
        <v>50</v>
      </c>
      <c r="E275" s="156" t="s">
        <v>384</v>
      </c>
      <c r="F275" s="150"/>
      <c r="G275" s="145">
        <f t="shared" si="0"/>
        <v>326595</v>
      </c>
      <c r="H275" s="113"/>
    </row>
    <row r="276" spans="1:8" s="10" customFormat="1" ht="66.75" customHeight="1">
      <c r="A276" s="154" t="s">
        <v>566</v>
      </c>
      <c r="B276" s="149" t="s">
        <v>42</v>
      </c>
      <c r="C276" s="158" t="s">
        <v>48</v>
      </c>
      <c r="D276" s="150" t="s">
        <v>50</v>
      </c>
      <c r="E276" s="156" t="s">
        <v>466</v>
      </c>
      <c r="F276" s="150"/>
      <c r="G276" s="145">
        <f t="shared" si="0"/>
        <v>326595</v>
      </c>
      <c r="H276" s="113"/>
    </row>
    <row r="277" spans="1:8" s="10" customFormat="1" ht="33" customHeight="1">
      <c r="A277" s="159" t="s">
        <v>567</v>
      </c>
      <c r="B277" s="149" t="s">
        <v>42</v>
      </c>
      <c r="C277" s="158" t="s">
        <v>48</v>
      </c>
      <c r="D277" s="150" t="s">
        <v>50</v>
      </c>
      <c r="E277" s="156" t="s">
        <v>137</v>
      </c>
      <c r="F277" s="150"/>
      <c r="G277" s="145">
        <f t="shared" si="0"/>
        <v>326595</v>
      </c>
      <c r="H277" s="113"/>
    </row>
    <row r="278" spans="1:8" s="10" customFormat="1" ht="33" customHeight="1">
      <c r="A278" s="135" t="s">
        <v>164</v>
      </c>
      <c r="B278" s="136" t="s">
        <v>42</v>
      </c>
      <c r="C278" s="207" t="s">
        <v>48</v>
      </c>
      <c r="D278" s="137" t="s">
        <v>50</v>
      </c>
      <c r="E278" s="157" t="s">
        <v>137</v>
      </c>
      <c r="F278" s="151">
        <v>200</v>
      </c>
      <c r="G278" s="146">
        <v>326595</v>
      </c>
      <c r="H278" s="113"/>
    </row>
    <row r="279" spans="1:8" s="22" customFormat="1" ht="17.25">
      <c r="A279" s="154" t="s">
        <v>177</v>
      </c>
      <c r="B279" s="149" t="s">
        <v>42</v>
      </c>
      <c r="C279" s="150" t="s">
        <v>52</v>
      </c>
      <c r="D279" s="150"/>
      <c r="E279" s="268"/>
      <c r="F279" s="150"/>
      <c r="G279" s="145">
        <f>G280+G292+G286</f>
        <v>7991399</v>
      </c>
      <c r="H279" s="17"/>
    </row>
    <row r="280" spans="1:8" s="24" customFormat="1" ht="15">
      <c r="A280" s="154" t="s">
        <v>167</v>
      </c>
      <c r="B280" s="149" t="s">
        <v>42</v>
      </c>
      <c r="C280" s="150" t="s">
        <v>52</v>
      </c>
      <c r="D280" s="150" t="s">
        <v>43</v>
      </c>
      <c r="E280" s="268"/>
      <c r="F280" s="276"/>
      <c r="G280" s="145">
        <f>G282</f>
        <v>697028</v>
      </c>
      <c r="H280" s="17"/>
    </row>
    <row r="281" spans="1:8" s="24" customFormat="1" ht="36.75" customHeight="1">
      <c r="A281" s="141" t="s">
        <v>619</v>
      </c>
      <c r="B281" s="149" t="s">
        <v>42</v>
      </c>
      <c r="C281" s="150" t="s">
        <v>52</v>
      </c>
      <c r="D281" s="150" t="s">
        <v>43</v>
      </c>
      <c r="E281" s="156" t="s">
        <v>392</v>
      </c>
      <c r="F281" s="276"/>
      <c r="G281" s="145">
        <f>G282</f>
        <v>697028</v>
      </c>
      <c r="H281" s="17"/>
    </row>
    <row r="282" spans="1:8" s="15" customFormat="1" ht="63.75" customHeight="1">
      <c r="A282" s="141" t="s">
        <v>670</v>
      </c>
      <c r="B282" s="149" t="s">
        <v>42</v>
      </c>
      <c r="C282" s="150" t="s">
        <v>52</v>
      </c>
      <c r="D282" s="150" t="s">
        <v>43</v>
      </c>
      <c r="E282" s="156" t="s">
        <v>410</v>
      </c>
      <c r="F282" s="276"/>
      <c r="G282" s="145">
        <f>G283</f>
        <v>697028</v>
      </c>
      <c r="H282" s="114"/>
    </row>
    <row r="283" spans="1:8" s="15" customFormat="1" ht="30.75" customHeight="1">
      <c r="A283" s="133" t="s">
        <v>222</v>
      </c>
      <c r="B283" s="149" t="s">
        <v>42</v>
      </c>
      <c r="C283" s="150" t="s">
        <v>52</v>
      </c>
      <c r="D283" s="150" t="s">
        <v>43</v>
      </c>
      <c r="E283" s="156" t="s">
        <v>467</v>
      </c>
      <c r="F283" s="276"/>
      <c r="G283" s="145">
        <f>G284</f>
        <v>697028</v>
      </c>
      <c r="H283" s="114"/>
    </row>
    <row r="284" spans="1:8" s="15" customFormat="1" ht="33" customHeight="1">
      <c r="A284" s="250" t="s">
        <v>296</v>
      </c>
      <c r="B284" s="136" t="s">
        <v>42</v>
      </c>
      <c r="C284" s="137" t="s">
        <v>52</v>
      </c>
      <c r="D284" s="137" t="s">
        <v>43</v>
      </c>
      <c r="E284" s="172" t="s">
        <v>223</v>
      </c>
      <c r="F284" s="139"/>
      <c r="G284" s="146">
        <f>G285</f>
        <v>697028</v>
      </c>
      <c r="H284" s="114"/>
    </row>
    <row r="285" spans="1:8" s="10" customFormat="1" ht="16.5" customHeight="1">
      <c r="A285" s="135" t="s">
        <v>306</v>
      </c>
      <c r="B285" s="136" t="s">
        <v>42</v>
      </c>
      <c r="C285" s="137" t="s">
        <v>52</v>
      </c>
      <c r="D285" s="137" t="s">
        <v>43</v>
      </c>
      <c r="E285" s="172" t="s">
        <v>223</v>
      </c>
      <c r="F285" s="151">
        <v>300</v>
      </c>
      <c r="G285" s="146">
        <v>697028</v>
      </c>
      <c r="H285" s="113"/>
    </row>
    <row r="286" spans="1:8" s="11" customFormat="1" ht="16.5">
      <c r="A286" s="154" t="s">
        <v>178</v>
      </c>
      <c r="B286" s="149" t="s">
        <v>42</v>
      </c>
      <c r="C286" s="150" t="s">
        <v>52</v>
      </c>
      <c r="D286" s="150" t="s">
        <v>46</v>
      </c>
      <c r="E286" s="156"/>
      <c r="F286" s="151"/>
      <c r="G286" s="145">
        <f>G287</f>
        <v>4695679</v>
      </c>
      <c r="H286" s="17"/>
    </row>
    <row r="287" spans="1:8" s="6" customFormat="1" ht="33.75" customHeight="1">
      <c r="A287" s="141" t="s">
        <v>619</v>
      </c>
      <c r="B287" s="149" t="s">
        <v>42</v>
      </c>
      <c r="C287" s="150" t="s">
        <v>52</v>
      </c>
      <c r="D287" s="150" t="s">
        <v>46</v>
      </c>
      <c r="E287" s="156" t="s">
        <v>392</v>
      </c>
      <c r="F287" s="153"/>
      <c r="G287" s="145">
        <f>G288</f>
        <v>4695679</v>
      </c>
      <c r="H287" s="17"/>
    </row>
    <row r="288" spans="1:8" s="8" customFormat="1" ht="64.5" customHeight="1">
      <c r="A288" s="141" t="s">
        <v>622</v>
      </c>
      <c r="B288" s="149" t="s">
        <v>42</v>
      </c>
      <c r="C288" s="150" t="s">
        <v>52</v>
      </c>
      <c r="D288" s="150" t="s">
        <v>46</v>
      </c>
      <c r="E288" s="156" t="s">
        <v>409</v>
      </c>
      <c r="F288" s="153"/>
      <c r="G288" s="145">
        <f>G289</f>
        <v>4695679</v>
      </c>
      <c r="H288" s="87"/>
    </row>
    <row r="289" spans="1:8" s="8" customFormat="1" ht="66.75" customHeight="1">
      <c r="A289" s="154" t="s">
        <v>224</v>
      </c>
      <c r="B289" s="149" t="s">
        <v>42</v>
      </c>
      <c r="C289" s="150" t="s">
        <v>52</v>
      </c>
      <c r="D289" s="150" t="s">
        <v>46</v>
      </c>
      <c r="E289" s="141" t="s">
        <v>469</v>
      </c>
      <c r="F289" s="139"/>
      <c r="G289" s="145">
        <f>G290</f>
        <v>4695679</v>
      </c>
      <c r="H289" s="87"/>
    </row>
    <row r="290" spans="1:8" s="8" customFormat="1" ht="33.75" customHeight="1">
      <c r="A290" s="250" t="s">
        <v>179</v>
      </c>
      <c r="B290" s="136" t="s">
        <v>42</v>
      </c>
      <c r="C290" s="137" t="s">
        <v>52</v>
      </c>
      <c r="D290" s="137" t="s">
        <v>46</v>
      </c>
      <c r="E290" s="138" t="s">
        <v>225</v>
      </c>
      <c r="F290" s="139"/>
      <c r="G290" s="146">
        <f>G291</f>
        <v>4695679</v>
      </c>
      <c r="H290" s="87"/>
    </row>
    <row r="291" spans="1:8" s="10" customFormat="1" ht="16.5" customHeight="1">
      <c r="A291" s="135" t="s">
        <v>306</v>
      </c>
      <c r="B291" s="136" t="s">
        <v>42</v>
      </c>
      <c r="C291" s="137" t="s">
        <v>52</v>
      </c>
      <c r="D291" s="137" t="s">
        <v>46</v>
      </c>
      <c r="E291" s="138" t="s">
        <v>225</v>
      </c>
      <c r="F291" s="151">
        <v>300</v>
      </c>
      <c r="G291" s="146">
        <v>4695679</v>
      </c>
      <c r="H291" s="113"/>
    </row>
    <row r="292" spans="1:8" s="10" customFormat="1" ht="21.75" customHeight="1">
      <c r="A292" s="154" t="s">
        <v>57</v>
      </c>
      <c r="B292" s="149" t="s">
        <v>42</v>
      </c>
      <c r="C292" s="150" t="s">
        <v>52</v>
      </c>
      <c r="D292" s="150" t="s">
        <v>49</v>
      </c>
      <c r="E292" s="268"/>
      <c r="F292" s="151"/>
      <c r="G292" s="145">
        <f>G293+G302</f>
        <v>2598692</v>
      </c>
      <c r="H292" s="113"/>
    </row>
    <row r="293" spans="1:8" s="10" customFormat="1" ht="34.5" customHeight="1">
      <c r="A293" s="141" t="s">
        <v>619</v>
      </c>
      <c r="B293" s="149" t="s">
        <v>42</v>
      </c>
      <c r="C293" s="150" t="s">
        <v>52</v>
      </c>
      <c r="D293" s="150" t="s">
        <v>49</v>
      </c>
      <c r="E293" s="156" t="s">
        <v>392</v>
      </c>
      <c r="F293" s="151"/>
      <c r="G293" s="145">
        <f>G294</f>
        <v>2267700</v>
      </c>
      <c r="H293" s="113"/>
    </row>
    <row r="294" spans="1:8" s="10" customFormat="1" ht="81.75" customHeight="1">
      <c r="A294" s="141" t="s">
        <v>660</v>
      </c>
      <c r="B294" s="149" t="s">
        <v>42</v>
      </c>
      <c r="C294" s="150" t="s">
        <v>52</v>
      </c>
      <c r="D294" s="150" t="s">
        <v>49</v>
      </c>
      <c r="E294" s="156" t="s">
        <v>408</v>
      </c>
      <c r="F294" s="153"/>
      <c r="G294" s="145">
        <f>G295</f>
        <v>2267700</v>
      </c>
      <c r="H294" s="113"/>
    </row>
    <row r="295" spans="1:8" s="10" customFormat="1" ht="46.5">
      <c r="A295" s="133" t="s">
        <v>226</v>
      </c>
      <c r="B295" s="149" t="s">
        <v>42</v>
      </c>
      <c r="C295" s="150" t="s">
        <v>52</v>
      </c>
      <c r="D295" s="150" t="s">
        <v>49</v>
      </c>
      <c r="E295" s="141" t="s">
        <v>470</v>
      </c>
      <c r="F295" s="162"/>
      <c r="G295" s="145">
        <f>G296+G299</f>
        <v>2267700</v>
      </c>
      <c r="H295" s="113"/>
    </row>
    <row r="296" spans="1:8" s="10" customFormat="1" ht="33" customHeight="1">
      <c r="A296" s="250" t="s">
        <v>23</v>
      </c>
      <c r="B296" s="136" t="s">
        <v>42</v>
      </c>
      <c r="C296" s="137" t="s">
        <v>52</v>
      </c>
      <c r="D296" s="137" t="s">
        <v>49</v>
      </c>
      <c r="E296" s="138" t="s">
        <v>227</v>
      </c>
      <c r="F296" s="139"/>
      <c r="G296" s="145">
        <f>G297+G298</f>
        <v>1555000</v>
      </c>
      <c r="H296" s="113"/>
    </row>
    <row r="297" spans="1:8" s="10" customFormat="1" ht="66" customHeight="1">
      <c r="A297" s="135" t="s">
        <v>54</v>
      </c>
      <c r="B297" s="136" t="s">
        <v>42</v>
      </c>
      <c r="C297" s="137" t="s">
        <v>52</v>
      </c>
      <c r="D297" s="137" t="s">
        <v>49</v>
      </c>
      <c r="E297" s="138" t="s">
        <v>227</v>
      </c>
      <c r="F297" s="139">
        <v>100</v>
      </c>
      <c r="G297" s="146">
        <v>1397213</v>
      </c>
      <c r="H297" s="113"/>
    </row>
    <row r="298" spans="1:8" s="10" customFormat="1" ht="30.75">
      <c r="A298" s="135" t="s">
        <v>164</v>
      </c>
      <c r="B298" s="136" t="s">
        <v>42</v>
      </c>
      <c r="C298" s="137" t="s">
        <v>52</v>
      </c>
      <c r="D298" s="137" t="s">
        <v>49</v>
      </c>
      <c r="E298" s="138" t="s">
        <v>227</v>
      </c>
      <c r="F298" s="139">
        <v>200</v>
      </c>
      <c r="G298" s="146">
        <v>157787</v>
      </c>
      <c r="H298" s="113"/>
    </row>
    <row r="299" spans="1:8" s="10" customFormat="1" ht="62.25">
      <c r="A299" s="154" t="s">
        <v>591</v>
      </c>
      <c r="B299" s="149" t="s">
        <v>42</v>
      </c>
      <c r="C299" s="150" t="s">
        <v>52</v>
      </c>
      <c r="D299" s="150" t="s">
        <v>49</v>
      </c>
      <c r="E299" s="141" t="s">
        <v>592</v>
      </c>
      <c r="F299" s="162"/>
      <c r="G299" s="145">
        <f>G300+G301</f>
        <v>712700</v>
      </c>
      <c r="H299" s="113"/>
    </row>
    <row r="300" spans="1:8" s="10" customFormat="1" ht="62.25">
      <c r="A300" s="135" t="s">
        <v>54</v>
      </c>
      <c r="B300" s="136" t="s">
        <v>42</v>
      </c>
      <c r="C300" s="137" t="s">
        <v>52</v>
      </c>
      <c r="D300" s="137" t="s">
        <v>49</v>
      </c>
      <c r="E300" s="138" t="s">
        <v>592</v>
      </c>
      <c r="F300" s="139">
        <v>100</v>
      </c>
      <c r="G300" s="146">
        <v>622000</v>
      </c>
      <c r="H300" s="113"/>
    </row>
    <row r="301" spans="1:8" s="10" customFormat="1" ht="30.75">
      <c r="A301" s="135" t="s">
        <v>164</v>
      </c>
      <c r="B301" s="136" t="s">
        <v>42</v>
      </c>
      <c r="C301" s="137" t="s">
        <v>52</v>
      </c>
      <c r="D301" s="137" t="s">
        <v>49</v>
      </c>
      <c r="E301" s="138" t="s">
        <v>592</v>
      </c>
      <c r="F301" s="139">
        <v>200</v>
      </c>
      <c r="G301" s="146">
        <v>90700</v>
      </c>
      <c r="H301" s="113"/>
    </row>
    <row r="302" spans="1:8" s="8" customFormat="1" ht="36.75" customHeight="1">
      <c r="A302" s="141" t="s">
        <v>661</v>
      </c>
      <c r="B302" s="149" t="s">
        <v>42</v>
      </c>
      <c r="C302" s="150" t="s">
        <v>52</v>
      </c>
      <c r="D302" s="150" t="s">
        <v>49</v>
      </c>
      <c r="E302" s="156" t="s">
        <v>399</v>
      </c>
      <c r="F302" s="150"/>
      <c r="G302" s="145">
        <f>G303</f>
        <v>330992</v>
      </c>
      <c r="H302" s="87"/>
    </row>
    <row r="303" spans="1:8" s="8" customFormat="1" ht="64.5" customHeight="1">
      <c r="A303" s="141" t="s">
        <v>662</v>
      </c>
      <c r="B303" s="149" t="s">
        <v>42</v>
      </c>
      <c r="C303" s="150" t="s">
        <v>52</v>
      </c>
      <c r="D303" s="150" t="s">
        <v>49</v>
      </c>
      <c r="E303" s="156" t="s">
        <v>474</v>
      </c>
      <c r="F303" s="150"/>
      <c r="G303" s="145">
        <f>G304</f>
        <v>330992</v>
      </c>
      <c r="H303" s="87"/>
    </row>
    <row r="304" spans="1:8" s="8" customFormat="1" ht="36" customHeight="1">
      <c r="A304" s="141" t="s">
        <v>228</v>
      </c>
      <c r="B304" s="149" t="s">
        <v>42</v>
      </c>
      <c r="C304" s="150" t="s">
        <v>52</v>
      </c>
      <c r="D304" s="150" t="s">
        <v>49</v>
      </c>
      <c r="E304" s="141" t="s">
        <v>477</v>
      </c>
      <c r="F304" s="162"/>
      <c r="G304" s="145">
        <f>G305+G308</f>
        <v>330992</v>
      </c>
      <c r="H304" s="87"/>
    </row>
    <row r="305" spans="1:8" s="8" customFormat="1" ht="48.75" customHeight="1">
      <c r="A305" s="250" t="s">
        <v>333</v>
      </c>
      <c r="B305" s="136" t="s">
        <v>42</v>
      </c>
      <c r="C305" s="137" t="s">
        <v>52</v>
      </c>
      <c r="D305" s="137" t="s">
        <v>49</v>
      </c>
      <c r="E305" s="138" t="s">
        <v>229</v>
      </c>
      <c r="F305" s="139"/>
      <c r="G305" s="146">
        <f>G306+G307</f>
        <v>311000</v>
      </c>
      <c r="H305" s="87"/>
    </row>
    <row r="306" spans="1:8" s="10" customFormat="1" ht="64.5" customHeight="1">
      <c r="A306" s="135" t="s">
        <v>54</v>
      </c>
      <c r="B306" s="136" t="s">
        <v>42</v>
      </c>
      <c r="C306" s="137" t="s">
        <v>52</v>
      </c>
      <c r="D306" s="137" t="s">
        <v>49</v>
      </c>
      <c r="E306" s="138" t="s">
        <v>229</v>
      </c>
      <c r="F306" s="151">
        <v>100</v>
      </c>
      <c r="G306" s="146">
        <v>305800</v>
      </c>
      <c r="H306" s="113"/>
    </row>
    <row r="307" spans="1:8" s="10" customFormat="1" ht="49.5" customHeight="1">
      <c r="A307" s="135" t="s">
        <v>164</v>
      </c>
      <c r="B307" s="136" t="s">
        <v>42</v>
      </c>
      <c r="C307" s="137" t="s">
        <v>52</v>
      </c>
      <c r="D307" s="137" t="s">
        <v>49</v>
      </c>
      <c r="E307" s="138" t="s">
        <v>229</v>
      </c>
      <c r="F307" s="151">
        <v>200</v>
      </c>
      <c r="G307" s="146">
        <v>5200</v>
      </c>
      <c r="H307" s="113"/>
    </row>
    <row r="308" spans="1:8" s="13" customFormat="1" ht="33" customHeight="1">
      <c r="A308" s="134" t="s">
        <v>184</v>
      </c>
      <c r="B308" s="149" t="s">
        <v>42</v>
      </c>
      <c r="C308" s="150" t="s">
        <v>52</v>
      </c>
      <c r="D308" s="150" t="s">
        <v>49</v>
      </c>
      <c r="E308" s="141" t="s">
        <v>596</v>
      </c>
      <c r="F308" s="153"/>
      <c r="G308" s="145">
        <f>G309</f>
        <v>19992</v>
      </c>
      <c r="H308" s="113"/>
    </row>
    <row r="309" spans="1:8" s="13" customFormat="1" ht="64.5" customHeight="1">
      <c r="A309" s="135" t="s">
        <v>54</v>
      </c>
      <c r="B309" s="136" t="s">
        <v>42</v>
      </c>
      <c r="C309" s="137" t="s">
        <v>52</v>
      </c>
      <c r="D309" s="137" t="s">
        <v>49</v>
      </c>
      <c r="E309" s="138" t="s">
        <v>596</v>
      </c>
      <c r="F309" s="151">
        <v>100</v>
      </c>
      <c r="G309" s="146">
        <v>19992</v>
      </c>
      <c r="H309" s="113"/>
    </row>
    <row r="310" spans="1:8" s="22" customFormat="1" ht="16.5" customHeight="1">
      <c r="A310" s="154" t="s">
        <v>35</v>
      </c>
      <c r="B310" s="149" t="s">
        <v>42</v>
      </c>
      <c r="C310" s="150" t="s">
        <v>282</v>
      </c>
      <c r="D310" s="150"/>
      <c r="E310" s="268"/>
      <c r="F310" s="151"/>
      <c r="G310" s="145">
        <f aca="true" t="shared" si="1" ref="G310:G315">G311</f>
        <v>310130</v>
      </c>
      <c r="H310" s="17"/>
    </row>
    <row r="311" spans="1:8" s="25" customFormat="1" ht="16.5">
      <c r="A311" s="154" t="s">
        <v>36</v>
      </c>
      <c r="B311" s="149" t="s">
        <v>42</v>
      </c>
      <c r="C311" s="150" t="s">
        <v>282</v>
      </c>
      <c r="D311" s="150" t="s">
        <v>43</v>
      </c>
      <c r="E311" s="268"/>
      <c r="F311" s="151"/>
      <c r="G311" s="145">
        <f t="shared" si="1"/>
        <v>310130</v>
      </c>
      <c r="H311" s="17"/>
    </row>
    <row r="312" spans="1:8" s="6" customFormat="1" ht="66" customHeight="1">
      <c r="A312" s="141" t="s">
        <v>649</v>
      </c>
      <c r="B312" s="149" t="s">
        <v>42</v>
      </c>
      <c r="C312" s="150" t="s">
        <v>282</v>
      </c>
      <c r="D312" s="150" t="s">
        <v>43</v>
      </c>
      <c r="E312" s="156" t="s">
        <v>404</v>
      </c>
      <c r="F312" s="153"/>
      <c r="G312" s="145">
        <f t="shared" si="1"/>
        <v>310130</v>
      </c>
      <c r="H312" s="17"/>
    </row>
    <row r="313" spans="1:8" s="26" customFormat="1" ht="99.75" customHeight="1">
      <c r="A313" s="154" t="s">
        <v>663</v>
      </c>
      <c r="B313" s="149" t="s">
        <v>42</v>
      </c>
      <c r="C313" s="150" t="s">
        <v>282</v>
      </c>
      <c r="D313" s="150" t="s">
        <v>43</v>
      </c>
      <c r="E313" s="156" t="s">
        <v>407</v>
      </c>
      <c r="F313" s="153"/>
      <c r="G313" s="145">
        <f>G314+G317</f>
        <v>310130</v>
      </c>
      <c r="H313" s="87"/>
    </row>
    <row r="314" spans="1:8" s="26" customFormat="1" ht="67.5" customHeight="1">
      <c r="A314" s="133" t="s">
        <v>239</v>
      </c>
      <c r="B314" s="149" t="s">
        <v>42</v>
      </c>
      <c r="C314" s="150" t="s">
        <v>282</v>
      </c>
      <c r="D314" s="150" t="s">
        <v>43</v>
      </c>
      <c r="E314" s="141" t="s">
        <v>471</v>
      </c>
      <c r="F314" s="162"/>
      <c r="G314" s="145">
        <f t="shared" si="1"/>
        <v>290130</v>
      </c>
      <c r="H314" s="87"/>
    </row>
    <row r="315" spans="1:8" s="26" customFormat="1" ht="54.75" customHeight="1">
      <c r="A315" s="135" t="s">
        <v>281</v>
      </c>
      <c r="B315" s="136" t="s">
        <v>42</v>
      </c>
      <c r="C315" s="137" t="s">
        <v>282</v>
      </c>
      <c r="D315" s="137" t="s">
        <v>43</v>
      </c>
      <c r="E315" s="138" t="s">
        <v>240</v>
      </c>
      <c r="F315" s="139"/>
      <c r="G315" s="146">
        <f t="shared" si="1"/>
        <v>290130</v>
      </c>
      <c r="H315" s="87"/>
    </row>
    <row r="316" spans="1:8" s="26" customFormat="1" ht="33.75" customHeight="1">
      <c r="A316" s="135" t="s">
        <v>164</v>
      </c>
      <c r="B316" s="136" t="s">
        <v>42</v>
      </c>
      <c r="C316" s="137" t="s">
        <v>282</v>
      </c>
      <c r="D316" s="137" t="s">
        <v>43</v>
      </c>
      <c r="E316" s="138" t="s">
        <v>240</v>
      </c>
      <c r="F316" s="151">
        <v>200</v>
      </c>
      <c r="G316" s="146">
        <v>290130</v>
      </c>
      <c r="H316" s="87"/>
    </row>
    <row r="317" spans="1:8" s="26" customFormat="1" ht="51.75" customHeight="1">
      <c r="A317" s="133" t="s">
        <v>374</v>
      </c>
      <c r="B317" s="149" t="s">
        <v>42</v>
      </c>
      <c r="C317" s="150" t="s">
        <v>282</v>
      </c>
      <c r="D317" s="150" t="s">
        <v>43</v>
      </c>
      <c r="E317" s="141" t="s">
        <v>472</v>
      </c>
      <c r="F317" s="162"/>
      <c r="G317" s="145">
        <f>G318</f>
        <v>20000</v>
      </c>
      <c r="H317" s="87"/>
    </row>
    <row r="318" spans="1:8" s="26" customFormat="1" ht="33.75" customHeight="1">
      <c r="A318" s="135" t="s">
        <v>281</v>
      </c>
      <c r="B318" s="136" t="s">
        <v>42</v>
      </c>
      <c r="C318" s="137" t="s">
        <v>282</v>
      </c>
      <c r="D318" s="137" t="s">
        <v>43</v>
      </c>
      <c r="E318" s="138" t="s">
        <v>373</v>
      </c>
      <c r="F318" s="139"/>
      <c r="G318" s="146">
        <f>G319</f>
        <v>20000</v>
      </c>
      <c r="H318" s="87"/>
    </row>
    <row r="319" spans="1:8" s="26" customFormat="1" ht="33.75" customHeight="1">
      <c r="A319" s="135" t="s">
        <v>164</v>
      </c>
      <c r="B319" s="136" t="s">
        <v>42</v>
      </c>
      <c r="C319" s="137" t="s">
        <v>282</v>
      </c>
      <c r="D319" s="137" t="s">
        <v>43</v>
      </c>
      <c r="E319" s="138" t="s">
        <v>373</v>
      </c>
      <c r="F319" s="151">
        <v>200</v>
      </c>
      <c r="G319" s="146">
        <v>20000</v>
      </c>
      <c r="H319" s="87"/>
    </row>
    <row r="320" spans="1:8" s="9" customFormat="1" ht="37.5" customHeight="1">
      <c r="A320" s="154" t="s">
        <v>47</v>
      </c>
      <c r="B320" s="149" t="s">
        <v>4</v>
      </c>
      <c r="C320" s="150"/>
      <c r="D320" s="150"/>
      <c r="E320" s="268"/>
      <c r="F320" s="151"/>
      <c r="G320" s="145">
        <f>G321+G329+G358</f>
        <v>38433954</v>
      </c>
      <c r="H320" s="87"/>
    </row>
    <row r="321" spans="1:8" s="27" customFormat="1" ht="17.25" customHeight="1">
      <c r="A321" s="154" t="s">
        <v>15</v>
      </c>
      <c r="B321" s="149" t="s">
        <v>4</v>
      </c>
      <c r="C321" s="150" t="s">
        <v>43</v>
      </c>
      <c r="D321" s="150"/>
      <c r="E321" s="268"/>
      <c r="F321" s="151"/>
      <c r="G321" s="145">
        <f>G322</f>
        <v>2718989</v>
      </c>
      <c r="H321" s="87"/>
    </row>
    <row r="322" spans="1:8" s="11" customFormat="1" ht="46.5">
      <c r="A322" s="154" t="s">
        <v>294</v>
      </c>
      <c r="B322" s="149" t="s">
        <v>4</v>
      </c>
      <c r="C322" s="150" t="s">
        <v>43</v>
      </c>
      <c r="D322" s="150" t="s">
        <v>49</v>
      </c>
      <c r="E322" s="268"/>
      <c r="F322" s="151"/>
      <c r="G322" s="145">
        <f>G323</f>
        <v>2718989</v>
      </c>
      <c r="H322" s="17"/>
    </row>
    <row r="323" spans="1:8" s="6" customFormat="1" ht="51.75" customHeight="1">
      <c r="A323" s="141" t="s">
        <v>664</v>
      </c>
      <c r="B323" s="149" t="s">
        <v>4</v>
      </c>
      <c r="C323" s="150" t="s">
        <v>43</v>
      </c>
      <c r="D323" s="150" t="s">
        <v>49</v>
      </c>
      <c r="E323" s="156" t="s">
        <v>387</v>
      </c>
      <c r="F323" s="153"/>
      <c r="G323" s="145">
        <f>G324</f>
        <v>2718989</v>
      </c>
      <c r="H323" s="17"/>
    </row>
    <row r="324" spans="1:8" s="6" customFormat="1" ht="80.25" customHeight="1">
      <c r="A324" s="141" t="s">
        <v>618</v>
      </c>
      <c r="B324" s="149" t="s">
        <v>4</v>
      </c>
      <c r="C324" s="150" t="s">
        <v>43</v>
      </c>
      <c r="D324" s="150" t="s">
        <v>49</v>
      </c>
      <c r="E324" s="141" t="s">
        <v>388</v>
      </c>
      <c r="F324" s="162"/>
      <c r="G324" s="145">
        <f>G325</f>
        <v>2718989</v>
      </c>
      <c r="H324" s="17"/>
    </row>
    <row r="325" spans="1:8" s="6" customFormat="1" ht="50.25" customHeight="1">
      <c r="A325" s="133" t="s">
        <v>243</v>
      </c>
      <c r="B325" s="149" t="s">
        <v>4</v>
      </c>
      <c r="C325" s="150" t="s">
        <v>43</v>
      </c>
      <c r="D325" s="150" t="s">
        <v>49</v>
      </c>
      <c r="E325" s="141" t="s">
        <v>389</v>
      </c>
      <c r="F325" s="162"/>
      <c r="G325" s="145">
        <f>G326</f>
        <v>2718989</v>
      </c>
      <c r="H325" s="17"/>
    </row>
    <row r="326" spans="1:8" s="8" customFormat="1" ht="30.75">
      <c r="A326" s="250" t="s">
        <v>184</v>
      </c>
      <c r="B326" s="136" t="s">
        <v>4</v>
      </c>
      <c r="C326" s="137" t="s">
        <v>43</v>
      </c>
      <c r="D326" s="137" t="s">
        <v>49</v>
      </c>
      <c r="E326" s="138" t="s">
        <v>244</v>
      </c>
      <c r="F326" s="139"/>
      <c r="G326" s="146">
        <f>G327+G328</f>
        <v>2718989</v>
      </c>
      <c r="H326" s="87"/>
    </row>
    <row r="327" spans="1:8" s="13" customFormat="1" ht="66.75" customHeight="1">
      <c r="A327" s="135" t="s">
        <v>54</v>
      </c>
      <c r="B327" s="136" t="s">
        <v>4</v>
      </c>
      <c r="C327" s="137" t="s">
        <v>43</v>
      </c>
      <c r="D327" s="137" t="s">
        <v>49</v>
      </c>
      <c r="E327" s="138" t="s">
        <v>244</v>
      </c>
      <c r="F327" s="151">
        <v>100</v>
      </c>
      <c r="G327" s="146">
        <v>2356989</v>
      </c>
      <c r="H327" s="113"/>
    </row>
    <row r="328" spans="1:8" s="13" customFormat="1" ht="35.25" customHeight="1">
      <c r="A328" s="135" t="s">
        <v>164</v>
      </c>
      <c r="B328" s="136" t="s">
        <v>4</v>
      </c>
      <c r="C328" s="137" t="s">
        <v>43</v>
      </c>
      <c r="D328" s="137" t="s">
        <v>49</v>
      </c>
      <c r="E328" s="138" t="s">
        <v>244</v>
      </c>
      <c r="F328" s="151">
        <v>200</v>
      </c>
      <c r="G328" s="146">
        <v>362000</v>
      </c>
      <c r="H328" s="113"/>
    </row>
    <row r="329" spans="1:8" s="10" customFormat="1" ht="15">
      <c r="A329" s="154" t="s">
        <v>177</v>
      </c>
      <c r="B329" s="149" t="s">
        <v>4</v>
      </c>
      <c r="C329" s="150" t="s">
        <v>52</v>
      </c>
      <c r="D329" s="150"/>
      <c r="E329" s="156"/>
      <c r="F329" s="151"/>
      <c r="G329" s="145">
        <f>G330+G347</f>
        <v>29674564</v>
      </c>
      <c r="H329" s="113"/>
    </row>
    <row r="330" spans="1:8" s="10" customFormat="1" ht="15">
      <c r="A330" s="154" t="s">
        <v>307</v>
      </c>
      <c r="B330" s="149" t="s">
        <v>4</v>
      </c>
      <c r="C330" s="150" t="s">
        <v>52</v>
      </c>
      <c r="D330" s="150" t="s">
        <v>45</v>
      </c>
      <c r="E330" s="156"/>
      <c r="F330" s="151"/>
      <c r="G330" s="145">
        <f>G331</f>
        <v>5289640</v>
      </c>
      <c r="H330" s="113"/>
    </row>
    <row r="331" spans="1:8" s="10" customFormat="1" ht="30.75">
      <c r="A331" s="141" t="s">
        <v>619</v>
      </c>
      <c r="B331" s="149" t="s">
        <v>4</v>
      </c>
      <c r="C331" s="150" t="s">
        <v>52</v>
      </c>
      <c r="D331" s="150" t="s">
        <v>45</v>
      </c>
      <c r="E331" s="156" t="s">
        <v>392</v>
      </c>
      <c r="F331" s="153"/>
      <c r="G331" s="145">
        <f>G332</f>
        <v>5289640</v>
      </c>
      <c r="H331" s="113"/>
    </row>
    <row r="332" spans="1:8" s="10" customFormat="1" ht="62.25">
      <c r="A332" s="141" t="s">
        <v>658</v>
      </c>
      <c r="B332" s="149" t="s">
        <v>4</v>
      </c>
      <c r="C332" s="150" t="s">
        <v>52</v>
      </c>
      <c r="D332" s="150" t="s">
        <v>45</v>
      </c>
      <c r="E332" s="156" t="s">
        <v>410</v>
      </c>
      <c r="F332" s="153"/>
      <c r="G332" s="145">
        <f>G333</f>
        <v>5289640</v>
      </c>
      <c r="H332" s="113"/>
    </row>
    <row r="333" spans="1:8" s="10" customFormat="1" ht="30.75">
      <c r="A333" s="133" t="s">
        <v>222</v>
      </c>
      <c r="B333" s="149" t="s">
        <v>4</v>
      </c>
      <c r="C333" s="150" t="s">
        <v>52</v>
      </c>
      <c r="D333" s="150" t="s">
        <v>45</v>
      </c>
      <c r="E333" s="141" t="s">
        <v>467</v>
      </c>
      <c r="F333" s="162"/>
      <c r="G333" s="146">
        <f>G334+G337+G340</f>
        <v>5289640</v>
      </c>
      <c r="H333" s="113"/>
    </row>
    <row r="334" spans="1:8" s="10" customFormat="1" ht="33.75" customHeight="1">
      <c r="A334" s="154" t="s">
        <v>245</v>
      </c>
      <c r="B334" s="149" t="s">
        <v>4</v>
      </c>
      <c r="C334" s="150" t="s">
        <v>52</v>
      </c>
      <c r="D334" s="150" t="s">
        <v>45</v>
      </c>
      <c r="E334" s="141" t="s">
        <v>247</v>
      </c>
      <c r="F334" s="162"/>
      <c r="G334" s="145">
        <f>G335+G336</f>
        <v>88069</v>
      </c>
      <c r="H334" s="113"/>
    </row>
    <row r="335" spans="1:8" s="10" customFormat="1" ht="30.75">
      <c r="A335" s="135" t="s">
        <v>164</v>
      </c>
      <c r="B335" s="136" t="s">
        <v>4</v>
      </c>
      <c r="C335" s="137" t="s">
        <v>52</v>
      </c>
      <c r="D335" s="137" t="s">
        <v>45</v>
      </c>
      <c r="E335" s="138" t="s">
        <v>247</v>
      </c>
      <c r="F335" s="151">
        <v>200</v>
      </c>
      <c r="G335" s="146">
        <v>1350</v>
      </c>
      <c r="H335" s="113"/>
    </row>
    <row r="336" spans="1:8" s="10" customFormat="1" ht="15">
      <c r="A336" s="135" t="s">
        <v>306</v>
      </c>
      <c r="B336" s="136" t="s">
        <v>4</v>
      </c>
      <c r="C336" s="137" t="s">
        <v>52</v>
      </c>
      <c r="D336" s="137" t="s">
        <v>45</v>
      </c>
      <c r="E336" s="138" t="s">
        <v>247</v>
      </c>
      <c r="F336" s="151">
        <v>300</v>
      </c>
      <c r="G336" s="146">
        <v>86719</v>
      </c>
      <c r="H336" s="113"/>
    </row>
    <row r="337" spans="1:8" s="10" customFormat="1" ht="30.75">
      <c r="A337" s="133" t="s">
        <v>283</v>
      </c>
      <c r="B337" s="149" t="s">
        <v>4</v>
      </c>
      <c r="C337" s="150" t="s">
        <v>52</v>
      </c>
      <c r="D337" s="150" t="s">
        <v>45</v>
      </c>
      <c r="E337" s="141" t="s">
        <v>248</v>
      </c>
      <c r="F337" s="162"/>
      <c r="G337" s="145">
        <f>G338+G339</f>
        <v>137682</v>
      </c>
      <c r="H337" s="113"/>
    </row>
    <row r="338" spans="1:8" s="10" customFormat="1" ht="30.75">
      <c r="A338" s="135" t="s">
        <v>164</v>
      </c>
      <c r="B338" s="136" t="s">
        <v>4</v>
      </c>
      <c r="C338" s="137" t="s">
        <v>52</v>
      </c>
      <c r="D338" s="137" t="s">
        <v>45</v>
      </c>
      <c r="E338" s="138" t="s">
        <v>248</v>
      </c>
      <c r="F338" s="139">
        <v>200</v>
      </c>
      <c r="G338" s="146">
        <v>2200</v>
      </c>
      <c r="H338" s="113"/>
    </row>
    <row r="339" spans="1:8" s="10" customFormat="1" ht="15">
      <c r="A339" s="135" t="s">
        <v>306</v>
      </c>
      <c r="B339" s="136" t="s">
        <v>4</v>
      </c>
      <c r="C339" s="137" t="s">
        <v>52</v>
      </c>
      <c r="D339" s="137" t="s">
        <v>45</v>
      </c>
      <c r="E339" s="138" t="s">
        <v>248</v>
      </c>
      <c r="F339" s="151">
        <v>300</v>
      </c>
      <c r="G339" s="146">
        <v>135482</v>
      </c>
      <c r="H339" s="113"/>
    </row>
    <row r="340" spans="1:8" s="10" customFormat="1" ht="30.75">
      <c r="A340" s="154" t="s">
        <v>298</v>
      </c>
      <c r="B340" s="149" t="s">
        <v>4</v>
      </c>
      <c r="C340" s="150" t="s">
        <v>52</v>
      </c>
      <c r="D340" s="150" t="s">
        <v>45</v>
      </c>
      <c r="E340" s="141" t="s">
        <v>249</v>
      </c>
      <c r="F340" s="162"/>
      <c r="G340" s="145">
        <f>G341+G344</f>
        <v>5063889</v>
      </c>
      <c r="H340" s="113"/>
    </row>
    <row r="341" spans="1:8" s="10" customFormat="1" ht="18" customHeight="1">
      <c r="A341" s="133" t="s">
        <v>16</v>
      </c>
      <c r="B341" s="149" t="s">
        <v>4</v>
      </c>
      <c r="C341" s="150" t="s">
        <v>52</v>
      </c>
      <c r="D341" s="150" t="s">
        <v>45</v>
      </c>
      <c r="E341" s="141" t="s">
        <v>250</v>
      </c>
      <c r="F341" s="162"/>
      <c r="G341" s="145">
        <f>G343+G342</f>
        <v>4304306</v>
      </c>
      <c r="H341" s="113"/>
    </row>
    <row r="342" spans="1:8" s="10" customFormat="1" ht="30.75">
      <c r="A342" s="135" t="s">
        <v>164</v>
      </c>
      <c r="B342" s="136" t="s">
        <v>4</v>
      </c>
      <c r="C342" s="137" t="s">
        <v>52</v>
      </c>
      <c r="D342" s="137" t="s">
        <v>45</v>
      </c>
      <c r="E342" s="138" t="s">
        <v>250</v>
      </c>
      <c r="F342" s="151">
        <v>200</v>
      </c>
      <c r="G342" s="146">
        <v>72500</v>
      </c>
      <c r="H342" s="113"/>
    </row>
    <row r="343" spans="1:8" s="10" customFormat="1" ht="15">
      <c r="A343" s="135" t="s">
        <v>306</v>
      </c>
      <c r="B343" s="136" t="s">
        <v>4</v>
      </c>
      <c r="C343" s="137" t="s">
        <v>52</v>
      </c>
      <c r="D343" s="137" t="s">
        <v>45</v>
      </c>
      <c r="E343" s="138" t="s">
        <v>250</v>
      </c>
      <c r="F343" s="151">
        <v>300</v>
      </c>
      <c r="G343" s="146">
        <v>4231806</v>
      </c>
      <c r="H343" s="113"/>
    </row>
    <row r="344" spans="1:8" s="10" customFormat="1" ht="18.75" customHeight="1">
      <c r="A344" s="133" t="s">
        <v>56</v>
      </c>
      <c r="B344" s="149" t="s">
        <v>4</v>
      </c>
      <c r="C344" s="150" t="s">
        <v>52</v>
      </c>
      <c r="D344" s="150" t="s">
        <v>45</v>
      </c>
      <c r="E344" s="141" t="s">
        <v>251</v>
      </c>
      <c r="F344" s="162"/>
      <c r="G344" s="145">
        <f>G346+G345</f>
        <v>759583</v>
      </c>
      <c r="H344" s="113"/>
    </row>
    <row r="345" spans="1:8" s="10" customFormat="1" ht="30.75">
      <c r="A345" s="135" t="s">
        <v>164</v>
      </c>
      <c r="B345" s="136" t="s">
        <v>4</v>
      </c>
      <c r="C345" s="137" t="s">
        <v>52</v>
      </c>
      <c r="D345" s="137" t="s">
        <v>45</v>
      </c>
      <c r="E345" s="138" t="s">
        <v>251</v>
      </c>
      <c r="F345" s="151">
        <v>200</v>
      </c>
      <c r="G345" s="146">
        <v>13480</v>
      </c>
      <c r="H345" s="113"/>
    </row>
    <row r="346" spans="1:8" s="10" customFormat="1" ht="15">
      <c r="A346" s="135" t="s">
        <v>306</v>
      </c>
      <c r="B346" s="136" t="s">
        <v>4</v>
      </c>
      <c r="C346" s="137" t="s">
        <v>52</v>
      </c>
      <c r="D346" s="137" t="s">
        <v>45</v>
      </c>
      <c r="E346" s="138" t="s">
        <v>251</v>
      </c>
      <c r="F346" s="151">
        <v>300</v>
      </c>
      <c r="G346" s="146">
        <v>746103</v>
      </c>
      <c r="H346" s="113"/>
    </row>
    <row r="347" spans="1:8" s="10" customFormat="1" ht="15">
      <c r="A347" s="154" t="s">
        <v>178</v>
      </c>
      <c r="B347" s="149" t="s">
        <v>4</v>
      </c>
      <c r="C347" s="150" t="s">
        <v>52</v>
      </c>
      <c r="D347" s="150" t="s">
        <v>46</v>
      </c>
      <c r="E347" s="138"/>
      <c r="F347" s="151"/>
      <c r="G347" s="146">
        <f>G348</f>
        <v>24384924</v>
      </c>
      <c r="H347" s="113"/>
    </row>
    <row r="348" spans="1:8" s="10" customFormat="1" ht="30.75">
      <c r="A348" s="141" t="s">
        <v>619</v>
      </c>
      <c r="B348" s="149" t="s">
        <v>4</v>
      </c>
      <c r="C348" s="150" t="s">
        <v>52</v>
      </c>
      <c r="D348" s="150" t="s">
        <v>46</v>
      </c>
      <c r="E348" s="156" t="s">
        <v>392</v>
      </c>
      <c r="F348" s="151"/>
      <c r="G348" s="145">
        <f>G349</f>
        <v>24384924</v>
      </c>
      <c r="H348" s="113"/>
    </row>
    <row r="349" spans="1:8" s="10" customFormat="1" ht="62.25">
      <c r="A349" s="141" t="s">
        <v>658</v>
      </c>
      <c r="B349" s="149" t="s">
        <v>4</v>
      </c>
      <c r="C349" s="150" t="s">
        <v>52</v>
      </c>
      <c r="D349" s="150" t="s">
        <v>46</v>
      </c>
      <c r="E349" s="156" t="s">
        <v>410</v>
      </c>
      <c r="F349" s="151"/>
      <c r="G349" s="145">
        <f>G350</f>
        <v>24384924</v>
      </c>
      <c r="H349" s="113"/>
    </row>
    <row r="350" spans="1:8" s="10" customFormat="1" ht="30.75">
      <c r="A350" s="133" t="s">
        <v>222</v>
      </c>
      <c r="B350" s="149" t="s">
        <v>4</v>
      </c>
      <c r="C350" s="150" t="s">
        <v>52</v>
      </c>
      <c r="D350" s="150" t="s">
        <v>46</v>
      </c>
      <c r="E350" s="141" t="s">
        <v>467</v>
      </c>
      <c r="F350" s="151"/>
      <c r="G350" s="145">
        <f>G351+G354+G356</f>
        <v>24384924</v>
      </c>
      <c r="H350" s="113"/>
    </row>
    <row r="351" spans="1:8" s="10" customFormat="1" ht="15">
      <c r="A351" s="154" t="s">
        <v>291</v>
      </c>
      <c r="B351" s="149" t="s">
        <v>4</v>
      </c>
      <c r="C351" s="150" t="s">
        <v>52</v>
      </c>
      <c r="D351" s="150" t="s">
        <v>46</v>
      </c>
      <c r="E351" s="141" t="s">
        <v>246</v>
      </c>
      <c r="F351" s="151"/>
      <c r="G351" s="145">
        <f>G353+G352</f>
        <v>2032609</v>
      </c>
      <c r="H351" s="113"/>
    </row>
    <row r="352" spans="1:8" s="10" customFormat="1" ht="30.75">
      <c r="A352" s="135" t="s">
        <v>164</v>
      </c>
      <c r="B352" s="136" t="s">
        <v>4</v>
      </c>
      <c r="C352" s="137" t="s">
        <v>52</v>
      </c>
      <c r="D352" s="137" t="s">
        <v>46</v>
      </c>
      <c r="E352" s="138" t="s">
        <v>246</v>
      </c>
      <c r="F352" s="151">
        <v>200</v>
      </c>
      <c r="G352" s="146">
        <v>150</v>
      </c>
      <c r="H352" s="113"/>
    </row>
    <row r="353" spans="1:8" s="10" customFormat="1" ht="15">
      <c r="A353" s="135" t="s">
        <v>306</v>
      </c>
      <c r="B353" s="136" t="s">
        <v>4</v>
      </c>
      <c r="C353" s="137" t="s">
        <v>52</v>
      </c>
      <c r="D353" s="137" t="s">
        <v>46</v>
      </c>
      <c r="E353" s="138" t="s">
        <v>246</v>
      </c>
      <c r="F353" s="151">
        <v>300</v>
      </c>
      <c r="G353" s="146">
        <v>2032459</v>
      </c>
      <c r="H353" s="113"/>
    </row>
    <row r="354" spans="1:8" s="10" customFormat="1" ht="30.75">
      <c r="A354" s="205" t="s">
        <v>730</v>
      </c>
      <c r="B354" s="158" t="s">
        <v>4</v>
      </c>
      <c r="C354" s="158" t="s">
        <v>52</v>
      </c>
      <c r="D354" s="158" t="s">
        <v>46</v>
      </c>
      <c r="E354" s="156" t="s">
        <v>731</v>
      </c>
      <c r="F354" s="158"/>
      <c r="G354" s="145">
        <f>G355</f>
        <v>22043703</v>
      </c>
      <c r="H354" s="113"/>
    </row>
    <row r="355" spans="1:8" s="10" customFormat="1" ht="15">
      <c r="A355" s="135" t="s">
        <v>306</v>
      </c>
      <c r="B355" s="207" t="s">
        <v>4</v>
      </c>
      <c r="C355" s="207" t="s">
        <v>52</v>
      </c>
      <c r="D355" s="207" t="s">
        <v>46</v>
      </c>
      <c r="E355" s="157" t="s">
        <v>731</v>
      </c>
      <c r="F355" s="207" t="s">
        <v>345</v>
      </c>
      <c r="G355" s="146">
        <v>22043703</v>
      </c>
      <c r="H355" s="113"/>
    </row>
    <row r="356" spans="1:8" s="10" customFormat="1" ht="30.75">
      <c r="A356" s="205" t="s">
        <v>732</v>
      </c>
      <c r="B356" s="251" t="s">
        <v>4</v>
      </c>
      <c r="C356" s="251" t="s">
        <v>52</v>
      </c>
      <c r="D356" s="251" t="s">
        <v>46</v>
      </c>
      <c r="E356" s="252" t="s">
        <v>733</v>
      </c>
      <c r="F356" s="253"/>
      <c r="G356" s="145">
        <f>G357</f>
        <v>308612</v>
      </c>
      <c r="H356" s="113"/>
    </row>
    <row r="357" spans="1:8" s="10" customFormat="1" ht="30.75">
      <c r="A357" s="135" t="s">
        <v>164</v>
      </c>
      <c r="B357" s="207" t="s">
        <v>4</v>
      </c>
      <c r="C357" s="207" t="s">
        <v>52</v>
      </c>
      <c r="D357" s="207" t="s">
        <v>46</v>
      </c>
      <c r="E357" s="157" t="s">
        <v>733</v>
      </c>
      <c r="F357" s="207" t="s">
        <v>175</v>
      </c>
      <c r="G357" s="146">
        <v>308612</v>
      </c>
      <c r="H357" s="113"/>
    </row>
    <row r="358" spans="1:8" s="27" customFormat="1" ht="49.5" customHeight="1">
      <c r="A358" s="154" t="s">
        <v>287</v>
      </c>
      <c r="B358" s="149" t="s">
        <v>4</v>
      </c>
      <c r="C358" s="150" t="s">
        <v>293</v>
      </c>
      <c r="D358" s="150"/>
      <c r="E358" s="156"/>
      <c r="F358" s="151"/>
      <c r="G358" s="145">
        <f>G359</f>
        <v>6040401</v>
      </c>
      <c r="H358" s="87"/>
    </row>
    <row r="359" spans="1:8" s="12" customFormat="1" ht="32.25" customHeight="1">
      <c r="A359" s="154" t="s">
        <v>53</v>
      </c>
      <c r="B359" s="149" t="s">
        <v>4</v>
      </c>
      <c r="C359" s="150" t="s">
        <v>293</v>
      </c>
      <c r="D359" s="150" t="s">
        <v>43</v>
      </c>
      <c r="E359" s="156"/>
      <c r="F359" s="151"/>
      <c r="G359" s="145">
        <f>G360</f>
        <v>6040401</v>
      </c>
      <c r="H359" s="3"/>
    </row>
    <row r="360" spans="1:8" s="16" customFormat="1" ht="49.5" customHeight="1">
      <c r="A360" s="141" t="s">
        <v>664</v>
      </c>
      <c r="B360" s="149" t="s">
        <v>4</v>
      </c>
      <c r="C360" s="150" t="s">
        <v>293</v>
      </c>
      <c r="D360" s="150" t="s">
        <v>43</v>
      </c>
      <c r="E360" s="156" t="s">
        <v>387</v>
      </c>
      <c r="F360" s="153"/>
      <c r="G360" s="145">
        <f>G364</f>
        <v>6040401</v>
      </c>
      <c r="H360" s="3"/>
    </row>
    <row r="361" spans="1:8" s="16" customFormat="1" ht="64.5" customHeight="1">
      <c r="A361" s="141" t="s">
        <v>665</v>
      </c>
      <c r="B361" s="149" t="s">
        <v>4</v>
      </c>
      <c r="C361" s="150" t="s">
        <v>293</v>
      </c>
      <c r="D361" s="150" t="s">
        <v>43</v>
      </c>
      <c r="E361" s="156" t="s">
        <v>406</v>
      </c>
      <c r="F361" s="153"/>
      <c r="G361" s="145">
        <f>G362</f>
        <v>6040401</v>
      </c>
      <c r="H361" s="3"/>
    </row>
    <row r="362" spans="1:8" s="16" customFormat="1" ht="48" customHeight="1">
      <c r="A362" s="133" t="s">
        <v>253</v>
      </c>
      <c r="B362" s="149" t="s">
        <v>4</v>
      </c>
      <c r="C362" s="150" t="s">
        <v>293</v>
      </c>
      <c r="D362" s="150" t="s">
        <v>43</v>
      </c>
      <c r="E362" s="141" t="s">
        <v>473</v>
      </c>
      <c r="F362" s="162"/>
      <c r="G362" s="145">
        <f>G363</f>
        <v>6040401</v>
      </c>
      <c r="H362" s="3"/>
    </row>
    <row r="363" spans="1:8" s="16" customFormat="1" ht="51.75" customHeight="1">
      <c r="A363" s="250" t="s">
        <v>236</v>
      </c>
      <c r="B363" s="136" t="s">
        <v>4</v>
      </c>
      <c r="C363" s="137" t="s">
        <v>293</v>
      </c>
      <c r="D363" s="137" t="s">
        <v>43</v>
      </c>
      <c r="E363" s="138" t="s">
        <v>252</v>
      </c>
      <c r="F363" s="139"/>
      <c r="G363" s="146">
        <f>G364</f>
        <v>6040401</v>
      </c>
      <c r="H363" s="3"/>
    </row>
    <row r="364" spans="1:8" s="16" customFormat="1" ht="16.5" customHeight="1">
      <c r="A364" s="138" t="s">
        <v>305</v>
      </c>
      <c r="B364" s="136" t="s">
        <v>4</v>
      </c>
      <c r="C364" s="137" t="s">
        <v>293</v>
      </c>
      <c r="D364" s="137" t="s">
        <v>43</v>
      </c>
      <c r="E364" s="138" t="s">
        <v>252</v>
      </c>
      <c r="F364" s="151">
        <v>500</v>
      </c>
      <c r="G364" s="146">
        <v>6040401</v>
      </c>
      <c r="H364" s="3"/>
    </row>
    <row r="365" spans="1:8" s="9" customFormat="1" ht="31.5" customHeight="1">
      <c r="A365" s="154" t="s">
        <v>173</v>
      </c>
      <c r="B365" s="149" t="s">
        <v>297</v>
      </c>
      <c r="C365" s="150"/>
      <c r="D365" s="150"/>
      <c r="E365" s="156"/>
      <c r="F365" s="151"/>
      <c r="G365" s="145">
        <f>G366+G373+G454</f>
        <v>269932109</v>
      </c>
      <c r="H365" s="87"/>
    </row>
    <row r="366" spans="1:8" s="28" customFormat="1" ht="18">
      <c r="A366" s="154" t="s">
        <v>140</v>
      </c>
      <c r="B366" s="149" t="s">
        <v>297</v>
      </c>
      <c r="C366" s="150" t="s">
        <v>46</v>
      </c>
      <c r="D366" s="150"/>
      <c r="E366" s="156"/>
      <c r="F366" s="151"/>
      <c r="G366" s="145">
        <f>G367</f>
        <v>34000</v>
      </c>
      <c r="H366" s="113"/>
    </row>
    <row r="367" spans="1:8" s="11" customFormat="1" ht="16.5">
      <c r="A367" s="154" t="s">
        <v>58</v>
      </c>
      <c r="B367" s="149" t="s">
        <v>297</v>
      </c>
      <c r="C367" s="150" t="s">
        <v>46</v>
      </c>
      <c r="D367" s="150" t="s">
        <v>43</v>
      </c>
      <c r="E367" s="156"/>
      <c r="F367" s="151"/>
      <c r="G367" s="145">
        <f>G368</f>
        <v>34000</v>
      </c>
      <c r="H367" s="17"/>
    </row>
    <row r="368" spans="1:8" s="6" customFormat="1" ht="34.5" customHeight="1">
      <c r="A368" s="141" t="s">
        <v>636</v>
      </c>
      <c r="B368" s="149" t="s">
        <v>297</v>
      </c>
      <c r="C368" s="150" t="s">
        <v>46</v>
      </c>
      <c r="D368" s="150" t="s">
        <v>43</v>
      </c>
      <c r="E368" s="156" t="s">
        <v>400</v>
      </c>
      <c r="F368" s="153"/>
      <c r="G368" s="145">
        <f>G371</f>
        <v>34000</v>
      </c>
      <c r="H368" s="17"/>
    </row>
    <row r="369" spans="1:8" s="6" customFormat="1" ht="64.5" customHeight="1">
      <c r="A369" s="154" t="s">
        <v>637</v>
      </c>
      <c r="B369" s="149" t="s">
        <v>297</v>
      </c>
      <c r="C369" s="150" t="s">
        <v>46</v>
      </c>
      <c r="D369" s="150" t="s">
        <v>43</v>
      </c>
      <c r="E369" s="156" t="s">
        <v>423</v>
      </c>
      <c r="F369" s="153"/>
      <c r="G369" s="145">
        <f>G370</f>
        <v>34000</v>
      </c>
      <c r="H369" s="17"/>
    </row>
    <row r="370" spans="1:8" s="6" customFormat="1" ht="49.5" customHeight="1">
      <c r="A370" s="133" t="s">
        <v>33</v>
      </c>
      <c r="B370" s="149" t="s">
        <v>297</v>
      </c>
      <c r="C370" s="150" t="s">
        <v>46</v>
      </c>
      <c r="D370" s="150" t="s">
        <v>43</v>
      </c>
      <c r="E370" s="141" t="s">
        <v>446</v>
      </c>
      <c r="F370" s="162"/>
      <c r="G370" s="145">
        <f>G371</f>
        <v>34000</v>
      </c>
      <c r="H370" s="17"/>
    </row>
    <row r="371" spans="1:7" s="17" customFormat="1" ht="17.25" customHeight="1">
      <c r="A371" s="135" t="s">
        <v>172</v>
      </c>
      <c r="B371" s="136" t="s">
        <v>297</v>
      </c>
      <c r="C371" s="137" t="s">
        <v>46</v>
      </c>
      <c r="D371" s="137" t="s">
        <v>43</v>
      </c>
      <c r="E371" s="172" t="s">
        <v>254</v>
      </c>
      <c r="F371" s="139"/>
      <c r="G371" s="146">
        <f>G372</f>
        <v>34000</v>
      </c>
    </row>
    <row r="372" spans="1:8" s="13" customFormat="1" ht="34.5" customHeight="1">
      <c r="A372" s="135" t="s">
        <v>55</v>
      </c>
      <c r="B372" s="136" t="s">
        <v>297</v>
      </c>
      <c r="C372" s="137" t="s">
        <v>46</v>
      </c>
      <c r="D372" s="137" t="s">
        <v>43</v>
      </c>
      <c r="E372" s="172" t="s">
        <v>254</v>
      </c>
      <c r="F372" s="151">
        <v>600</v>
      </c>
      <c r="G372" s="146">
        <v>34000</v>
      </c>
      <c r="H372" s="113"/>
    </row>
    <row r="373" spans="1:8" s="6" customFormat="1" ht="17.25" customHeight="1">
      <c r="A373" s="154" t="s">
        <v>141</v>
      </c>
      <c r="B373" s="149" t="s">
        <v>297</v>
      </c>
      <c r="C373" s="150" t="s">
        <v>50</v>
      </c>
      <c r="D373" s="150"/>
      <c r="E373" s="156"/>
      <c r="F373" s="151"/>
      <c r="G373" s="145">
        <f>G374+G382++G423+G433+G443</f>
        <v>261864361</v>
      </c>
      <c r="H373" s="17"/>
    </row>
    <row r="374" spans="1:8" s="29" customFormat="1" ht="15">
      <c r="A374" s="154" t="s">
        <v>30</v>
      </c>
      <c r="B374" s="149" t="s">
        <v>297</v>
      </c>
      <c r="C374" s="150" t="s">
        <v>50</v>
      </c>
      <c r="D374" s="150" t="s">
        <v>43</v>
      </c>
      <c r="E374" s="156"/>
      <c r="F374" s="151"/>
      <c r="G374" s="145">
        <f>G375</f>
        <v>11823032</v>
      </c>
      <c r="H374" s="87"/>
    </row>
    <row r="375" spans="1:8" s="15" customFormat="1" ht="30.75">
      <c r="A375" s="141" t="s">
        <v>646</v>
      </c>
      <c r="B375" s="149" t="s">
        <v>297</v>
      </c>
      <c r="C375" s="150" t="s">
        <v>50</v>
      </c>
      <c r="D375" s="150" t="s">
        <v>43</v>
      </c>
      <c r="E375" s="156" t="s">
        <v>403</v>
      </c>
      <c r="F375" s="151"/>
      <c r="G375" s="145">
        <f>G376</f>
        <v>11823032</v>
      </c>
      <c r="H375" s="114"/>
    </row>
    <row r="376" spans="1:8" s="15" customFormat="1" ht="50.25" customHeight="1">
      <c r="A376" s="141" t="s">
        <v>647</v>
      </c>
      <c r="B376" s="149" t="s">
        <v>297</v>
      </c>
      <c r="C376" s="150" t="s">
        <v>50</v>
      </c>
      <c r="D376" s="150" t="s">
        <v>43</v>
      </c>
      <c r="E376" s="156" t="s">
        <v>411</v>
      </c>
      <c r="F376" s="153"/>
      <c r="G376" s="145">
        <f>G377</f>
        <v>11823032</v>
      </c>
      <c r="H376" s="114"/>
    </row>
    <row r="377" spans="1:8" s="15" customFormat="1" ht="20.25" customHeight="1">
      <c r="A377" s="133" t="s">
        <v>255</v>
      </c>
      <c r="B377" s="149" t="s">
        <v>297</v>
      </c>
      <c r="C377" s="150" t="s">
        <v>50</v>
      </c>
      <c r="D377" s="150" t="s">
        <v>43</v>
      </c>
      <c r="E377" s="141" t="s">
        <v>452</v>
      </c>
      <c r="F377" s="153"/>
      <c r="G377" s="145">
        <f>G378+G380</f>
        <v>11823032</v>
      </c>
      <c r="H377" s="114"/>
    </row>
    <row r="378" spans="1:8" s="5" customFormat="1" ht="102" customHeight="1">
      <c r="A378" s="250" t="s">
        <v>233</v>
      </c>
      <c r="B378" s="149" t="s">
        <v>297</v>
      </c>
      <c r="C378" s="150" t="s">
        <v>50</v>
      </c>
      <c r="D378" s="150" t="s">
        <v>43</v>
      </c>
      <c r="E378" s="141" t="s">
        <v>256</v>
      </c>
      <c r="F378" s="162"/>
      <c r="G378" s="145">
        <f>G379</f>
        <v>4748085</v>
      </c>
      <c r="H378" s="17"/>
    </row>
    <row r="379" spans="1:8" s="1" customFormat="1" ht="36" customHeight="1">
      <c r="A379" s="135" t="s">
        <v>55</v>
      </c>
      <c r="B379" s="136" t="s">
        <v>297</v>
      </c>
      <c r="C379" s="137" t="s">
        <v>50</v>
      </c>
      <c r="D379" s="137" t="s">
        <v>43</v>
      </c>
      <c r="E379" s="138" t="s">
        <v>256</v>
      </c>
      <c r="F379" s="151">
        <v>600</v>
      </c>
      <c r="G379" s="146">
        <v>4748085</v>
      </c>
      <c r="H379" s="3"/>
    </row>
    <row r="380" spans="1:8" s="15" customFormat="1" ht="32.25" customHeight="1">
      <c r="A380" s="154" t="s">
        <v>171</v>
      </c>
      <c r="B380" s="149" t="s">
        <v>297</v>
      </c>
      <c r="C380" s="150" t="s">
        <v>50</v>
      </c>
      <c r="D380" s="150" t="s">
        <v>43</v>
      </c>
      <c r="E380" s="171" t="s">
        <v>257</v>
      </c>
      <c r="F380" s="162"/>
      <c r="G380" s="145">
        <f>G381</f>
        <v>7074947</v>
      </c>
      <c r="H380" s="114"/>
    </row>
    <row r="381" spans="1:8" s="1" customFormat="1" ht="33" customHeight="1">
      <c r="A381" s="135" t="s">
        <v>55</v>
      </c>
      <c r="B381" s="136" t="s">
        <v>297</v>
      </c>
      <c r="C381" s="137" t="s">
        <v>50</v>
      </c>
      <c r="D381" s="137" t="s">
        <v>43</v>
      </c>
      <c r="E381" s="172" t="s">
        <v>257</v>
      </c>
      <c r="F381" s="151">
        <v>600</v>
      </c>
      <c r="G381" s="146">
        <v>7074947</v>
      </c>
      <c r="H381" s="3"/>
    </row>
    <row r="382" spans="1:8" s="1" customFormat="1" ht="18" customHeight="1">
      <c r="A382" s="154" t="s">
        <v>284</v>
      </c>
      <c r="B382" s="149" t="s">
        <v>297</v>
      </c>
      <c r="C382" s="150" t="s">
        <v>50</v>
      </c>
      <c r="D382" s="150" t="s">
        <v>44</v>
      </c>
      <c r="E382" s="156"/>
      <c r="F382" s="153"/>
      <c r="G382" s="145">
        <f>G383+G419</f>
        <v>236118345</v>
      </c>
      <c r="H382" s="3"/>
    </row>
    <row r="383" spans="1:8" s="2" customFormat="1" ht="36" customHeight="1">
      <c r="A383" s="141" t="s">
        <v>646</v>
      </c>
      <c r="B383" s="149" t="s">
        <v>297</v>
      </c>
      <c r="C383" s="150" t="s">
        <v>50</v>
      </c>
      <c r="D383" s="150" t="s">
        <v>44</v>
      </c>
      <c r="E383" s="156" t="s">
        <v>403</v>
      </c>
      <c r="F383" s="151"/>
      <c r="G383" s="145">
        <f>G384</f>
        <v>236018983</v>
      </c>
      <c r="H383" s="87"/>
    </row>
    <row r="384" spans="1:8" s="15" customFormat="1" ht="50.25" customHeight="1">
      <c r="A384" s="141" t="s">
        <v>647</v>
      </c>
      <c r="B384" s="149" t="s">
        <v>297</v>
      </c>
      <c r="C384" s="150" t="s">
        <v>50</v>
      </c>
      <c r="D384" s="150" t="s">
        <v>44</v>
      </c>
      <c r="E384" s="156" t="s">
        <v>411</v>
      </c>
      <c r="F384" s="153"/>
      <c r="G384" s="145">
        <f>G385+G394+G403+G408+G413+G416</f>
        <v>236018983</v>
      </c>
      <c r="H384" s="114"/>
    </row>
    <row r="385" spans="1:8" s="15" customFormat="1" ht="15" customHeight="1">
      <c r="A385" s="133" t="s">
        <v>258</v>
      </c>
      <c r="B385" s="149" t="s">
        <v>297</v>
      </c>
      <c r="C385" s="150" t="s">
        <v>50</v>
      </c>
      <c r="D385" s="150" t="s">
        <v>44</v>
      </c>
      <c r="E385" s="171" t="s">
        <v>453</v>
      </c>
      <c r="F385" s="153"/>
      <c r="G385" s="145">
        <f>G386+G390+G392+G388</f>
        <v>221060511</v>
      </c>
      <c r="H385" s="114"/>
    </row>
    <row r="386" spans="1:8" s="8" customFormat="1" ht="113.25" customHeight="1">
      <c r="A386" s="133" t="s">
        <v>159</v>
      </c>
      <c r="B386" s="149" t="s">
        <v>297</v>
      </c>
      <c r="C386" s="150" t="s">
        <v>50</v>
      </c>
      <c r="D386" s="150" t="s">
        <v>44</v>
      </c>
      <c r="E386" s="141" t="s">
        <v>259</v>
      </c>
      <c r="F386" s="162"/>
      <c r="G386" s="145">
        <f>G387</f>
        <v>173845106</v>
      </c>
      <c r="H386" s="87"/>
    </row>
    <row r="387" spans="1:8" s="16" customFormat="1" ht="33" customHeight="1">
      <c r="A387" s="135" t="s">
        <v>55</v>
      </c>
      <c r="B387" s="136" t="s">
        <v>297</v>
      </c>
      <c r="C387" s="137" t="s">
        <v>50</v>
      </c>
      <c r="D387" s="137" t="s">
        <v>44</v>
      </c>
      <c r="E387" s="138" t="s">
        <v>259</v>
      </c>
      <c r="F387" s="151">
        <v>600</v>
      </c>
      <c r="G387" s="146">
        <v>173845106</v>
      </c>
      <c r="H387" s="3"/>
    </row>
    <row r="388" spans="1:8" s="16" customFormat="1" ht="33" customHeight="1">
      <c r="A388" s="152" t="s">
        <v>738</v>
      </c>
      <c r="B388" s="149" t="s">
        <v>297</v>
      </c>
      <c r="C388" s="150" t="s">
        <v>50</v>
      </c>
      <c r="D388" s="150" t="s">
        <v>44</v>
      </c>
      <c r="E388" s="141" t="s">
        <v>739</v>
      </c>
      <c r="F388" s="153"/>
      <c r="G388" s="145">
        <f>G389</f>
        <v>13983480</v>
      </c>
      <c r="H388" s="3"/>
    </row>
    <row r="389" spans="1:8" s="16" customFormat="1" ht="33" customHeight="1">
      <c r="A389" s="142" t="s">
        <v>55</v>
      </c>
      <c r="B389" s="136" t="s">
        <v>297</v>
      </c>
      <c r="C389" s="137" t="s">
        <v>50</v>
      </c>
      <c r="D389" s="137" t="s">
        <v>44</v>
      </c>
      <c r="E389" s="138" t="s">
        <v>739</v>
      </c>
      <c r="F389" s="151">
        <v>600</v>
      </c>
      <c r="G389" s="146">
        <v>13983480</v>
      </c>
      <c r="H389" s="3"/>
    </row>
    <row r="390" spans="1:8" s="16" customFormat="1" ht="33" customHeight="1">
      <c r="A390" s="154" t="s">
        <v>171</v>
      </c>
      <c r="B390" s="149" t="s">
        <v>297</v>
      </c>
      <c r="C390" s="150" t="s">
        <v>50</v>
      </c>
      <c r="D390" s="150" t="s">
        <v>44</v>
      </c>
      <c r="E390" s="171" t="s">
        <v>260</v>
      </c>
      <c r="F390" s="162"/>
      <c r="G390" s="145">
        <f>G391</f>
        <v>33186775</v>
      </c>
      <c r="H390" s="3"/>
    </row>
    <row r="391" spans="1:8" s="16" customFormat="1" ht="33" customHeight="1">
      <c r="A391" s="135" t="s">
        <v>55</v>
      </c>
      <c r="B391" s="136" t="s">
        <v>297</v>
      </c>
      <c r="C391" s="137" t="s">
        <v>50</v>
      </c>
      <c r="D391" s="137" t="s">
        <v>44</v>
      </c>
      <c r="E391" s="172" t="s">
        <v>260</v>
      </c>
      <c r="F391" s="151">
        <v>600</v>
      </c>
      <c r="G391" s="146">
        <v>33186775</v>
      </c>
      <c r="H391" s="3"/>
    </row>
    <row r="392" spans="1:8" s="16" customFormat="1" ht="18.75" customHeight="1">
      <c r="A392" s="154" t="s">
        <v>565</v>
      </c>
      <c r="B392" s="149" t="s">
        <v>297</v>
      </c>
      <c r="C392" s="150" t="s">
        <v>50</v>
      </c>
      <c r="D392" s="150" t="s">
        <v>44</v>
      </c>
      <c r="E392" s="171" t="s">
        <v>564</v>
      </c>
      <c r="F392" s="162"/>
      <c r="G392" s="145">
        <f>G393</f>
        <v>45150</v>
      </c>
      <c r="H392" s="3"/>
    </row>
    <row r="393" spans="1:8" s="16" customFormat="1" ht="33" customHeight="1">
      <c r="A393" s="135" t="s">
        <v>55</v>
      </c>
      <c r="B393" s="136" t="s">
        <v>297</v>
      </c>
      <c r="C393" s="137" t="s">
        <v>50</v>
      </c>
      <c r="D393" s="137" t="s">
        <v>44</v>
      </c>
      <c r="E393" s="172" t="s">
        <v>564</v>
      </c>
      <c r="F393" s="151">
        <v>600</v>
      </c>
      <c r="G393" s="146">
        <v>45150</v>
      </c>
      <c r="H393" s="3"/>
    </row>
    <row r="394" spans="1:8" s="16" customFormat="1" ht="33" customHeight="1">
      <c r="A394" s="133" t="s">
        <v>263</v>
      </c>
      <c r="B394" s="149" t="s">
        <v>297</v>
      </c>
      <c r="C394" s="150" t="s">
        <v>50</v>
      </c>
      <c r="D394" s="150" t="s">
        <v>44</v>
      </c>
      <c r="E394" s="141" t="s">
        <v>454</v>
      </c>
      <c r="F394" s="151"/>
      <c r="G394" s="145">
        <f>G395+G397+G399+G401</f>
        <v>6961571</v>
      </c>
      <c r="H394" s="3"/>
    </row>
    <row r="395" spans="1:8" s="16" customFormat="1" ht="131.25" customHeight="1">
      <c r="A395" s="134" t="s">
        <v>590</v>
      </c>
      <c r="B395" s="149" t="s">
        <v>297</v>
      </c>
      <c r="C395" s="150" t="s">
        <v>50</v>
      </c>
      <c r="D395" s="150" t="s">
        <v>44</v>
      </c>
      <c r="E395" s="141" t="s">
        <v>559</v>
      </c>
      <c r="F395" s="153"/>
      <c r="G395" s="145">
        <f>G396</f>
        <v>370741</v>
      </c>
      <c r="H395" s="3"/>
    </row>
    <row r="396" spans="1:8" s="16" customFormat="1" ht="33" customHeight="1">
      <c r="A396" s="142" t="s">
        <v>55</v>
      </c>
      <c r="B396" s="136" t="s">
        <v>297</v>
      </c>
      <c r="C396" s="137" t="s">
        <v>50</v>
      </c>
      <c r="D396" s="137" t="s">
        <v>44</v>
      </c>
      <c r="E396" s="138" t="s">
        <v>559</v>
      </c>
      <c r="F396" s="151">
        <v>600</v>
      </c>
      <c r="G396" s="146">
        <v>370741</v>
      </c>
      <c r="H396" s="3"/>
    </row>
    <row r="397" spans="1:8" s="16" customFormat="1" ht="129" customHeight="1">
      <c r="A397" s="133" t="s">
        <v>589</v>
      </c>
      <c r="B397" s="149" t="s">
        <v>297</v>
      </c>
      <c r="C397" s="150" t="s">
        <v>50</v>
      </c>
      <c r="D397" s="150" t="s">
        <v>44</v>
      </c>
      <c r="E397" s="141" t="s">
        <v>12</v>
      </c>
      <c r="F397" s="151"/>
      <c r="G397" s="145">
        <f>G398</f>
        <v>2479510</v>
      </c>
      <c r="H397" s="3"/>
    </row>
    <row r="398" spans="1:8" s="16" customFormat="1" ht="35.25" customHeight="1">
      <c r="A398" s="135" t="s">
        <v>55</v>
      </c>
      <c r="B398" s="136" t="s">
        <v>297</v>
      </c>
      <c r="C398" s="137" t="s">
        <v>50</v>
      </c>
      <c r="D398" s="137" t="s">
        <v>44</v>
      </c>
      <c r="E398" s="138" t="s">
        <v>12</v>
      </c>
      <c r="F398" s="151">
        <v>600</v>
      </c>
      <c r="G398" s="146">
        <v>2479510</v>
      </c>
      <c r="H398" s="3"/>
    </row>
    <row r="399" spans="1:8" s="16" customFormat="1" ht="58.5" customHeight="1">
      <c r="A399" s="154" t="s">
        <v>608</v>
      </c>
      <c r="B399" s="149" t="s">
        <v>297</v>
      </c>
      <c r="C399" s="150" t="s">
        <v>50</v>
      </c>
      <c r="D399" s="150" t="s">
        <v>44</v>
      </c>
      <c r="E399" s="141" t="s">
        <v>609</v>
      </c>
      <c r="F399" s="151"/>
      <c r="G399" s="145">
        <f>G400</f>
        <v>3116100</v>
      </c>
      <c r="H399" s="3"/>
    </row>
    <row r="400" spans="1:8" s="16" customFormat="1" ht="35.25" customHeight="1">
      <c r="A400" s="135" t="s">
        <v>55</v>
      </c>
      <c r="B400" s="136" t="s">
        <v>297</v>
      </c>
      <c r="C400" s="137" t="s">
        <v>50</v>
      </c>
      <c r="D400" s="137" t="s">
        <v>44</v>
      </c>
      <c r="E400" s="138" t="s">
        <v>609</v>
      </c>
      <c r="F400" s="151">
        <v>600</v>
      </c>
      <c r="G400" s="146">
        <v>3116100</v>
      </c>
      <c r="H400" s="3"/>
    </row>
    <row r="401" spans="1:8" s="16" customFormat="1" ht="35.25" customHeight="1">
      <c r="A401" s="154" t="s">
        <v>744</v>
      </c>
      <c r="B401" s="149" t="s">
        <v>297</v>
      </c>
      <c r="C401" s="150" t="s">
        <v>50</v>
      </c>
      <c r="D401" s="150" t="s">
        <v>44</v>
      </c>
      <c r="E401" s="141" t="s">
        <v>745</v>
      </c>
      <c r="F401" s="153"/>
      <c r="G401" s="145">
        <f>G402</f>
        <v>995220</v>
      </c>
      <c r="H401" s="3"/>
    </row>
    <row r="402" spans="1:8" s="16" customFormat="1" ht="35.25" customHeight="1">
      <c r="A402" s="135" t="s">
        <v>55</v>
      </c>
      <c r="B402" s="136" t="s">
        <v>297</v>
      </c>
      <c r="C402" s="137" t="s">
        <v>50</v>
      </c>
      <c r="D402" s="137" t="s">
        <v>44</v>
      </c>
      <c r="E402" s="138" t="s">
        <v>745</v>
      </c>
      <c r="F402" s="151">
        <v>600</v>
      </c>
      <c r="G402" s="146">
        <v>995220</v>
      </c>
      <c r="H402" s="3"/>
    </row>
    <row r="403" spans="1:8" s="16" customFormat="1" ht="34.5" customHeight="1">
      <c r="A403" s="133" t="s">
        <v>264</v>
      </c>
      <c r="B403" s="149" t="s">
        <v>297</v>
      </c>
      <c r="C403" s="150" t="s">
        <v>50</v>
      </c>
      <c r="D403" s="150" t="s">
        <v>44</v>
      </c>
      <c r="E403" s="141" t="s">
        <v>455</v>
      </c>
      <c r="F403" s="153"/>
      <c r="G403" s="145">
        <f>G404+G406</f>
        <v>3091846</v>
      </c>
      <c r="H403" s="3"/>
    </row>
    <row r="404" spans="1:8" s="16" customFormat="1" ht="34.5" customHeight="1">
      <c r="A404" s="134" t="s">
        <v>560</v>
      </c>
      <c r="B404" s="149" t="s">
        <v>297</v>
      </c>
      <c r="C404" s="150" t="s">
        <v>50</v>
      </c>
      <c r="D404" s="150" t="s">
        <v>44</v>
      </c>
      <c r="E404" s="141" t="s">
        <v>561</v>
      </c>
      <c r="F404" s="153"/>
      <c r="G404" s="145">
        <f>G405</f>
        <v>329753</v>
      </c>
      <c r="H404" s="3"/>
    </row>
    <row r="405" spans="1:8" s="16" customFormat="1" ht="34.5" customHeight="1">
      <c r="A405" s="142" t="s">
        <v>55</v>
      </c>
      <c r="B405" s="136" t="s">
        <v>297</v>
      </c>
      <c r="C405" s="137" t="s">
        <v>50</v>
      </c>
      <c r="D405" s="137" t="s">
        <v>44</v>
      </c>
      <c r="E405" s="138" t="s">
        <v>561</v>
      </c>
      <c r="F405" s="139">
        <v>600</v>
      </c>
      <c r="G405" s="146">
        <v>329753</v>
      </c>
      <c r="H405" s="3"/>
    </row>
    <row r="406" spans="1:8" s="16" customFormat="1" ht="36" customHeight="1">
      <c r="A406" s="133" t="s">
        <v>265</v>
      </c>
      <c r="B406" s="149" t="s">
        <v>297</v>
      </c>
      <c r="C406" s="150" t="s">
        <v>50</v>
      </c>
      <c r="D406" s="150" t="s">
        <v>44</v>
      </c>
      <c r="E406" s="141" t="s">
        <v>266</v>
      </c>
      <c r="F406" s="162"/>
      <c r="G406" s="145">
        <f>G407</f>
        <v>2762093</v>
      </c>
      <c r="H406" s="3"/>
    </row>
    <row r="407" spans="1:8" s="16" customFormat="1" ht="33" customHeight="1">
      <c r="A407" s="135" t="s">
        <v>55</v>
      </c>
      <c r="B407" s="136" t="s">
        <v>297</v>
      </c>
      <c r="C407" s="137" t="s">
        <v>50</v>
      </c>
      <c r="D407" s="137" t="s">
        <v>44</v>
      </c>
      <c r="E407" s="138" t="s">
        <v>266</v>
      </c>
      <c r="F407" s="139">
        <v>600</v>
      </c>
      <c r="G407" s="146">
        <v>2762093</v>
      </c>
      <c r="H407" s="3"/>
    </row>
    <row r="408" spans="1:8" s="16" customFormat="1" ht="33" customHeight="1">
      <c r="A408" s="154" t="s">
        <v>533</v>
      </c>
      <c r="B408" s="149" t="s">
        <v>297</v>
      </c>
      <c r="C408" s="150" t="s">
        <v>50</v>
      </c>
      <c r="D408" s="150" t="s">
        <v>44</v>
      </c>
      <c r="E408" s="141" t="s">
        <v>531</v>
      </c>
      <c r="F408" s="153"/>
      <c r="G408" s="145">
        <f>G409+G411</f>
        <v>1370414</v>
      </c>
      <c r="H408" s="3"/>
    </row>
    <row r="409" spans="1:8" s="16" customFormat="1" ht="52.5" customHeight="1">
      <c r="A409" s="154" t="s">
        <v>563</v>
      </c>
      <c r="B409" s="149" t="s">
        <v>297</v>
      </c>
      <c r="C409" s="150" t="s">
        <v>50</v>
      </c>
      <c r="D409" s="150" t="s">
        <v>44</v>
      </c>
      <c r="E409" s="141" t="s">
        <v>562</v>
      </c>
      <c r="F409" s="153"/>
      <c r="G409" s="145">
        <f>G410</f>
        <v>539710</v>
      </c>
      <c r="H409" s="3"/>
    </row>
    <row r="410" spans="1:8" s="16" customFormat="1" ht="33" customHeight="1">
      <c r="A410" s="135" t="s">
        <v>55</v>
      </c>
      <c r="B410" s="136" t="s">
        <v>297</v>
      </c>
      <c r="C410" s="137" t="s">
        <v>50</v>
      </c>
      <c r="D410" s="137" t="s">
        <v>44</v>
      </c>
      <c r="E410" s="138" t="s">
        <v>562</v>
      </c>
      <c r="F410" s="139">
        <v>600</v>
      </c>
      <c r="G410" s="146">
        <v>539710</v>
      </c>
      <c r="H410" s="3"/>
    </row>
    <row r="411" spans="1:8" s="16" customFormat="1" ht="59.25" customHeight="1">
      <c r="A411" s="154" t="s">
        <v>534</v>
      </c>
      <c r="B411" s="149" t="s">
        <v>297</v>
      </c>
      <c r="C411" s="150" t="s">
        <v>50</v>
      </c>
      <c r="D411" s="150" t="s">
        <v>44</v>
      </c>
      <c r="E411" s="141" t="s">
        <v>532</v>
      </c>
      <c r="F411" s="162"/>
      <c r="G411" s="145">
        <f>G412</f>
        <v>830704</v>
      </c>
      <c r="H411" s="3"/>
    </row>
    <row r="412" spans="1:8" s="16" customFormat="1" ht="33" customHeight="1">
      <c r="A412" s="135" t="s">
        <v>55</v>
      </c>
      <c r="B412" s="136" t="s">
        <v>297</v>
      </c>
      <c r="C412" s="137" t="s">
        <v>50</v>
      </c>
      <c r="D412" s="137" t="s">
        <v>44</v>
      </c>
      <c r="E412" s="138" t="s">
        <v>532</v>
      </c>
      <c r="F412" s="139">
        <v>600</v>
      </c>
      <c r="G412" s="146">
        <v>830704</v>
      </c>
      <c r="H412" s="3"/>
    </row>
    <row r="413" spans="1:8" s="16" customFormat="1" ht="24.75" customHeight="1">
      <c r="A413" s="249" t="s">
        <v>600</v>
      </c>
      <c r="B413" s="149" t="s">
        <v>297</v>
      </c>
      <c r="C413" s="150" t="s">
        <v>50</v>
      </c>
      <c r="D413" s="150" t="s">
        <v>44</v>
      </c>
      <c r="E413" s="141" t="s">
        <v>601</v>
      </c>
      <c r="F413" s="139"/>
      <c r="G413" s="145">
        <f>G414</f>
        <v>1600750</v>
      </c>
      <c r="H413" s="3"/>
    </row>
    <row r="414" spans="1:8" s="16" customFormat="1" ht="86.25" customHeight="1">
      <c r="A414" s="249" t="s">
        <v>602</v>
      </c>
      <c r="B414" s="149" t="s">
        <v>297</v>
      </c>
      <c r="C414" s="150" t="s">
        <v>50</v>
      </c>
      <c r="D414" s="150" t="s">
        <v>44</v>
      </c>
      <c r="E414" s="141" t="s">
        <v>603</v>
      </c>
      <c r="F414" s="139"/>
      <c r="G414" s="145">
        <f>G415</f>
        <v>1600750</v>
      </c>
      <c r="H414" s="3"/>
    </row>
    <row r="415" spans="1:8" s="16" customFormat="1" ht="33" customHeight="1">
      <c r="A415" s="135" t="s">
        <v>55</v>
      </c>
      <c r="B415" s="136" t="s">
        <v>297</v>
      </c>
      <c r="C415" s="137" t="s">
        <v>50</v>
      </c>
      <c r="D415" s="137" t="s">
        <v>44</v>
      </c>
      <c r="E415" s="138" t="s">
        <v>603</v>
      </c>
      <c r="F415" s="139">
        <v>600</v>
      </c>
      <c r="G415" s="146">
        <v>1600750</v>
      </c>
      <c r="H415" s="3"/>
    </row>
    <row r="416" spans="1:8" s="16" customFormat="1" ht="23.25" customHeight="1">
      <c r="A416" s="154" t="s">
        <v>740</v>
      </c>
      <c r="B416" s="149" t="s">
        <v>297</v>
      </c>
      <c r="C416" s="150" t="s">
        <v>50</v>
      </c>
      <c r="D416" s="150" t="s">
        <v>44</v>
      </c>
      <c r="E416" s="141" t="s">
        <v>741</v>
      </c>
      <c r="F416" s="139"/>
      <c r="G416" s="145">
        <f>G417</f>
        <v>1933891</v>
      </c>
      <c r="H416" s="3"/>
    </row>
    <row r="417" spans="1:8" s="16" customFormat="1" ht="33" customHeight="1">
      <c r="A417" s="154" t="s">
        <v>742</v>
      </c>
      <c r="B417" s="149" t="s">
        <v>297</v>
      </c>
      <c r="C417" s="150" t="s">
        <v>50</v>
      </c>
      <c r="D417" s="150" t="s">
        <v>44</v>
      </c>
      <c r="E417" s="141" t="s">
        <v>743</v>
      </c>
      <c r="F417" s="162"/>
      <c r="G417" s="146">
        <f>G418</f>
        <v>1933891</v>
      </c>
      <c r="H417" s="3"/>
    </row>
    <row r="418" spans="1:8" s="16" customFormat="1" ht="33" customHeight="1">
      <c r="A418" s="135" t="s">
        <v>55</v>
      </c>
      <c r="B418" s="136" t="s">
        <v>297</v>
      </c>
      <c r="C418" s="137" t="s">
        <v>50</v>
      </c>
      <c r="D418" s="137" t="s">
        <v>44</v>
      </c>
      <c r="E418" s="138" t="s">
        <v>743</v>
      </c>
      <c r="F418" s="139">
        <v>600</v>
      </c>
      <c r="G418" s="146">
        <f>38767+1895124</f>
        <v>1933891</v>
      </c>
      <c r="H418" s="3"/>
    </row>
    <row r="419" spans="1:8" s="16" customFormat="1" ht="33" customHeight="1">
      <c r="A419" s="154" t="s">
        <v>38</v>
      </c>
      <c r="B419" s="149" t="s">
        <v>297</v>
      </c>
      <c r="C419" s="150" t="s">
        <v>50</v>
      </c>
      <c r="D419" s="150" t="s">
        <v>44</v>
      </c>
      <c r="E419" s="141" t="s">
        <v>385</v>
      </c>
      <c r="F419" s="162"/>
      <c r="G419" s="145">
        <f>G420</f>
        <v>99362</v>
      </c>
      <c r="H419" s="3"/>
    </row>
    <row r="420" spans="1:8" s="16" customFormat="1" ht="33" customHeight="1">
      <c r="A420" s="135" t="s">
        <v>370</v>
      </c>
      <c r="B420" s="136" t="s">
        <v>297</v>
      </c>
      <c r="C420" s="137" t="s">
        <v>50</v>
      </c>
      <c r="D420" s="137" t="s">
        <v>44</v>
      </c>
      <c r="E420" s="138" t="s">
        <v>386</v>
      </c>
      <c r="F420" s="139"/>
      <c r="G420" s="146">
        <f>G421</f>
        <v>99362</v>
      </c>
      <c r="H420" s="3"/>
    </row>
    <row r="421" spans="1:8" s="16" customFormat="1" ht="33" customHeight="1">
      <c r="A421" s="135" t="s">
        <v>833</v>
      </c>
      <c r="B421" s="136" t="s">
        <v>297</v>
      </c>
      <c r="C421" s="137" t="s">
        <v>50</v>
      </c>
      <c r="D421" s="137" t="s">
        <v>44</v>
      </c>
      <c r="E421" s="138" t="s">
        <v>205</v>
      </c>
      <c r="F421" s="139"/>
      <c r="G421" s="146">
        <f>G422</f>
        <v>99362</v>
      </c>
      <c r="H421" s="3"/>
    </row>
    <row r="422" spans="1:8" s="16" customFormat="1" ht="33" customHeight="1">
      <c r="A422" s="135" t="s">
        <v>834</v>
      </c>
      <c r="B422" s="136" t="s">
        <v>297</v>
      </c>
      <c r="C422" s="137" t="s">
        <v>50</v>
      </c>
      <c r="D422" s="137" t="s">
        <v>44</v>
      </c>
      <c r="E422" s="138" t="s">
        <v>205</v>
      </c>
      <c r="F422" s="139">
        <v>600</v>
      </c>
      <c r="G422" s="146">
        <v>99362</v>
      </c>
      <c r="H422" s="3"/>
    </row>
    <row r="423" spans="1:8" s="16" customFormat="1" ht="18" customHeight="1">
      <c r="A423" s="154" t="s">
        <v>303</v>
      </c>
      <c r="B423" s="149" t="s">
        <v>297</v>
      </c>
      <c r="C423" s="150" t="s">
        <v>50</v>
      </c>
      <c r="D423" s="158" t="s">
        <v>45</v>
      </c>
      <c r="E423" s="138"/>
      <c r="F423" s="139"/>
      <c r="G423" s="145">
        <f>G424</f>
        <v>5948686</v>
      </c>
      <c r="H423" s="3"/>
    </row>
    <row r="424" spans="1:8" s="16" customFormat="1" ht="39" customHeight="1">
      <c r="A424" s="141" t="s">
        <v>646</v>
      </c>
      <c r="B424" s="149" t="s">
        <v>297</v>
      </c>
      <c r="C424" s="150" t="s">
        <v>50</v>
      </c>
      <c r="D424" s="158" t="s">
        <v>45</v>
      </c>
      <c r="E424" s="156" t="s">
        <v>403</v>
      </c>
      <c r="F424" s="139"/>
      <c r="G424" s="145">
        <f>G425</f>
        <v>5948686</v>
      </c>
      <c r="H424" s="3"/>
    </row>
    <row r="425" spans="1:8" s="15" customFormat="1" ht="66" customHeight="1">
      <c r="A425" s="141" t="s">
        <v>648</v>
      </c>
      <c r="B425" s="149" t="s">
        <v>297</v>
      </c>
      <c r="C425" s="150" t="s">
        <v>50</v>
      </c>
      <c r="D425" s="158" t="s">
        <v>45</v>
      </c>
      <c r="E425" s="156" t="s">
        <v>418</v>
      </c>
      <c r="F425" s="153"/>
      <c r="G425" s="145">
        <f>G426+G430</f>
        <v>5948686</v>
      </c>
      <c r="H425" s="114"/>
    </row>
    <row r="426" spans="1:8" s="15" customFormat="1" ht="37.5" customHeight="1">
      <c r="A426" s="141" t="s">
        <v>267</v>
      </c>
      <c r="B426" s="149" t="s">
        <v>297</v>
      </c>
      <c r="C426" s="150" t="s">
        <v>50</v>
      </c>
      <c r="D426" s="158" t="s">
        <v>45</v>
      </c>
      <c r="E426" s="141" t="s">
        <v>456</v>
      </c>
      <c r="F426" s="162"/>
      <c r="G426" s="145">
        <f>G427</f>
        <v>4877570</v>
      </c>
      <c r="H426" s="114"/>
    </row>
    <row r="427" spans="1:8" s="15" customFormat="1" ht="30.75">
      <c r="A427" s="135" t="s">
        <v>171</v>
      </c>
      <c r="B427" s="136" t="s">
        <v>297</v>
      </c>
      <c r="C427" s="137" t="s">
        <v>50</v>
      </c>
      <c r="D427" s="207" t="s">
        <v>45</v>
      </c>
      <c r="E427" s="172" t="s">
        <v>268</v>
      </c>
      <c r="F427" s="162"/>
      <c r="G427" s="146">
        <f>G428+G429</f>
        <v>4877570</v>
      </c>
      <c r="H427" s="114"/>
    </row>
    <row r="428" spans="1:8" s="16" customFormat="1" ht="65.25" customHeight="1">
      <c r="A428" s="135" t="s">
        <v>54</v>
      </c>
      <c r="B428" s="136" t="s">
        <v>297</v>
      </c>
      <c r="C428" s="137" t="s">
        <v>50</v>
      </c>
      <c r="D428" s="207" t="s">
        <v>45</v>
      </c>
      <c r="E428" s="172" t="s">
        <v>268</v>
      </c>
      <c r="F428" s="151">
        <v>100</v>
      </c>
      <c r="G428" s="146">
        <v>4621670</v>
      </c>
      <c r="H428" s="3"/>
    </row>
    <row r="429" spans="1:8" s="30" customFormat="1" ht="33.75" customHeight="1">
      <c r="A429" s="135" t="s">
        <v>164</v>
      </c>
      <c r="B429" s="136" t="s">
        <v>297</v>
      </c>
      <c r="C429" s="137" t="s">
        <v>50</v>
      </c>
      <c r="D429" s="207" t="s">
        <v>45</v>
      </c>
      <c r="E429" s="172" t="s">
        <v>268</v>
      </c>
      <c r="F429" s="151">
        <v>200</v>
      </c>
      <c r="G429" s="146">
        <v>255900</v>
      </c>
      <c r="H429" s="109"/>
    </row>
    <row r="430" spans="1:8" s="30" customFormat="1" ht="33.75" customHeight="1">
      <c r="A430" s="154" t="s">
        <v>604</v>
      </c>
      <c r="B430" s="149" t="s">
        <v>297</v>
      </c>
      <c r="C430" s="150" t="s">
        <v>50</v>
      </c>
      <c r="D430" s="158" t="s">
        <v>45</v>
      </c>
      <c r="E430" s="171" t="s">
        <v>605</v>
      </c>
      <c r="F430" s="153"/>
      <c r="G430" s="145">
        <f>G431</f>
        <v>1071116</v>
      </c>
      <c r="H430" s="109"/>
    </row>
    <row r="431" spans="1:8" s="30" customFormat="1" ht="52.5" customHeight="1">
      <c r="A431" s="154" t="s">
        <v>606</v>
      </c>
      <c r="B431" s="149" t="s">
        <v>297</v>
      </c>
      <c r="C431" s="150" t="s">
        <v>50</v>
      </c>
      <c r="D431" s="158" t="s">
        <v>45</v>
      </c>
      <c r="E431" s="171" t="s">
        <v>607</v>
      </c>
      <c r="F431" s="153"/>
      <c r="G431" s="145">
        <f>G432</f>
        <v>1071116</v>
      </c>
      <c r="H431" s="109"/>
    </row>
    <row r="432" spans="1:8" s="30" customFormat="1" ht="33.75" customHeight="1">
      <c r="A432" s="135" t="s">
        <v>55</v>
      </c>
      <c r="B432" s="136" t="s">
        <v>297</v>
      </c>
      <c r="C432" s="137" t="s">
        <v>50</v>
      </c>
      <c r="D432" s="207" t="s">
        <v>45</v>
      </c>
      <c r="E432" s="172" t="s">
        <v>607</v>
      </c>
      <c r="F432" s="139">
        <v>600</v>
      </c>
      <c r="G432" s="146">
        <f>21422+1049694</f>
        <v>1071116</v>
      </c>
      <c r="H432" s="109"/>
    </row>
    <row r="433" spans="1:8" s="29" customFormat="1" ht="15">
      <c r="A433" s="154" t="s">
        <v>310</v>
      </c>
      <c r="B433" s="149" t="s">
        <v>297</v>
      </c>
      <c r="C433" s="150" t="s">
        <v>50</v>
      </c>
      <c r="D433" s="150" t="s">
        <v>50</v>
      </c>
      <c r="E433" s="156"/>
      <c r="F433" s="151"/>
      <c r="G433" s="145">
        <f>G434</f>
        <v>1788740</v>
      </c>
      <c r="H433" s="87"/>
    </row>
    <row r="434" spans="1:8" s="29" customFormat="1" ht="62.25">
      <c r="A434" s="141" t="s">
        <v>649</v>
      </c>
      <c r="B434" s="149" t="s">
        <v>297</v>
      </c>
      <c r="C434" s="150" t="s">
        <v>50</v>
      </c>
      <c r="D434" s="150" t="s">
        <v>50</v>
      </c>
      <c r="E434" s="156" t="s">
        <v>404</v>
      </c>
      <c r="F434" s="151"/>
      <c r="G434" s="145">
        <f>G435</f>
        <v>1788740</v>
      </c>
      <c r="H434" s="87"/>
    </row>
    <row r="435" spans="1:8" s="14" customFormat="1" ht="82.5" customHeight="1">
      <c r="A435" s="141" t="s">
        <v>651</v>
      </c>
      <c r="B435" s="149" t="s">
        <v>297</v>
      </c>
      <c r="C435" s="150" t="s">
        <v>50</v>
      </c>
      <c r="D435" s="150" t="s">
        <v>50</v>
      </c>
      <c r="E435" s="156" t="s">
        <v>416</v>
      </c>
      <c r="F435" s="153"/>
      <c r="G435" s="145">
        <f>G436</f>
        <v>1788740</v>
      </c>
      <c r="H435" s="114"/>
    </row>
    <row r="436" spans="1:8" s="14" customFormat="1" ht="34.5" customHeight="1">
      <c r="A436" s="154" t="s">
        <v>218</v>
      </c>
      <c r="B436" s="149" t="s">
        <v>297</v>
      </c>
      <c r="C436" s="150" t="s">
        <v>50</v>
      </c>
      <c r="D436" s="150" t="s">
        <v>50</v>
      </c>
      <c r="E436" s="141" t="s">
        <v>459</v>
      </c>
      <c r="F436" s="153"/>
      <c r="G436" s="145">
        <f>G437+G439+G441</f>
        <v>1788740</v>
      </c>
      <c r="H436" s="114"/>
    </row>
    <row r="437" spans="1:8" s="14" customFormat="1" ht="34.5" customHeight="1">
      <c r="A437" s="154" t="s">
        <v>171</v>
      </c>
      <c r="B437" s="149" t="s">
        <v>297</v>
      </c>
      <c r="C437" s="150" t="s">
        <v>50</v>
      </c>
      <c r="D437" s="150" t="s">
        <v>50</v>
      </c>
      <c r="E437" s="141" t="s">
        <v>232</v>
      </c>
      <c r="F437" s="153"/>
      <c r="G437" s="145">
        <f>G438</f>
        <v>1330100</v>
      </c>
      <c r="H437" s="114"/>
    </row>
    <row r="438" spans="1:8" s="14" customFormat="1" ht="34.5" customHeight="1">
      <c r="A438" s="135" t="s">
        <v>55</v>
      </c>
      <c r="B438" s="136" t="s">
        <v>297</v>
      </c>
      <c r="C438" s="137" t="s">
        <v>50</v>
      </c>
      <c r="D438" s="137" t="s">
        <v>50</v>
      </c>
      <c r="E438" s="138" t="s">
        <v>232</v>
      </c>
      <c r="F438" s="151">
        <v>600</v>
      </c>
      <c r="G438" s="146">
        <v>1330100</v>
      </c>
      <c r="H438" s="114"/>
    </row>
    <row r="439" spans="1:8" s="14" customFormat="1" ht="18" customHeight="1">
      <c r="A439" s="159" t="s">
        <v>556</v>
      </c>
      <c r="B439" s="149" t="s">
        <v>297</v>
      </c>
      <c r="C439" s="150" t="s">
        <v>50</v>
      </c>
      <c r="D439" s="144" t="s">
        <v>50</v>
      </c>
      <c r="E439" s="141" t="s">
        <v>557</v>
      </c>
      <c r="F439" s="153"/>
      <c r="G439" s="145">
        <f>G440</f>
        <v>178870</v>
      </c>
      <c r="H439" s="114"/>
    </row>
    <row r="440" spans="1:8" s="14" customFormat="1" ht="34.5" customHeight="1">
      <c r="A440" s="135" t="s">
        <v>55</v>
      </c>
      <c r="B440" s="136" t="s">
        <v>297</v>
      </c>
      <c r="C440" s="137" t="s">
        <v>50</v>
      </c>
      <c r="D440" s="143" t="s">
        <v>50</v>
      </c>
      <c r="E440" s="138" t="s">
        <v>557</v>
      </c>
      <c r="F440" s="143" t="s">
        <v>346</v>
      </c>
      <c r="G440" s="146">
        <v>178870</v>
      </c>
      <c r="H440" s="114"/>
    </row>
    <row r="441" spans="1:8" s="14" customFormat="1" ht="33.75" customHeight="1">
      <c r="A441" s="154" t="s">
        <v>219</v>
      </c>
      <c r="B441" s="149" t="s">
        <v>297</v>
      </c>
      <c r="C441" s="150" t="s">
        <v>50</v>
      </c>
      <c r="D441" s="150" t="s">
        <v>50</v>
      </c>
      <c r="E441" s="141" t="s">
        <v>221</v>
      </c>
      <c r="F441" s="153"/>
      <c r="G441" s="145">
        <f>G442</f>
        <v>279770</v>
      </c>
      <c r="H441" s="114"/>
    </row>
    <row r="442" spans="1:8" s="10" customFormat="1" ht="33" customHeight="1">
      <c r="A442" s="135" t="s">
        <v>55</v>
      </c>
      <c r="B442" s="136" t="s">
        <v>297</v>
      </c>
      <c r="C442" s="137" t="s">
        <v>50</v>
      </c>
      <c r="D442" s="137" t="s">
        <v>50</v>
      </c>
      <c r="E442" s="138" t="s">
        <v>221</v>
      </c>
      <c r="F442" s="151">
        <v>600</v>
      </c>
      <c r="G442" s="146">
        <v>279770</v>
      </c>
      <c r="H442" s="113"/>
    </row>
    <row r="443" spans="1:8" s="29" customFormat="1" ht="18.75" customHeight="1">
      <c r="A443" s="154" t="s">
        <v>19</v>
      </c>
      <c r="B443" s="149" t="s">
        <v>297</v>
      </c>
      <c r="C443" s="150" t="s">
        <v>50</v>
      </c>
      <c r="D443" s="150" t="s">
        <v>48</v>
      </c>
      <c r="E443" s="156"/>
      <c r="F443" s="151"/>
      <c r="G443" s="145">
        <f>G444</f>
        <v>6185558</v>
      </c>
      <c r="H443" s="87"/>
    </row>
    <row r="444" spans="1:8" s="31" customFormat="1" ht="33" customHeight="1">
      <c r="A444" s="141" t="s">
        <v>646</v>
      </c>
      <c r="B444" s="149" t="s">
        <v>297</v>
      </c>
      <c r="C444" s="150" t="s">
        <v>50</v>
      </c>
      <c r="D444" s="150" t="s">
        <v>48</v>
      </c>
      <c r="E444" s="156" t="s">
        <v>403</v>
      </c>
      <c r="F444" s="153"/>
      <c r="G444" s="145">
        <f>G445+G451</f>
        <v>6185558</v>
      </c>
      <c r="H444" s="87"/>
    </row>
    <row r="445" spans="1:8" s="31" customFormat="1" ht="66.75" customHeight="1">
      <c r="A445" s="141" t="s">
        <v>652</v>
      </c>
      <c r="B445" s="149" t="s">
        <v>297</v>
      </c>
      <c r="C445" s="150" t="s">
        <v>50</v>
      </c>
      <c r="D445" s="150" t="s">
        <v>48</v>
      </c>
      <c r="E445" s="156" t="s">
        <v>415</v>
      </c>
      <c r="F445" s="153"/>
      <c r="G445" s="145">
        <f>G446</f>
        <v>6157130</v>
      </c>
      <c r="H445" s="87"/>
    </row>
    <row r="446" spans="1:8" s="31" customFormat="1" ht="66" customHeight="1">
      <c r="A446" s="133" t="s">
        <v>653</v>
      </c>
      <c r="B446" s="149" t="s">
        <v>297</v>
      </c>
      <c r="C446" s="150" t="s">
        <v>50</v>
      </c>
      <c r="D446" s="150" t="s">
        <v>48</v>
      </c>
      <c r="E446" s="141" t="s">
        <v>460</v>
      </c>
      <c r="F446" s="162"/>
      <c r="G446" s="145">
        <f>G447</f>
        <v>6157130</v>
      </c>
      <c r="H446" s="87"/>
    </row>
    <row r="447" spans="1:8" s="31" customFormat="1" ht="31.5" customHeight="1">
      <c r="A447" s="135" t="s">
        <v>171</v>
      </c>
      <c r="B447" s="136" t="s">
        <v>297</v>
      </c>
      <c r="C447" s="137" t="s">
        <v>50</v>
      </c>
      <c r="D447" s="137" t="s">
        <v>48</v>
      </c>
      <c r="E447" s="138" t="s">
        <v>270</v>
      </c>
      <c r="F447" s="139"/>
      <c r="G447" s="145">
        <f>G448+G449+G450</f>
        <v>6157130</v>
      </c>
      <c r="H447" s="87"/>
    </row>
    <row r="448" spans="1:8" s="31" customFormat="1" ht="49.5" customHeight="1">
      <c r="A448" s="135" t="s">
        <v>54</v>
      </c>
      <c r="B448" s="136" t="s">
        <v>297</v>
      </c>
      <c r="C448" s="137" t="s">
        <v>50</v>
      </c>
      <c r="D448" s="137" t="s">
        <v>48</v>
      </c>
      <c r="E448" s="138" t="s">
        <v>270</v>
      </c>
      <c r="F448" s="151">
        <v>100</v>
      </c>
      <c r="G448" s="146">
        <v>5535775</v>
      </c>
      <c r="H448" s="87"/>
    </row>
    <row r="449" spans="1:8" s="31" customFormat="1" ht="35.25" customHeight="1">
      <c r="A449" s="135" t="s">
        <v>164</v>
      </c>
      <c r="B449" s="136" t="s">
        <v>297</v>
      </c>
      <c r="C449" s="137" t="s">
        <v>50</v>
      </c>
      <c r="D449" s="137" t="s">
        <v>48</v>
      </c>
      <c r="E449" s="138" t="s">
        <v>270</v>
      </c>
      <c r="F449" s="151">
        <v>200</v>
      </c>
      <c r="G449" s="146">
        <v>619355</v>
      </c>
      <c r="H449" s="87"/>
    </row>
    <row r="450" spans="1:8" s="31" customFormat="1" ht="19.5" customHeight="1">
      <c r="A450" s="135" t="s">
        <v>285</v>
      </c>
      <c r="B450" s="136" t="s">
        <v>297</v>
      </c>
      <c r="C450" s="137" t="s">
        <v>50</v>
      </c>
      <c r="D450" s="137" t="s">
        <v>48</v>
      </c>
      <c r="E450" s="138" t="s">
        <v>270</v>
      </c>
      <c r="F450" s="151">
        <v>800</v>
      </c>
      <c r="G450" s="146">
        <v>2000</v>
      </c>
      <c r="H450" s="87"/>
    </row>
    <row r="451" spans="1:8" s="16" customFormat="1" ht="33.75" customHeight="1">
      <c r="A451" s="133" t="s">
        <v>269</v>
      </c>
      <c r="B451" s="149" t="s">
        <v>297</v>
      </c>
      <c r="C451" s="150" t="s">
        <v>50</v>
      </c>
      <c r="D451" s="150" t="s">
        <v>48</v>
      </c>
      <c r="E451" s="141" t="s">
        <v>461</v>
      </c>
      <c r="F451" s="153"/>
      <c r="G451" s="145">
        <f>G452</f>
        <v>28428</v>
      </c>
      <c r="H451" s="3"/>
    </row>
    <row r="452" spans="1:8" s="12" customFormat="1" ht="46.5" customHeight="1">
      <c r="A452" s="138" t="s">
        <v>234</v>
      </c>
      <c r="B452" s="136" t="s">
        <v>297</v>
      </c>
      <c r="C452" s="137" t="s">
        <v>50</v>
      </c>
      <c r="D452" s="137" t="s">
        <v>48</v>
      </c>
      <c r="E452" s="138" t="s">
        <v>271</v>
      </c>
      <c r="F452" s="139"/>
      <c r="G452" s="146">
        <f>G453</f>
        <v>28428</v>
      </c>
      <c r="H452" s="3"/>
    </row>
    <row r="453" spans="1:8" s="10" customFormat="1" ht="66.75" customHeight="1">
      <c r="A453" s="135" t="s">
        <v>54</v>
      </c>
      <c r="B453" s="136" t="s">
        <v>297</v>
      </c>
      <c r="C453" s="137" t="s">
        <v>50</v>
      </c>
      <c r="D453" s="137" t="s">
        <v>48</v>
      </c>
      <c r="E453" s="138" t="s">
        <v>271</v>
      </c>
      <c r="F453" s="151">
        <v>100</v>
      </c>
      <c r="G453" s="146">
        <v>28428</v>
      </c>
      <c r="H453" s="113"/>
    </row>
    <row r="454" spans="1:8" s="6" customFormat="1" ht="15">
      <c r="A454" s="154" t="s">
        <v>177</v>
      </c>
      <c r="B454" s="149" t="s">
        <v>297</v>
      </c>
      <c r="C454" s="150" t="s">
        <v>52</v>
      </c>
      <c r="D454" s="150"/>
      <c r="E454" s="156"/>
      <c r="F454" s="151"/>
      <c r="G454" s="145">
        <f>G455+G461</f>
        <v>8033748</v>
      </c>
      <c r="H454" s="17"/>
    </row>
    <row r="455" spans="1:8" s="11" customFormat="1" ht="16.5">
      <c r="A455" s="154" t="s">
        <v>307</v>
      </c>
      <c r="B455" s="149" t="s">
        <v>297</v>
      </c>
      <c r="C455" s="150" t="s">
        <v>52</v>
      </c>
      <c r="D455" s="150" t="s">
        <v>45</v>
      </c>
      <c r="E455" s="156"/>
      <c r="F455" s="151"/>
      <c r="G455" s="145">
        <f>G456</f>
        <v>7689217</v>
      </c>
      <c r="H455" s="17"/>
    </row>
    <row r="456" spans="1:8" s="25" customFormat="1" ht="35.25" customHeight="1">
      <c r="A456" s="141" t="s">
        <v>646</v>
      </c>
      <c r="B456" s="149" t="s">
        <v>297</v>
      </c>
      <c r="C456" s="150" t="s">
        <v>52</v>
      </c>
      <c r="D456" s="150" t="s">
        <v>45</v>
      </c>
      <c r="E456" s="156" t="s">
        <v>403</v>
      </c>
      <c r="F456" s="153"/>
      <c r="G456" s="145">
        <f>G457</f>
        <v>7689217</v>
      </c>
      <c r="H456" s="17"/>
    </row>
    <row r="457" spans="1:8" s="5" customFormat="1" ht="51" customHeight="1">
      <c r="A457" s="141" t="s">
        <v>647</v>
      </c>
      <c r="B457" s="149" t="s">
        <v>297</v>
      </c>
      <c r="C457" s="150" t="s">
        <v>52</v>
      </c>
      <c r="D457" s="150" t="s">
        <v>45</v>
      </c>
      <c r="E457" s="156" t="s">
        <v>411</v>
      </c>
      <c r="F457" s="153"/>
      <c r="G457" s="145">
        <f>G459</f>
        <v>7689217</v>
      </c>
      <c r="H457" s="17"/>
    </row>
    <row r="458" spans="1:8" s="5" customFormat="1" ht="49.5" customHeight="1">
      <c r="A458" s="133" t="s">
        <v>261</v>
      </c>
      <c r="B458" s="149" t="s">
        <v>297</v>
      </c>
      <c r="C458" s="150" t="s">
        <v>52</v>
      </c>
      <c r="D458" s="150" t="s">
        <v>45</v>
      </c>
      <c r="E458" s="141" t="s">
        <v>468</v>
      </c>
      <c r="F458" s="151"/>
      <c r="G458" s="145">
        <f>G459</f>
        <v>7689217</v>
      </c>
      <c r="H458" s="17"/>
    </row>
    <row r="459" spans="1:8" s="5" customFormat="1" ht="81" customHeight="1">
      <c r="A459" s="133" t="s">
        <v>27</v>
      </c>
      <c r="B459" s="149" t="s">
        <v>297</v>
      </c>
      <c r="C459" s="150" t="s">
        <v>52</v>
      </c>
      <c r="D459" s="150" t="s">
        <v>45</v>
      </c>
      <c r="E459" s="141" t="s">
        <v>262</v>
      </c>
      <c r="F459" s="162"/>
      <c r="G459" s="145">
        <f>G460</f>
        <v>7689217</v>
      </c>
      <c r="H459" s="17"/>
    </row>
    <row r="460" spans="1:8" s="18" customFormat="1" ht="16.5" customHeight="1">
      <c r="A460" s="135" t="s">
        <v>306</v>
      </c>
      <c r="B460" s="136" t="s">
        <v>297</v>
      </c>
      <c r="C460" s="137" t="s">
        <v>52</v>
      </c>
      <c r="D460" s="137" t="s">
        <v>45</v>
      </c>
      <c r="E460" s="138" t="s">
        <v>262</v>
      </c>
      <c r="F460" s="151">
        <v>300</v>
      </c>
      <c r="G460" s="146">
        <v>7689217</v>
      </c>
      <c r="H460" s="3"/>
    </row>
    <row r="461" spans="1:8" s="18" customFormat="1" ht="16.5" customHeight="1">
      <c r="A461" s="154" t="s">
        <v>178</v>
      </c>
      <c r="B461" s="149" t="s">
        <v>297</v>
      </c>
      <c r="C461" s="150" t="s">
        <v>52</v>
      </c>
      <c r="D461" s="150" t="s">
        <v>46</v>
      </c>
      <c r="E461" s="156"/>
      <c r="F461" s="153"/>
      <c r="G461" s="145">
        <f>G462</f>
        <v>344531</v>
      </c>
      <c r="H461" s="3"/>
    </row>
    <row r="462" spans="1:8" s="18" customFormat="1" ht="34.5" customHeight="1">
      <c r="A462" s="141" t="s">
        <v>646</v>
      </c>
      <c r="B462" s="149" t="s">
        <v>297</v>
      </c>
      <c r="C462" s="150" t="s">
        <v>52</v>
      </c>
      <c r="D462" s="150" t="s">
        <v>46</v>
      </c>
      <c r="E462" s="156" t="s">
        <v>403</v>
      </c>
      <c r="F462" s="153"/>
      <c r="G462" s="145">
        <f>G463</f>
        <v>344531</v>
      </c>
      <c r="H462" s="3"/>
    </row>
    <row r="463" spans="1:8" s="18" customFormat="1" ht="48" customHeight="1">
      <c r="A463" s="141" t="s">
        <v>659</v>
      </c>
      <c r="B463" s="149" t="s">
        <v>297</v>
      </c>
      <c r="C463" s="150" t="s">
        <v>52</v>
      </c>
      <c r="D463" s="150" t="s">
        <v>46</v>
      </c>
      <c r="E463" s="156" t="s">
        <v>411</v>
      </c>
      <c r="F463" s="153"/>
      <c r="G463" s="145">
        <f>G464</f>
        <v>344531</v>
      </c>
      <c r="H463" s="3"/>
    </row>
    <row r="464" spans="1:8" s="18" customFormat="1" ht="18" customHeight="1">
      <c r="A464" s="133" t="s">
        <v>255</v>
      </c>
      <c r="B464" s="149" t="s">
        <v>297</v>
      </c>
      <c r="C464" s="150" t="s">
        <v>52</v>
      </c>
      <c r="D464" s="150" t="s">
        <v>46</v>
      </c>
      <c r="E464" s="141" t="s">
        <v>452</v>
      </c>
      <c r="F464" s="162"/>
      <c r="G464" s="145">
        <f>G465</f>
        <v>344531</v>
      </c>
      <c r="H464" s="3"/>
    </row>
    <row r="465" spans="1:8" s="18" customFormat="1" ht="21" customHeight="1">
      <c r="A465" s="135" t="s">
        <v>40</v>
      </c>
      <c r="B465" s="136" t="s">
        <v>297</v>
      </c>
      <c r="C465" s="137" t="s">
        <v>52</v>
      </c>
      <c r="D465" s="137" t="s">
        <v>46</v>
      </c>
      <c r="E465" s="138" t="s">
        <v>272</v>
      </c>
      <c r="F465" s="139"/>
      <c r="G465" s="146">
        <f>G466</f>
        <v>344531</v>
      </c>
      <c r="H465" s="3"/>
    </row>
    <row r="466" spans="1:8" s="18" customFormat="1" ht="20.25" customHeight="1">
      <c r="A466" s="135" t="s">
        <v>306</v>
      </c>
      <c r="B466" s="136" t="s">
        <v>297</v>
      </c>
      <c r="C466" s="137" t="s">
        <v>52</v>
      </c>
      <c r="D466" s="137" t="s">
        <v>46</v>
      </c>
      <c r="E466" s="138" t="s">
        <v>272</v>
      </c>
      <c r="F466" s="151">
        <v>300</v>
      </c>
      <c r="G466" s="146">
        <v>344531</v>
      </c>
      <c r="H466" s="3"/>
    </row>
    <row r="467" spans="1:8" s="9" customFormat="1" ht="36" customHeight="1">
      <c r="A467" s="154" t="s">
        <v>143</v>
      </c>
      <c r="B467" s="149" t="s">
        <v>21</v>
      </c>
      <c r="C467" s="150"/>
      <c r="D467" s="150"/>
      <c r="E467" s="156"/>
      <c r="F467" s="151"/>
      <c r="G467" s="145">
        <f>G468+G491</f>
        <v>35288886</v>
      </c>
      <c r="H467" s="87"/>
    </row>
    <row r="468" spans="1:8" s="22" customFormat="1" ht="17.25">
      <c r="A468" s="154" t="s">
        <v>308</v>
      </c>
      <c r="B468" s="149" t="s">
        <v>21</v>
      </c>
      <c r="C468" s="150" t="s">
        <v>51</v>
      </c>
      <c r="D468" s="150"/>
      <c r="E468" s="156"/>
      <c r="F468" s="151"/>
      <c r="G468" s="145">
        <f>G469+G481</f>
        <v>33892349</v>
      </c>
      <c r="H468" s="17"/>
    </row>
    <row r="469" spans="1:8" s="11" customFormat="1" ht="17.25" customHeight="1">
      <c r="A469" s="154" t="s">
        <v>20</v>
      </c>
      <c r="B469" s="149" t="s">
        <v>21</v>
      </c>
      <c r="C469" s="150" t="s">
        <v>51</v>
      </c>
      <c r="D469" s="150" t="s">
        <v>43</v>
      </c>
      <c r="E469" s="156"/>
      <c r="F469" s="151"/>
      <c r="G469" s="145">
        <f>G470</f>
        <v>32175962</v>
      </c>
      <c r="H469" s="17"/>
    </row>
    <row r="470" spans="1:8" s="15" customFormat="1" ht="30.75">
      <c r="A470" s="141" t="s">
        <v>671</v>
      </c>
      <c r="B470" s="149" t="s">
        <v>21</v>
      </c>
      <c r="C470" s="150" t="s">
        <v>51</v>
      </c>
      <c r="D470" s="150" t="s">
        <v>43</v>
      </c>
      <c r="E470" s="156" t="s">
        <v>405</v>
      </c>
      <c r="F470" s="151"/>
      <c r="G470" s="145">
        <f>G471+G475</f>
        <v>32175962</v>
      </c>
      <c r="H470" s="114"/>
    </row>
    <row r="471" spans="1:8" s="15" customFormat="1" ht="46.5">
      <c r="A471" s="141" t="s">
        <v>672</v>
      </c>
      <c r="B471" s="149" t="s">
        <v>21</v>
      </c>
      <c r="C471" s="150" t="s">
        <v>51</v>
      </c>
      <c r="D471" s="150" t="s">
        <v>43</v>
      </c>
      <c r="E471" s="141" t="s">
        <v>414</v>
      </c>
      <c r="F471" s="162"/>
      <c r="G471" s="145">
        <f>G472</f>
        <v>11086579</v>
      </c>
      <c r="H471" s="114"/>
    </row>
    <row r="472" spans="1:8" s="15" customFormat="1" ht="81.75" customHeight="1">
      <c r="A472" s="141" t="s">
        <v>273</v>
      </c>
      <c r="B472" s="149" t="s">
        <v>21</v>
      </c>
      <c r="C472" s="150" t="s">
        <v>51</v>
      </c>
      <c r="D472" s="150" t="s">
        <v>43</v>
      </c>
      <c r="E472" s="141" t="s">
        <v>462</v>
      </c>
      <c r="F472" s="162"/>
      <c r="G472" s="145">
        <f>G473</f>
        <v>11086579</v>
      </c>
      <c r="H472" s="114"/>
    </row>
    <row r="473" spans="1:8" s="15" customFormat="1" ht="30.75">
      <c r="A473" s="154" t="s">
        <v>171</v>
      </c>
      <c r="B473" s="149" t="s">
        <v>21</v>
      </c>
      <c r="C473" s="150" t="s">
        <v>51</v>
      </c>
      <c r="D473" s="150" t="s">
        <v>43</v>
      </c>
      <c r="E473" s="141" t="s">
        <v>274</v>
      </c>
      <c r="F473" s="162"/>
      <c r="G473" s="145">
        <f>G474</f>
        <v>11086579</v>
      </c>
      <c r="H473" s="114"/>
    </row>
    <row r="474" spans="1:8" s="15" customFormat="1" ht="30.75">
      <c r="A474" s="135" t="s">
        <v>55</v>
      </c>
      <c r="B474" s="136" t="s">
        <v>21</v>
      </c>
      <c r="C474" s="137" t="s">
        <v>51</v>
      </c>
      <c r="D474" s="137" t="s">
        <v>43</v>
      </c>
      <c r="E474" s="138" t="s">
        <v>274</v>
      </c>
      <c r="F474" s="139">
        <v>600</v>
      </c>
      <c r="G474" s="146">
        <v>11086579</v>
      </c>
      <c r="H474" s="114"/>
    </row>
    <row r="475" spans="1:8" s="6" customFormat="1" ht="46.5">
      <c r="A475" s="141" t="s">
        <v>673</v>
      </c>
      <c r="B475" s="149" t="s">
        <v>21</v>
      </c>
      <c r="C475" s="150" t="s">
        <v>51</v>
      </c>
      <c r="D475" s="150" t="s">
        <v>43</v>
      </c>
      <c r="E475" s="156" t="s">
        <v>413</v>
      </c>
      <c r="F475" s="151"/>
      <c r="G475" s="145">
        <f>G476</f>
        <v>21089383</v>
      </c>
      <c r="H475" s="17"/>
    </row>
    <row r="476" spans="1:8" s="6" customFormat="1" ht="15">
      <c r="A476" s="133" t="s">
        <v>275</v>
      </c>
      <c r="B476" s="149" t="s">
        <v>21</v>
      </c>
      <c r="C476" s="150" t="s">
        <v>51</v>
      </c>
      <c r="D476" s="150" t="s">
        <v>43</v>
      </c>
      <c r="E476" s="141" t="s">
        <v>463</v>
      </c>
      <c r="F476" s="139"/>
      <c r="G476" s="145">
        <f>G477</f>
        <v>21089383</v>
      </c>
      <c r="H476" s="17"/>
    </row>
    <row r="477" spans="1:8" s="8" customFormat="1" ht="30.75">
      <c r="A477" s="135" t="s">
        <v>171</v>
      </c>
      <c r="B477" s="136" t="s">
        <v>21</v>
      </c>
      <c r="C477" s="137" t="s">
        <v>51</v>
      </c>
      <c r="D477" s="137" t="s">
        <v>43</v>
      </c>
      <c r="E477" s="138" t="s">
        <v>276</v>
      </c>
      <c r="F477" s="139"/>
      <c r="G477" s="146">
        <f>G478+G479+G480</f>
        <v>21089383</v>
      </c>
      <c r="H477" s="87"/>
    </row>
    <row r="478" spans="1:8" s="16" customFormat="1" ht="63.75" customHeight="1">
      <c r="A478" s="135" t="s">
        <v>54</v>
      </c>
      <c r="B478" s="136" t="s">
        <v>21</v>
      </c>
      <c r="C478" s="137" t="s">
        <v>51</v>
      </c>
      <c r="D478" s="137" t="s">
        <v>43</v>
      </c>
      <c r="E478" s="138" t="s">
        <v>276</v>
      </c>
      <c r="F478" s="139">
        <v>100</v>
      </c>
      <c r="G478" s="146">
        <v>19020921</v>
      </c>
      <c r="H478" s="3"/>
    </row>
    <row r="479" spans="1:8" s="13" customFormat="1" ht="34.5" customHeight="1">
      <c r="A479" s="135" t="s">
        <v>164</v>
      </c>
      <c r="B479" s="136" t="s">
        <v>21</v>
      </c>
      <c r="C479" s="137" t="s">
        <v>51</v>
      </c>
      <c r="D479" s="137" t="s">
        <v>43</v>
      </c>
      <c r="E479" s="138" t="s">
        <v>276</v>
      </c>
      <c r="F479" s="139">
        <v>200</v>
      </c>
      <c r="G479" s="146">
        <v>1979262</v>
      </c>
      <c r="H479" s="113"/>
    </row>
    <row r="480" spans="1:8" s="1" customFormat="1" ht="15.75" customHeight="1">
      <c r="A480" s="135" t="s">
        <v>285</v>
      </c>
      <c r="B480" s="136" t="s">
        <v>21</v>
      </c>
      <c r="C480" s="137" t="s">
        <v>51</v>
      </c>
      <c r="D480" s="137" t="s">
        <v>43</v>
      </c>
      <c r="E480" s="138" t="s">
        <v>276</v>
      </c>
      <c r="F480" s="139">
        <v>800</v>
      </c>
      <c r="G480" s="146">
        <v>89200</v>
      </c>
      <c r="H480" s="3"/>
    </row>
    <row r="481" spans="1:8" s="11" customFormat="1" ht="16.5">
      <c r="A481" s="154" t="s">
        <v>165</v>
      </c>
      <c r="B481" s="149" t="s">
        <v>21</v>
      </c>
      <c r="C481" s="150" t="s">
        <v>51</v>
      </c>
      <c r="D481" s="150" t="s">
        <v>46</v>
      </c>
      <c r="E481" s="156"/>
      <c r="F481" s="151"/>
      <c r="G481" s="145">
        <f>G482</f>
        <v>1716387</v>
      </c>
      <c r="H481" s="17"/>
    </row>
    <row r="482" spans="1:8" s="11" customFormat="1" ht="30.75">
      <c r="A482" s="141" t="s">
        <v>671</v>
      </c>
      <c r="B482" s="149" t="s">
        <v>21</v>
      </c>
      <c r="C482" s="150" t="s">
        <v>51</v>
      </c>
      <c r="D482" s="150" t="s">
        <v>46</v>
      </c>
      <c r="E482" s="156" t="s">
        <v>405</v>
      </c>
      <c r="F482" s="153"/>
      <c r="G482" s="145">
        <f>G483</f>
        <v>1716387</v>
      </c>
      <c r="H482" s="17"/>
    </row>
    <row r="483" spans="1:8" s="6" customFormat="1" ht="67.5" customHeight="1">
      <c r="A483" s="141" t="s">
        <v>674</v>
      </c>
      <c r="B483" s="149" t="s">
        <v>21</v>
      </c>
      <c r="C483" s="150" t="s">
        <v>51</v>
      </c>
      <c r="D483" s="150" t="s">
        <v>46</v>
      </c>
      <c r="E483" s="141" t="s">
        <v>412</v>
      </c>
      <c r="F483" s="151"/>
      <c r="G483" s="145">
        <f>G485+G489</f>
        <v>1716387</v>
      </c>
      <c r="H483" s="17"/>
    </row>
    <row r="484" spans="1:8" s="6" customFormat="1" ht="30.75" customHeight="1">
      <c r="A484" s="133" t="s">
        <v>277</v>
      </c>
      <c r="B484" s="149" t="s">
        <v>21</v>
      </c>
      <c r="C484" s="150" t="s">
        <v>51</v>
      </c>
      <c r="D484" s="150" t="s">
        <v>46</v>
      </c>
      <c r="E484" s="141" t="s">
        <v>464</v>
      </c>
      <c r="F484" s="162"/>
      <c r="G484" s="145">
        <f>G485</f>
        <v>1659531</v>
      </c>
      <c r="H484" s="17"/>
    </row>
    <row r="485" spans="1:8" s="8" customFormat="1" ht="30.75">
      <c r="A485" s="135" t="s">
        <v>171</v>
      </c>
      <c r="B485" s="136" t="s">
        <v>21</v>
      </c>
      <c r="C485" s="137" t="s">
        <v>51</v>
      </c>
      <c r="D485" s="137" t="s">
        <v>46</v>
      </c>
      <c r="E485" s="172" t="s">
        <v>278</v>
      </c>
      <c r="F485" s="162"/>
      <c r="G485" s="146">
        <f>G486+G487</f>
        <v>1659531</v>
      </c>
      <c r="H485" s="87"/>
    </row>
    <row r="486" spans="1:8" s="12" customFormat="1" ht="67.5" customHeight="1">
      <c r="A486" s="135" t="s">
        <v>54</v>
      </c>
      <c r="B486" s="136" t="s">
        <v>21</v>
      </c>
      <c r="C486" s="137" t="s">
        <v>51</v>
      </c>
      <c r="D486" s="137" t="s">
        <v>46</v>
      </c>
      <c r="E486" s="172" t="s">
        <v>278</v>
      </c>
      <c r="F486" s="139">
        <v>100</v>
      </c>
      <c r="G486" s="146">
        <v>1487340</v>
      </c>
      <c r="H486" s="3"/>
    </row>
    <row r="487" spans="1:8" s="10" customFormat="1" ht="35.25" customHeight="1">
      <c r="A487" s="135" t="s">
        <v>164</v>
      </c>
      <c r="B487" s="136" t="s">
        <v>21</v>
      </c>
      <c r="C487" s="137" t="s">
        <v>51</v>
      </c>
      <c r="D487" s="137" t="s">
        <v>46</v>
      </c>
      <c r="E487" s="172" t="s">
        <v>278</v>
      </c>
      <c r="F487" s="139">
        <v>200</v>
      </c>
      <c r="G487" s="146">
        <v>172191</v>
      </c>
      <c r="H487" s="113"/>
    </row>
    <row r="488" spans="1:8" s="10" customFormat="1" ht="36" customHeight="1">
      <c r="A488" s="133" t="s">
        <v>279</v>
      </c>
      <c r="B488" s="149" t="s">
        <v>21</v>
      </c>
      <c r="C488" s="150" t="s">
        <v>51</v>
      </c>
      <c r="D488" s="150" t="s">
        <v>46</v>
      </c>
      <c r="E488" s="141" t="s">
        <v>465</v>
      </c>
      <c r="F488" s="162"/>
      <c r="G488" s="145">
        <f>G489</f>
        <v>56856</v>
      </c>
      <c r="H488" s="113"/>
    </row>
    <row r="489" spans="1:8" s="8" customFormat="1" ht="52.5" customHeight="1">
      <c r="A489" s="135" t="s">
        <v>280</v>
      </c>
      <c r="B489" s="136" t="s">
        <v>21</v>
      </c>
      <c r="C489" s="137" t="s">
        <v>51</v>
      </c>
      <c r="D489" s="137" t="s">
        <v>46</v>
      </c>
      <c r="E489" s="138" t="s">
        <v>485</v>
      </c>
      <c r="F489" s="139"/>
      <c r="G489" s="146">
        <f>G490</f>
        <v>56856</v>
      </c>
      <c r="H489" s="87"/>
    </row>
    <row r="490" spans="1:8" s="10" customFormat="1" ht="66" customHeight="1">
      <c r="A490" s="135" t="s">
        <v>54</v>
      </c>
      <c r="B490" s="136" t="s">
        <v>21</v>
      </c>
      <c r="C490" s="137" t="s">
        <v>51</v>
      </c>
      <c r="D490" s="137" t="s">
        <v>46</v>
      </c>
      <c r="E490" s="138" t="s">
        <v>485</v>
      </c>
      <c r="F490" s="139">
        <v>100</v>
      </c>
      <c r="G490" s="146">
        <v>56856</v>
      </c>
      <c r="H490" s="113"/>
    </row>
    <row r="491" spans="1:8" s="32" customFormat="1" ht="17.25">
      <c r="A491" s="154" t="s">
        <v>177</v>
      </c>
      <c r="B491" s="149" t="s">
        <v>21</v>
      </c>
      <c r="C491" s="150" t="s">
        <v>52</v>
      </c>
      <c r="D491" s="150"/>
      <c r="E491" s="156"/>
      <c r="F491" s="151"/>
      <c r="G491" s="145">
        <f aca="true" t="shared" si="2" ref="G491:G496">G492</f>
        <v>1396537</v>
      </c>
      <c r="H491" s="3"/>
    </row>
    <row r="492" spans="1:8" s="18" customFormat="1" ht="15">
      <c r="A492" s="154" t="s">
        <v>307</v>
      </c>
      <c r="B492" s="149" t="s">
        <v>21</v>
      </c>
      <c r="C492" s="150" t="s">
        <v>52</v>
      </c>
      <c r="D492" s="150" t="s">
        <v>45</v>
      </c>
      <c r="E492" s="156"/>
      <c r="F492" s="151"/>
      <c r="G492" s="145">
        <f t="shared" si="2"/>
        <v>1396537</v>
      </c>
      <c r="H492" s="3"/>
    </row>
    <row r="493" spans="1:8" s="12" customFormat="1" ht="34.5" customHeight="1">
      <c r="A493" s="141" t="s">
        <v>671</v>
      </c>
      <c r="B493" s="149" t="s">
        <v>21</v>
      </c>
      <c r="C493" s="150" t="s">
        <v>52</v>
      </c>
      <c r="D493" s="150" t="s">
        <v>45</v>
      </c>
      <c r="E493" s="156" t="s">
        <v>405</v>
      </c>
      <c r="F493" s="151"/>
      <c r="G493" s="145">
        <f t="shared" si="2"/>
        <v>1396537</v>
      </c>
      <c r="H493" s="3"/>
    </row>
    <row r="494" spans="1:8" s="10" customFormat="1" ht="66.75" customHeight="1">
      <c r="A494" s="141" t="s">
        <v>674</v>
      </c>
      <c r="B494" s="149" t="s">
        <v>21</v>
      </c>
      <c r="C494" s="150" t="s">
        <v>52</v>
      </c>
      <c r="D494" s="150" t="s">
        <v>45</v>
      </c>
      <c r="E494" s="141" t="s">
        <v>412</v>
      </c>
      <c r="F494" s="151"/>
      <c r="G494" s="145">
        <f t="shared" si="2"/>
        <v>1396537</v>
      </c>
      <c r="H494" s="113"/>
    </row>
    <row r="495" spans="1:8" s="10" customFormat="1" ht="33.75" customHeight="1">
      <c r="A495" s="133" t="s">
        <v>279</v>
      </c>
      <c r="B495" s="149" t="s">
        <v>21</v>
      </c>
      <c r="C495" s="150" t="s">
        <v>52</v>
      </c>
      <c r="D495" s="150" t="s">
        <v>45</v>
      </c>
      <c r="E495" s="141" t="s">
        <v>465</v>
      </c>
      <c r="F495" s="151"/>
      <c r="G495" s="145">
        <f t="shared" si="2"/>
        <v>1396537</v>
      </c>
      <c r="H495" s="113"/>
    </row>
    <row r="496" spans="1:8" s="33" customFormat="1" ht="53.25" customHeight="1">
      <c r="A496" s="250" t="s">
        <v>28</v>
      </c>
      <c r="B496" s="136" t="s">
        <v>21</v>
      </c>
      <c r="C496" s="137" t="s">
        <v>52</v>
      </c>
      <c r="D496" s="137" t="s">
        <v>45</v>
      </c>
      <c r="E496" s="138" t="s">
        <v>486</v>
      </c>
      <c r="F496" s="139"/>
      <c r="G496" s="146">
        <f t="shared" si="2"/>
        <v>1396537</v>
      </c>
      <c r="H496" s="17"/>
    </row>
    <row r="497" spans="1:8" s="33" customFormat="1" ht="16.5" customHeight="1">
      <c r="A497" s="135" t="s">
        <v>306</v>
      </c>
      <c r="B497" s="136" t="s">
        <v>21</v>
      </c>
      <c r="C497" s="137" t="s">
        <v>52</v>
      </c>
      <c r="D497" s="137" t="s">
        <v>45</v>
      </c>
      <c r="E497" s="138" t="s">
        <v>486</v>
      </c>
      <c r="F497" s="139">
        <v>300</v>
      </c>
      <c r="G497" s="146">
        <v>1396537</v>
      </c>
      <c r="H497" s="17"/>
    </row>
    <row r="498" spans="1:8" s="33" customFormat="1" ht="21" customHeight="1">
      <c r="A498" s="154" t="s">
        <v>145</v>
      </c>
      <c r="B498" s="158" t="s">
        <v>144</v>
      </c>
      <c r="C498" s="150"/>
      <c r="D498" s="150"/>
      <c r="E498" s="268"/>
      <c r="F498" s="151"/>
      <c r="G498" s="145">
        <f>G499</f>
        <v>1395489</v>
      </c>
      <c r="H498" s="17"/>
    </row>
    <row r="499" spans="1:8" s="33" customFormat="1" ht="16.5" customHeight="1">
      <c r="A499" s="154" t="s">
        <v>15</v>
      </c>
      <c r="B499" s="158" t="s">
        <v>144</v>
      </c>
      <c r="C499" s="150" t="s">
        <v>43</v>
      </c>
      <c r="D499" s="150"/>
      <c r="E499" s="268"/>
      <c r="F499" s="151"/>
      <c r="G499" s="145">
        <f>G500+G506</f>
        <v>1395489</v>
      </c>
      <c r="H499" s="17"/>
    </row>
    <row r="500" spans="1:8" s="33" customFormat="1" ht="49.5" customHeight="1">
      <c r="A500" s="154" t="s">
        <v>292</v>
      </c>
      <c r="B500" s="158" t="s">
        <v>144</v>
      </c>
      <c r="C500" s="150" t="s">
        <v>43</v>
      </c>
      <c r="D500" s="150" t="s">
        <v>45</v>
      </c>
      <c r="E500" s="268"/>
      <c r="F500" s="151"/>
      <c r="G500" s="145">
        <f>G501</f>
        <v>1345489</v>
      </c>
      <c r="H500" s="17"/>
    </row>
    <row r="501" spans="1:8" s="33" customFormat="1" ht="31.5" customHeight="1">
      <c r="A501" s="141" t="s">
        <v>182</v>
      </c>
      <c r="B501" s="158" t="s">
        <v>144</v>
      </c>
      <c r="C501" s="150" t="s">
        <v>43</v>
      </c>
      <c r="D501" s="150" t="s">
        <v>45</v>
      </c>
      <c r="E501" s="156" t="s">
        <v>379</v>
      </c>
      <c r="F501" s="153"/>
      <c r="G501" s="145">
        <f>G502</f>
        <v>1345489</v>
      </c>
      <c r="H501" s="17"/>
    </row>
    <row r="502" spans="1:8" s="33" customFormat="1" ht="30.75" customHeight="1">
      <c r="A502" s="141" t="s">
        <v>183</v>
      </c>
      <c r="B502" s="158" t="s">
        <v>144</v>
      </c>
      <c r="C502" s="150" t="s">
        <v>43</v>
      </c>
      <c r="D502" s="150" t="s">
        <v>45</v>
      </c>
      <c r="E502" s="141" t="s">
        <v>380</v>
      </c>
      <c r="F502" s="153"/>
      <c r="G502" s="145">
        <f>G503</f>
        <v>1345489</v>
      </c>
      <c r="H502" s="17"/>
    </row>
    <row r="503" spans="1:8" s="33" customFormat="1" ht="35.25" customHeight="1">
      <c r="A503" s="250" t="s">
        <v>184</v>
      </c>
      <c r="B503" s="207" t="s">
        <v>144</v>
      </c>
      <c r="C503" s="137" t="s">
        <v>43</v>
      </c>
      <c r="D503" s="137" t="s">
        <v>45</v>
      </c>
      <c r="E503" s="172" t="s">
        <v>242</v>
      </c>
      <c r="F503" s="151"/>
      <c r="G503" s="146">
        <f>G504+G505</f>
        <v>1345489</v>
      </c>
      <c r="H503" s="17"/>
    </row>
    <row r="504" spans="1:8" s="33" customFormat="1" ht="68.25" customHeight="1">
      <c r="A504" s="135" t="s">
        <v>54</v>
      </c>
      <c r="B504" s="207" t="s">
        <v>144</v>
      </c>
      <c r="C504" s="137" t="s">
        <v>43</v>
      </c>
      <c r="D504" s="137" t="s">
        <v>45</v>
      </c>
      <c r="E504" s="172" t="s">
        <v>242</v>
      </c>
      <c r="F504" s="151">
        <v>100</v>
      </c>
      <c r="G504" s="146">
        <v>1295489</v>
      </c>
      <c r="H504" s="17"/>
    </row>
    <row r="505" spans="1:8" s="33" customFormat="1" ht="34.5" customHeight="1">
      <c r="A505" s="135" t="s">
        <v>164</v>
      </c>
      <c r="B505" s="207" t="s">
        <v>144</v>
      </c>
      <c r="C505" s="137" t="s">
        <v>43</v>
      </c>
      <c r="D505" s="137" t="s">
        <v>45</v>
      </c>
      <c r="E505" s="172" t="s">
        <v>242</v>
      </c>
      <c r="F505" s="151">
        <v>200</v>
      </c>
      <c r="G505" s="146">
        <v>50000</v>
      </c>
      <c r="H505" s="17"/>
    </row>
    <row r="506" spans="1:8" s="2" customFormat="1" ht="15">
      <c r="A506" s="154" t="s">
        <v>18</v>
      </c>
      <c r="B506" s="207" t="s">
        <v>144</v>
      </c>
      <c r="C506" s="137" t="s">
        <v>43</v>
      </c>
      <c r="D506" s="207" t="s">
        <v>170</v>
      </c>
      <c r="E506" s="277"/>
      <c r="F506" s="278"/>
      <c r="G506" s="188">
        <f>G507</f>
        <v>50000</v>
      </c>
      <c r="H506" s="87"/>
    </row>
    <row r="507" spans="1:7" ht="17.25" customHeight="1">
      <c r="A507" s="154" t="s">
        <v>38</v>
      </c>
      <c r="B507" s="207" t="s">
        <v>144</v>
      </c>
      <c r="C507" s="137" t="s">
        <v>43</v>
      </c>
      <c r="D507" s="207" t="s">
        <v>170</v>
      </c>
      <c r="E507" s="141" t="s">
        <v>385</v>
      </c>
      <c r="F507" s="279"/>
      <c r="G507" s="189">
        <f>G508</f>
        <v>50000</v>
      </c>
    </row>
    <row r="508" spans="1:7" ht="30.75">
      <c r="A508" s="154" t="s">
        <v>5</v>
      </c>
      <c r="B508" s="207" t="s">
        <v>144</v>
      </c>
      <c r="C508" s="137" t="s">
        <v>43</v>
      </c>
      <c r="D508" s="207" t="s">
        <v>170</v>
      </c>
      <c r="E508" s="141" t="s">
        <v>386</v>
      </c>
      <c r="F508" s="279"/>
      <c r="G508" s="190">
        <f>G509</f>
        <v>50000</v>
      </c>
    </row>
    <row r="509" spans="1:7" ht="30.75">
      <c r="A509" s="141" t="s">
        <v>60</v>
      </c>
      <c r="B509" s="207" t="s">
        <v>144</v>
      </c>
      <c r="C509" s="137" t="s">
        <v>43</v>
      </c>
      <c r="D509" s="207" t="s">
        <v>170</v>
      </c>
      <c r="E509" s="141" t="s">
        <v>206</v>
      </c>
      <c r="F509" s="150"/>
      <c r="G509" s="145">
        <f>G510</f>
        <v>50000</v>
      </c>
    </row>
    <row r="510" spans="1:7" ht="30.75">
      <c r="A510" s="135" t="s">
        <v>164</v>
      </c>
      <c r="B510" s="207" t="s">
        <v>144</v>
      </c>
      <c r="C510" s="137" t="s">
        <v>43</v>
      </c>
      <c r="D510" s="207" t="s">
        <v>170</v>
      </c>
      <c r="E510" s="138" t="s">
        <v>206</v>
      </c>
      <c r="F510" s="151">
        <v>200</v>
      </c>
      <c r="G510" s="146">
        <v>50000</v>
      </c>
    </row>
  </sheetData>
  <sheetProtection/>
  <autoFilter ref="A14:G510"/>
  <mergeCells count="11">
    <mergeCell ref="B1:G1"/>
    <mergeCell ref="A9:B9"/>
    <mergeCell ref="B5:G6"/>
    <mergeCell ref="B2:G4"/>
    <mergeCell ref="G12:G13"/>
    <mergeCell ref="A12:A13"/>
    <mergeCell ref="B12:B13"/>
    <mergeCell ref="C12:C13"/>
    <mergeCell ref="D12:D13"/>
    <mergeCell ref="E12:E13"/>
    <mergeCell ref="F12:F13"/>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5.xml><?xml version="1.0" encoding="utf-8"?>
<worksheet xmlns="http://schemas.openxmlformats.org/spreadsheetml/2006/main" xmlns:r="http://schemas.openxmlformats.org/officeDocument/2006/relationships">
  <dimension ref="A1:D396"/>
  <sheetViews>
    <sheetView tabSelected="1" view="pageBreakPreview" zoomScale="90" zoomScaleSheetLayoutView="90" zoomScalePageLayoutView="0" workbookViewId="0" topLeftCell="A1">
      <selection activeCell="B2" sqref="B2:D3"/>
    </sheetView>
  </sheetViews>
  <sheetFormatPr defaultColWidth="9.00390625" defaultRowHeight="12.75"/>
  <cols>
    <col min="1" max="1" width="90.875" style="210" customWidth="1"/>
    <col min="2" max="2" width="15.375" style="210" customWidth="1"/>
    <col min="3" max="3" width="6.50390625" style="210" customWidth="1"/>
    <col min="4" max="4" width="20.00390625" style="210" customWidth="1"/>
  </cols>
  <sheetData>
    <row r="1" spans="1:4" ht="15">
      <c r="A1" s="85" t="s">
        <v>355</v>
      </c>
      <c r="B1" s="280"/>
      <c r="C1" s="280"/>
      <c r="D1" s="84" t="s">
        <v>356</v>
      </c>
    </row>
    <row r="2" spans="1:4" ht="50.25" customHeight="1">
      <c r="A2" s="281" t="s">
        <v>355</v>
      </c>
      <c r="B2" s="312" t="s">
        <v>838</v>
      </c>
      <c r="C2" s="312"/>
      <c r="D2" s="312"/>
    </row>
    <row r="3" spans="1:4" ht="99" customHeight="1">
      <c r="A3" s="282" t="s">
        <v>355</v>
      </c>
      <c r="B3" s="312"/>
      <c r="C3" s="312"/>
      <c r="D3" s="312"/>
    </row>
    <row r="4" spans="1:4" ht="15">
      <c r="A4" s="281"/>
      <c r="B4" s="86"/>
      <c r="C4" s="86"/>
      <c r="D4" s="86"/>
    </row>
    <row r="5" spans="1:4" ht="42.75" customHeight="1">
      <c r="A5" s="314" t="s">
        <v>599</v>
      </c>
      <c r="B5" s="314"/>
      <c r="C5" s="314"/>
      <c r="D5" s="314"/>
    </row>
    <row r="6" spans="1:4" ht="15">
      <c r="A6" s="315" t="s">
        <v>357</v>
      </c>
      <c r="B6" s="315"/>
      <c r="C6" s="315"/>
      <c r="D6" s="315"/>
    </row>
    <row r="7" spans="1:4" ht="15">
      <c r="A7" s="283" t="s">
        <v>29</v>
      </c>
      <c r="B7" s="283" t="s">
        <v>301</v>
      </c>
      <c r="C7" s="283" t="s">
        <v>302</v>
      </c>
      <c r="D7" s="162" t="s">
        <v>65</v>
      </c>
    </row>
    <row r="8" spans="1:4" ht="15">
      <c r="A8" s="283" t="s">
        <v>358</v>
      </c>
      <c r="B8" s="283" t="s">
        <v>359</v>
      </c>
      <c r="C8" s="283" t="s">
        <v>360</v>
      </c>
      <c r="D8" s="162" t="s">
        <v>361</v>
      </c>
    </row>
    <row r="9" spans="1:4" ht="17.25">
      <c r="A9" s="284" t="s">
        <v>362</v>
      </c>
      <c r="B9" s="239"/>
      <c r="C9" s="239"/>
      <c r="D9" s="285">
        <f>D10+D31++D86+D189+D210+D238+D243+D251+D265+D283+D301+D311+D338+D343+D350+D354+D359+D364+D368+D149+D323+D393+D158</f>
        <v>434951091.25</v>
      </c>
    </row>
    <row r="10" spans="1:4" ht="30.75">
      <c r="A10" s="286" t="s">
        <v>675</v>
      </c>
      <c r="B10" s="156" t="s">
        <v>405</v>
      </c>
      <c r="C10" s="287"/>
      <c r="D10" s="190">
        <f>D11+D15+D21</f>
        <v>35288886</v>
      </c>
    </row>
    <row r="11" spans="1:4" ht="30.75">
      <c r="A11" s="286" t="s">
        <v>672</v>
      </c>
      <c r="B11" s="141" t="s">
        <v>414</v>
      </c>
      <c r="C11" s="287"/>
      <c r="D11" s="190">
        <f>D12</f>
        <v>11086579</v>
      </c>
    </row>
    <row r="12" spans="1:4" ht="62.25">
      <c r="A12" s="286" t="s">
        <v>273</v>
      </c>
      <c r="B12" s="141" t="s">
        <v>462</v>
      </c>
      <c r="C12" s="287"/>
      <c r="D12" s="190">
        <f>D13</f>
        <v>11086579</v>
      </c>
    </row>
    <row r="13" spans="1:4" ht="18" customHeight="1">
      <c r="A13" s="152" t="s">
        <v>171</v>
      </c>
      <c r="B13" s="141" t="s">
        <v>274</v>
      </c>
      <c r="C13" s="287"/>
      <c r="D13" s="190">
        <f>D14</f>
        <v>11086579</v>
      </c>
    </row>
    <row r="14" spans="1:4" ht="30.75">
      <c r="A14" s="142" t="s">
        <v>55</v>
      </c>
      <c r="B14" s="138" t="s">
        <v>274</v>
      </c>
      <c r="C14" s="139">
        <v>600</v>
      </c>
      <c r="D14" s="146">
        <f>'Ведомственная 2021'!G474</f>
        <v>11086579</v>
      </c>
    </row>
    <row r="15" spans="1:4" ht="30.75">
      <c r="A15" s="286" t="s">
        <v>676</v>
      </c>
      <c r="B15" s="141" t="s">
        <v>413</v>
      </c>
      <c r="C15" s="139"/>
      <c r="D15" s="190">
        <f>D16</f>
        <v>21089383</v>
      </c>
    </row>
    <row r="16" spans="1:4" ht="15">
      <c r="A16" s="134" t="s">
        <v>275</v>
      </c>
      <c r="B16" s="141" t="s">
        <v>463</v>
      </c>
      <c r="C16" s="139"/>
      <c r="D16" s="190">
        <f>D17</f>
        <v>21089383</v>
      </c>
    </row>
    <row r="17" spans="1:4" ht="15">
      <c r="A17" s="142" t="s">
        <v>171</v>
      </c>
      <c r="B17" s="138" t="s">
        <v>276</v>
      </c>
      <c r="C17" s="139"/>
      <c r="D17" s="288">
        <f>D18+D19+D20</f>
        <v>21089383</v>
      </c>
    </row>
    <row r="18" spans="1:4" ht="46.5">
      <c r="A18" s="142" t="s">
        <v>54</v>
      </c>
      <c r="B18" s="138" t="s">
        <v>276</v>
      </c>
      <c r="C18" s="139">
        <v>100</v>
      </c>
      <c r="D18" s="146">
        <f>'Ведомственная 2021'!G478</f>
        <v>19020921</v>
      </c>
    </row>
    <row r="19" spans="1:4" ht="18.75" customHeight="1">
      <c r="A19" s="142" t="s">
        <v>164</v>
      </c>
      <c r="B19" s="138" t="s">
        <v>276</v>
      </c>
      <c r="C19" s="139">
        <v>200</v>
      </c>
      <c r="D19" s="146">
        <f>'Ведомственная 2021'!G479</f>
        <v>1979262</v>
      </c>
    </row>
    <row r="20" spans="1:4" ht="15">
      <c r="A20" s="142" t="s">
        <v>285</v>
      </c>
      <c r="B20" s="138" t="s">
        <v>276</v>
      </c>
      <c r="C20" s="139">
        <v>800</v>
      </c>
      <c r="D20" s="146">
        <f>'Ведомственная 2021'!G480</f>
        <v>89200</v>
      </c>
    </row>
    <row r="21" spans="1:4" ht="46.5">
      <c r="A21" s="286" t="s">
        <v>677</v>
      </c>
      <c r="B21" s="141" t="s">
        <v>412</v>
      </c>
      <c r="C21" s="162"/>
      <c r="D21" s="190">
        <f>D22+D26</f>
        <v>3112924</v>
      </c>
    </row>
    <row r="22" spans="1:4" ht="18.75" customHeight="1">
      <c r="A22" s="134" t="s">
        <v>277</v>
      </c>
      <c r="B22" s="141" t="s">
        <v>464</v>
      </c>
      <c r="C22" s="162"/>
      <c r="D22" s="190">
        <f>D23</f>
        <v>1659531</v>
      </c>
    </row>
    <row r="23" spans="1:4" ht="15">
      <c r="A23" s="142" t="s">
        <v>171</v>
      </c>
      <c r="B23" s="231" t="s">
        <v>278</v>
      </c>
      <c r="C23" s="162"/>
      <c r="D23" s="288">
        <f>D24+D25</f>
        <v>1659531</v>
      </c>
    </row>
    <row r="24" spans="1:4" ht="46.5">
      <c r="A24" s="142" t="s">
        <v>54</v>
      </c>
      <c r="B24" s="231" t="s">
        <v>278</v>
      </c>
      <c r="C24" s="139">
        <v>100</v>
      </c>
      <c r="D24" s="146">
        <f>'Ведомственная 2021'!G486</f>
        <v>1487340</v>
      </c>
    </row>
    <row r="25" spans="1:4" ht="18.75" customHeight="1">
      <c r="A25" s="142" t="s">
        <v>164</v>
      </c>
      <c r="B25" s="231" t="s">
        <v>278</v>
      </c>
      <c r="C25" s="139">
        <v>200</v>
      </c>
      <c r="D25" s="146">
        <f>'Ведомственная 2021'!G487</f>
        <v>172191</v>
      </c>
    </row>
    <row r="26" spans="1:4" ht="30.75">
      <c r="A26" s="134" t="s">
        <v>279</v>
      </c>
      <c r="B26" s="141" t="s">
        <v>465</v>
      </c>
      <c r="C26" s="162"/>
      <c r="D26" s="190">
        <f>D27+D29</f>
        <v>1453393</v>
      </c>
    </row>
    <row r="27" spans="1:4" ht="46.5">
      <c r="A27" s="142" t="s">
        <v>363</v>
      </c>
      <c r="B27" s="138" t="s">
        <v>485</v>
      </c>
      <c r="C27" s="139"/>
      <c r="D27" s="288">
        <f>D28</f>
        <v>56856</v>
      </c>
    </row>
    <row r="28" spans="1:4" ht="46.5">
      <c r="A28" s="142" t="s">
        <v>54</v>
      </c>
      <c r="B28" s="138" t="s">
        <v>485</v>
      </c>
      <c r="C28" s="139">
        <v>100</v>
      </c>
      <c r="D28" s="146">
        <f>'Ведомственная 2021'!G490</f>
        <v>56856</v>
      </c>
    </row>
    <row r="29" spans="1:4" ht="30.75">
      <c r="A29" s="243" t="s">
        <v>28</v>
      </c>
      <c r="B29" s="138" t="s">
        <v>486</v>
      </c>
      <c r="C29" s="139"/>
      <c r="D29" s="146">
        <f>D30</f>
        <v>1396537</v>
      </c>
    </row>
    <row r="30" spans="1:4" ht="15">
      <c r="A30" s="142" t="s">
        <v>306</v>
      </c>
      <c r="B30" s="138" t="s">
        <v>486</v>
      </c>
      <c r="C30" s="139">
        <v>300</v>
      </c>
      <c r="D30" s="146">
        <f>'Ведомственная 2021'!G497</f>
        <v>1396537</v>
      </c>
    </row>
    <row r="31" spans="1:4" ht="30.75">
      <c r="A31" s="286" t="s">
        <v>619</v>
      </c>
      <c r="B31" s="156" t="s">
        <v>392</v>
      </c>
      <c r="C31" s="162"/>
      <c r="D31" s="190">
        <f>D32+D43+D70</f>
        <v>38718551</v>
      </c>
    </row>
    <row r="32" spans="1:4" ht="46.5">
      <c r="A32" s="286" t="s">
        <v>620</v>
      </c>
      <c r="B32" s="141" t="s">
        <v>408</v>
      </c>
      <c r="C32" s="162"/>
      <c r="D32" s="190">
        <f>D33+D40</f>
        <v>2392000</v>
      </c>
    </row>
    <row r="33" spans="1:4" ht="30.75">
      <c r="A33" s="134" t="s">
        <v>226</v>
      </c>
      <c r="B33" s="141" t="s">
        <v>470</v>
      </c>
      <c r="C33" s="162"/>
      <c r="D33" s="190">
        <f>D34+D37</f>
        <v>2267700</v>
      </c>
    </row>
    <row r="34" spans="1:4" ht="30.75">
      <c r="A34" s="289" t="s">
        <v>23</v>
      </c>
      <c r="B34" s="138" t="s">
        <v>227</v>
      </c>
      <c r="C34" s="139"/>
      <c r="D34" s="288">
        <f>D35+D36</f>
        <v>1555000</v>
      </c>
    </row>
    <row r="35" spans="1:4" ht="46.5">
      <c r="A35" s="142" t="s">
        <v>54</v>
      </c>
      <c r="B35" s="138" t="s">
        <v>227</v>
      </c>
      <c r="C35" s="139">
        <v>100</v>
      </c>
      <c r="D35" s="146">
        <f>'Ведомственная 2021'!G297</f>
        <v>1397213</v>
      </c>
    </row>
    <row r="36" spans="1:4" ht="18.75" customHeight="1">
      <c r="A36" s="142" t="s">
        <v>164</v>
      </c>
      <c r="B36" s="138" t="s">
        <v>227</v>
      </c>
      <c r="C36" s="139">
        <v>200</v>
      </c>
      <c r="D36" s="146">
        <f>'Ведомственная 2021'!G298</f>
        <v>157787</v>
      </c>
    </row>
    <row r="37" spans="1:4" ht="49.5" customHeight="1">
      <c r="A37" s="135" t="s">
        <v>591</v>
      </c>
      <c r="B37" s="138" t="s">
        <v>592</v>
      </c>
      <c r="C37" s="139"/>
      <c r="D37" s="146">
        <f>D38+D39</f>
        <v>712700</v>
      </c>
    </row>
    <row r="38" spans="1:4" ht="49.5" customHeight="1">
      <c r="A38" s="135" t="s">
        <v>54</v>
      </c>
      <c r="B38" s="138" t="s">
        <v>592</v>
      </c>
      <c r="C38" s="139">
        <v>100</v>
      </c>
      <c r="D38" s="146">
        <f>'Ведомственная 2021'!G300</f>
        <v>622000</v>
      </c>
    </row>
    <row r="39" spans="1:4" ht="31.5" customHeight="1">
      <c r="A39" s="135" t="s">
        <v>164</v>
      </c>
      <c r="B39" s="138" t="s">
        <v>592</v>
      </c>
      <c r="C39" s="139">
        <v>200</v>
      </c>
      <c r="D39" s="146">
        <f>'Ведомственная 2021'!G301</f>
        <v>90700</v>
      </c>
    </row>
    <row r="40" spans="1:4" ht="46.5">
      <c r="A40" s="165" t="s">
        <v>191</v>
      </c>
      <c r="B40" s="141" t="s">
        <v>431</v>
      </c>
      <c r="C40" s="139"/>
      <c r="D40" s="190">
        <f>D41</f>
        <v>124300</v>
      </c>
    </row>
    <row r="41" spans="1:4" ht="30.75">
      <c r="A41" s="289" t="s">
        <v>1</v>
      </c>
      <c r="B41" s="138" t="s">
        <v>192</v>
      </c>
      <c r="C41" s="139"/>
      <c r="D41" s="288">
        <f>D42</f>
        <v>124300</v>
      </c>
    </row>
    <row r="42" spans="1:4" ht="30.75">
      <c r="A42" s="142" t="s">
        <v>55</v>
      </c>
      <c r="B42" s="138" t="s">
        <v>192</v>
      </c>
      <c r="C42" s="139">
        <v>600</v>
      </c>
      <c r="D42" s="288">
        <f>'Ведомственная 2021'!G51</f>
        <v>124300</v>
      </c>
    </row>
    <row r="43" spans="1:4" ht="46.5">
      <c r="A43" s="286" t="s">
        <v>658</v>
      </c>
      <c r="B43" s="141" t="s">
        <v>410</v>
      </c>
      <c r="C43" s="162"/>
      <c r="D43" s="190">
        <f>D44+D67</f>
        <v>30430592</v>
      </c>
    </row>
    <row r="44" spans="1:4" ht="30.75">
      <c r="A44" s="134" t="s">
        <v>222</v>
      </c>
      <c r="B44" s="141" t="s">
        <v>467</v>
      </c>
      <c r="C44" s="162"/>
      <c r="D44" s="190">
        <f>D45+D52+D55+D58+D65+D48+D50</f>
        <v>30371592</v>
      </c>
    </row>
    <row r="45" spans="1:4" ht="15">
      <c r="A45" s="152" t="s">
        <v>291</v>
      </c>
      <c r="B45" s="230" t="s">
        <v>246</v>
      </c>
      <c r="C45" s="147"/>
      <c r="D45" s="145">
        <f>D47+D46</f>
        <v>2032609</v>
      </c>
    </row>
    <row r="46" spans="1:4" ht="18.75" customHeight="1">
      <c r="A46" s="142" t="s">
        <v>164</v>
      </c>
      <c r="B46" s="163" t="s">
        <v>246</v>
      </c>
      <c r="C46" s="151">
        <v>200</v>
      </c>
      <c r="D46" s="146">
        <f>'Ведомственная 2021'!G352</f>
        <v>150</v>
      </c>
    </row>
    <row r="47" spans="1:4" ht="15">
      <c r="A47" s="142" t="s">
        <v>306</v>
      </c>
      <c r="B47" s="163" t="s">
        <v>246</v>
      </c>
      <c r="C47" s="151">
        <v>300</v>
      </c>
      <c r="D47" s="146">
        <f>'Ведомственная 2021'!G353</f>
        <v>2032459</v>
      </c>
    </row>
    <row r="48" spans="1:4" ht="30.75">
      <c r="A48" s="205" t="s">
        <v>730</v>
      </c>
      <c r="B48" s="156" t="s">
        <v>731</v>
      </c>
      <c r="C48" s="151"/>
      <c r="D48" s="146">
        <f>D49</f>
        <v>22043703</v>
      </c>
    </row>
    <row r="49" spans="1:4" ht="15">
      <c r="A49" s="135" t="s">
        <v>306</v>
      </c>
      <c r="B49" s="157" t="s">
        <v>731</v>
      </c>
      <c r="C49" s="151">
        <v>300</v>
      </c>
      <c r="D49" s="146">
        <f>'Ведомственная 2021'!G355</f>
        <v>22043703</v>
      </c>
    </row>
    <row r="50" spans="1:4" ht="15">
      <c r="A50" s="205" t="s">
        <v>732</v>
      </c>
      <c r="B50" s="252" t="s">
        <v>733</v>
      </c>
      <c r="C50" s="151"/>
      <c r="D50" s="146">
        <f>D51</f>
        <v>308612</v>
      </c>
    </row>
    <row r="51" spans="1:4" ht="15">
      <c r="A51" s="135" t="s">
        <v>164</v>
      </c>
      <c r="B51" s="157" t="s">
        <v>733</v>
      </c>
      <c r="C51" s="151">
        <v>200</v>
      </c>
      <c r="D51" s="146">
        <f>'Ведомственная 2021'!G357</f>
        <v>308612</v>
      </c>
    </row>
    <row r="52" spans="1:4" ht="30.75">
      <c r="A52" s="152" t="s">
        <v>364</v>
      </c>
      <c r="B52" s="230" t="s">
        <v>247</v>
      </c>
      <c r="C52" s="162"/>
      <c r="D52" s="190">
        <f>D53+D54</f>
        <v>88069</v>
      </c>
    </row>
    <row r="53" spans="1:4" ht="18.75" customHeight="1">
      <c r="A53" s="142" t="s">
        <v>164</v>
      </c>
      <c r="B53" s="163" t="s">
        <v>247</v>
      </c>
      <c r="C53" s="151">
        <v>200</v>
      </c>
      <c r="D53" s="146">
        <f>'Ведомственная 2021'!G335</f>
        <v>1350</v>
      </c>
    </row>
    <row r="54" spans="1:4" ht="15">
      <c r="A54" s="142" t="s">
        <v>306</v>
      </c>
      <c r="B54" s="163" t="s">
        <v>247</v>
      </c>
      <c r="C54" s="151">
        <v>300</v>
      </c>
      <c r="D54" s="146">
        <f>'Ведомственная 2021'!G336</f>
        <v>86719</v>
      </c>
    </row>
    <row r="55" spans="1:4" ht="30.75">
      <c r="A55" s="290" t="s">
        <v>283</v>
      </c>
      <c r="B55" s="230" t="s">
        <v>248</v>
      </c>
      <c r="C55" s="162"/>
      <c r="D55" s="190">
        <f>D57+D56</f>
        <v>137682</v>
      </c>
    </row>
    <row r="56" spans="1:4" ht="18.75" customHeight="1">
      <c r="A56" s="142" t="s">
        <v>164</v>
      </c>
      <c r="B56" s="163" t="s">
        <v>248</v>
      </c>
      <c r="C56" s="139">
        <v>200</v>
      </c>
      <c r="D56" s="146">
        <f>'Ведомственная 2021'!G338</f>
        <v>2200</v>
      </c>
    </row>
    <row r="57" spans="1:4" ht="15">
      <c r="A57" s="142" t="s">
        <v>306</v>
      </c>
      <c r="B57" s="163" t="s">
        <v>248</v>
      </c>
      <c r="C57" s="151">
        <v>300</v>
      </c>
      <c r="D57" s="146">
        <f>'Ведомственная 2021'!G339</f>
        <v>135482</v>
      </c>
    </row>
    <row r="58" spans="1:4" ht="15">
      <c r="A58" s="152" t="s">
        <v>298</v>
      </c>
      <c r="B58" s="230" t="s">
        <v>249</v>
      </c>
      <c r="C58" s="162"/>
      <c r="D58" s="190">
        <f>D59+D62</f>
        <v>5063889</v>
      </c>
    </row>
    <row r="59" spans="1:4" ht="15">
      <c r="A59" s="290" t="s">
        <v>16</v>
      </c>
      <c r="B59" s="230" t="s">
        <v>250</v>
      </c>
      <c r="C59" s="162"/>
      <c r="D59" s="190">
        <f>D60+D61</f>
        <v>4304306</v>
      </c>
    </row>
    <row r="60" spans="1:4" ht="18.75" customHeight="1">
      <c r="A60" s="142" t="s">
        <v>164</v>
      </c>
      <c r="B60" s="163" t="s">
        <v>250</v>
      </c>
      <c r="C60" s="151">
        <v>200</v>
      </c>
      <c r="D60" s="146">
        <f>'Ведомственная 2021'!G342</f>
        <v>72500</v>
      </c>
    </row>
    <row r="61" spans="1:4" ht="15">
      <c r="A61" s="142" t="s">
        <v>306</v>
      </c>
      <c r="B61" s="163" t="s">
        <v>250</v>
      </c>
      <c r="C61" s="151">
        <v>300</v>
      </c>
      <c r="D61" s="146">
        <f>'Ведомственная 2021'!G343</f>
        <v>4231806</v>
      </c>
    </row>
    <row r="62" spans="1:4" ht="15">
      <c r="A62" s="290" t="s">
        <v>56</v>
      </c>
      <c r="B62" s="230" t="s">
        <v>251</v>
      </c>
      <c r="C62" s="162"/>
      <c r="D62" s="145">
        <f>D63+D64</f>
        <v>759583</v>
      </c>
    </row>
    <row r="63" spans="1:4" ht="18.75" customHeight="1">
      <c r="A63" s="142" t="s">
        <v>164</v>
      </c>
      <c r="B63" s="163" t="s">
        <v>251</v>
      </c>
      <c r="C63" s="151">
        <v>200</v>
      </c>
      <c r="D63" s="146">
        <f>'Ведомственная 2021'!G345</f>
        <v>13480</v>
      </c>
    </row>
    <row r="64" spans="1:4" ht="15">
      <c r="A64" s="142" t="s">
        <v>306</v>
      </c>
      <c r="B64" s="163" t="s">
        <v>251</v>
      </c>
      <c r="C64" s="151">
        <v>300</v>
      </c>
      <c r="D64" s="146">
        <f>'Ведомственная 2021'!G346</f>
        <v>746103</v>
      </c>
    </row>
    <row r="65" spans="1:4" ht="15">
      <c r="A65" s="134" t="s">
        <v>296</v>
      </c>
      <c r="B65" s="237" t="s">
        <v>223</v>
      </c>
      <c r="C65" s="162"/>
      <c r="D65" s="190">
        <f>D66</f>
        <v>697028</v>
      </c>
    </row>
    <row r="66" spans="1:4" ht="15">
      <c r="A66" s="142" t="s">
        <v>306</v>
      </c>
      <c r="B66" s="231" t="s">
        <v>223</v>
      </c>
      <c r="C66" s="148">
        <v>300</v>
      </c>
      <c r="D66" s="146">
        <f>'Ведомственная 2021'!G285</f>
        <v>697028</v>
      </c>
    </row>
    <row r="67" spans="1:4" ht="30.75">
      <c r="A67" s="152" t="s">
        <v>193</v>
      </c>
      <c r="B67" s="237" t="s">
        <v>432</v>
      </c>
      <c r="C67" s="148"/>
      <c r="D67" s="145">
        <f>D68</f>
        <v>59000</v>
      </c>
    </row>
    <row r="68" spans="1:4" ht="15">
      <c r="A68" s="165" t="s">
        <v>194</v>
      </c>
      <c r="B68" s="230" t="s">
        <v>288</v>
      </c>
      <c r="C68" s="162"/>
      <c r="D68" s="145">
        <f>D69</f>
        <v>59000</v>
      </c>
    </row>
    <row r="69" spans="1:4" ht="18.75" customHeight="1">
      <c r="A69" s="142" t="s">
        <v>164</v>
      </c>
      <c r="B69" s="163" t="s">
        <v>288</v>
      </c>
      <c r="C69" s="148">
        <v>200</v>
      </c>
      <c r="D69" s="146">
        <f>'Ведомственная 2021'!G55</f>
        <v>59000</v>
      </c>
    </row>
    <row r="70" spans="1:4" ht="46.5">
      <c r="A70" s="286" t="s">
        <v>622</v>
      </c>
      <c r="B70" s="141" t="s">
        <v>409</v>
      </c>
      <c r="C70" s="139"/>
      <c r="D70" s="190">
        <f>D71+D74+D77+D80</f>
        <v>5895959</v>
      </c>
    </row>
    <row r="71" spans="1:4" ht="46.5">
      <c r="A71" s="152" t="s">
        <v>224</v>
      </c>
      <c r="B71" s="141" t="s">
        <v>469</v>
      </c>
      <c r="C71" s="139"/>
      <c r="D71" s="190">
        <f>D72</f>
        <v>4695679</v>
      </c>
    </row>
    <row r="72" spans="1:4" ht="30.75">
      <c r="A72" s="290" t="s">
        <v>179</v>
      </c>
      <c r="B72" s="230" t="s">
        <v>225</v>
      </c>
      <c r="C72" s="162"/>
      <c r="D72" s="190">
        <f>D73</f>
        <v>4695679</v>
      </c>
    </row>
    <row r="73" spans="1:4" ht="15">
      <c r="A73" s="142" t="s">
        <v>306</v>
      </c>
      <c r="B73" s="163" t="s">
        <v>225</v>
      </c>
      <c r="C73" s="148">
        <v>300</v>
      </c>
      <c r="D73" s="146">
        <f>'Ведомственная 2021'!G291</f>
        <v>4695679</v>
      </c>
    </row>
    <row r="74" spans="1:4" ht="46.5">
      <c r="A74" s="152" t="s">
        <v>241</v>
      </c>
      <c r="B74" s="230" t="s">
        <v>433</v>
      </c>
      <c r="C74" s="148"/>
      <c r="D74" s="190">
        <f>D75</f>
        <v>5000</v>
      </c>
    </row>
    <row r="75" spans="1:4" ht="15">
      <c r="A75" s="165" t="s">
        <v>194</v>
      </c>
      <c r="B75" s="230" t="s">
        <v>198</v>
      </c>
      <c r="C75" s="162"/>
      <c r="D75" s="190">
        <f>D76</f>
        <v>5000</v>
      </c>
    </row>
    <row r="76" spans="1:4" ht="18.75" customHeight="1">
      <c r="A76" s="142" t="s">
        <v>164</v>
      </c>
      <c r="B76" s="163" t="s">
        <v>198</v>
      </c>
      <c r="C76" s="148">
        <v>200</v>
      </c>
      <c r="D76" s="146">
        <f>'Ведомственная 2021'!G65</f>
        <v>5000</v>
      </c>
    </row>
    <row r="77" spans="1:4" ht="30.75">
      <c r="A77" s="134" t="s">
        <v>197</v>
      </c>
      <c r="B77" s="230" t="s">
        <v>434</v>
      </c>
      <c r="C77" s="148"/>
      <c r="D77" s="145">
        <f>D78</f>
        <v>116000</v>
      </c>
    </row>
    <row r="78" spans="1:4" ht="15">
      <c r="A78" s="165" t="s">
        <v>194</v>
      </c>
      <c r="B78" s="230" t="s">
        <v>199</v>
      </c>
      <c r="C78" s="162"/>
      <c r="D78" s="190">
        <f>D79</f>
        <v>116000</v>
      </c>
    </row>
    <row r="79" spans="1:4" ht="18.75" customHeight="1">
      <c r="A79" s="142" t="s">
        <v>164</v>
      </c>
      <c r="B79" s="163" t="s">
        <v>199</v>
      </c>
      <c r="C79" s="139">
        <v>200</v>
      </c>
      <c r="D79" s="146">
        <f>'Ведомственная 2021'!G68</f>
        <v>116000</v>
      </c>
    </row>
    <row r="80" spans="1:4" ht="46.5">
      <c r="A80" s="134" t="s">
        <v>195</v>
      </c>
      <c r="B80" s="230" t="s">
        <v>435</v>
      </c>
      <c r="C80" s="139"/>
      <c r="D80" s="190">
        <f>D81+D84</f>
        <v>1079280</v>
      </c>
    </row>
    <row r="81" spans="1:4" ht="46.5">
      <c r="A81" s="152" t="s">
        <v>0</v>
      </c>
      <c r="B81" s="230" t="s">
        <v>196</v>
      </c>
      <c r="C81" s="162"/>
      <c r="D81" s="190">
        <f>D82+D83</f>
        <v>933000</v>
      </c>
    </row>
    <row r="82" spans="1:4" ht="46.5">
      <c r="A82" s="142" t="s">
        <v>54</v>
      </c>
      <c r="B82" s="163" t="s">
        <v>196</v>
      </c>
      <c r="C82" s="139">
        <v>100</v>
      </c>
      <c r="D82" s="146">
        <f>'Ведомственная 2021'!G59</f>
        <v>917400</v>
      </c>
    </row>
    <row r="83" spans="1:4" ht="15">
      <c r="A83" s="142" t="s">
        <v>164</v>
      </c>
      <c r="B83" s="163" t="s">
        <v>196</v>
      </c>
      <c r="C83" s="139">
        <v>200</v>
      </c>
      <c r="D83" s="146">
        <f>'Ведомственная 2021'!G60</f>
        <v>15600</v>
      </c>
    </row>
    <row r="84" spans="1:4" ht="18.75" customHeight="1">
      <c r="A84" s="133" t="s">
        <v>184</v>
      </c>
      <c r="B84" s="141" t="s">
        <v>519</v>
      </c>
      <c r="C84" s="139"/>
      <c r="D84" s="145">
        <f>D85</f>
        <v>146280</v>
      </c>
    </row>
    <row r="85" spans="1:4" ht="54" customHeight="1">
      <c r="A85" s="142" t="s">
        <v>54</v>
      </c>
      <c r="B85" s="138" t="s">
        <v>519</v>
      </c>
      <c r="C85" s="139">
        <v>100</v>
      </c>
      <c r="D85" s="146">
        <f>'Ведомственная 2021'!G62</f>
        <v>146280</v>
      </c>
    </row>
    <row r="86" spans="1:4" ht="30.75">
      <c r="A86" s="286" t="s">
        <v>678</v>
      </c>
      <c r="B86" s="156" t="s">
        <v>403</v>
      </c>
      <c r="C86" s="162"/>
      <c r="D86" s="190">
        <f>D87+D96+D141</f>
        <v>268010007</v>
      </c>
    </row>
    <row r="87" spans="1:4" ht="46.5">
      <c r="A87" s="291" t="s">
        <v>679</v>
      </c>
      <c r="B87" s="141" t="s">
        <v>415</v>
      </c>
      <c r="C87" s="162"/>
      <c r="D87" s="190">
        <f>D88+D93</f>
        <v>6185558</v>
      </c>
    </row>
    <row r="88" spans="1:4" ht="50.25" customHeight="1">
      <c r="A88" s="134" t="s">
        <v>653</v>
      </c>
      <c r="B88" s="141" t="s">
        <v>460</v>
      </c>
      <c r="C88" s="162"/>
      <c r="D88" s="190">
        <f>D89</f>
        <v>6157130</v>
      </c>
    </row>
    <row r="89" spans="1:4" ht="18" customHeight="1">
      <c r="A89" s="152" t="s">
        <v>171</v>
      </c>
      <c r="B89" s="230" t="s">
        <v>270</v>
      </c>
      <c r="C89" s="139"/>
      <c r="D89" s="190">
        <f>D90+D91+D92</f>
        <v>6157130</v>
      </c>
    </row>
    <row r="90" spans="1:4" ht="46.5">
      <c r="A90" s="142" t="s">
        <v>54</v>
      </c>
      <c r="B90" s="163" t="s">
        <v>270</v>
      </c>
      <c r="C90" s="148">
        <v>100</v>
      </c>
      <c r="D90" s="146">
        <f>'Ведомственная 2021'!G448</f>
        <v>5535775</v>
      </c>
    </row>
    <row r="91" spans="1:4" ht="19.5" customHeight="1">
      <c r="A91" s="142" t="s">
        <v>164</v>
      </c>
      <c r="B91" s="163" t="s">
        <v>270</v>
      </c>
      <c r="C91" s="148">
        <v>200</v>
      </c>
      <c r="D91" s="146">
        <f>'Ведомственная 2021'!G449</f>
        <v>619355</v>
      </c>
    </row>
    <row r="92" spans="1:4" ht="19.5" customHeight="1">
      <c r="A92" s="142" t="s">
        <v>285</v>
      </c>
      <c r="B92" s="163" t="s">
        <v>270</v>
      </c>
      <c r="C92" s="148">
        <v>800</v>
      </c>
      <c r="D92" s="146">
        <f>'Ведомственная 2021'!G450</f>
        <v>2000</v>
      </c>
    </row>
    <row r="93" spans="1:4" ht="30.75">
      <c r="A93" s="134" t="s">
        <v>269</v>
      </c>
      <c r="B93" s="230" t="s">
        <v>461</v>
      </c>
      <c r="C93" s="148"/>
      <c r="D93" s="190">
        <f>D94</f>
        <v>28428</v>
      </c>
    </row>
    <row r="94" spans="1:4" ht="30.75">
      <c r="A94" s="291" t="s">
        <v>365</v>
      </c>
      <c r="B94" s="230" t="s">
        <v>271</v>
      </c>
      <c r="C94" s="162"/>
      <c r="D94" s="190">
        <f>D95</f>
        <v>28428</v>
      </c>
    </row>
    <row r="95" spans="1:4" ht="46.5">
      <c r="A95" s="142" t="s">
        <v>54</v>
      </c>
      <c r="B95" s="163" t="s">
        <v>271</v>
      </c>
      <c r="C95" s="148">
        <v>100</v>
      </c>
      <c r="D95" s="146">
        <f>'Ведомственная 2021'!G453</f>
        <v>28428</v>
      </c>
    </row>
    <row r="96" spans="1:4" ht="46.5">
      <c r="A96" s="286" t="s">
        <v>647</v>
      </c>
      <c r="B96" s="141" t="s">
        <v>411</v>
      </c>
      <c r="C96" s="162"/>
      <c r="D96" s="190">
        <f>D97+D104+D113+D116+D125+D130+D135+D138</f>
        <v>255875763</v>
      </c>
    </row>
    <row r="97" spans="1:4" ht="15">
      <c r="A97" s="134" t="s">
        <v>255</v>
      </c>
      <c r="B97" s="141" t="s">
        <v>452</v>
      </c>
      <c r="C97" s="162"/>
      <c r="D97" s="190">
        <f>D98+D100+D102</f>
        <v>12167563</v>
      </c>
    </row>
    <row r="98" spans="1:4" ht="15">
      <c r="A98" s="152" t="s">
        <v>40</v>
      </c>
      <c r="B98" s="230" t="s">
        <v>272</v>
      </c>
      <c r="C98" s="162"/>
      <c r="D98" s="190">
        <f>D99</f>
        <v>344531</v>
      </c>
    </row>
    <row r="99" spans="1:4" ht="15">
      <c r="A99" s="142" t="s">
        <v>306</v>
      </c>
      <c r="B99" s="163" t="s">
        <v>272</v>
      </c>
      <c r="C99" s="148">
        <v>300</v>
      </c>
      <c r="D99" s="146">
        <f>'Ведомственная 2021'!G466</f>
        <v>344531</v>
      </c>
    </row>
    <row r="100" spans="1:4" ht="78">
      <c r="A100" s="290" t="s">
        <v>233</v>
      </c>
      <c r="B100" s="230" t="s">
        <v>256</v>
      </c>
      <c r="C100" s="162"/>
      <c r="D100" s="190">
        <f>D101</f>
        <v>4748085</v>
      </c>
    </row>
    <row r="101" spans="1:4" ht="30.75">
      <c r="A101" s="142" t="s">
        <v>55</v>
      </c>
      <c r="B101" s="163" t="s">
        <v>256</v>
      </c>
      <c r="C101" s="148">
        <v>600</v>
      </c>
      <c r="D101" s="146">
        <f>'Ведомственная 2021'!G379</f>
        <v>4748085</v>
      </c>
    </row>
    <row r="102" spans="1:4" ht="18.75" customHeight="1">
      <c r="A102" s="152" t="s">
        <v>171</v>
      </c>
      <c r="B102" s="237" t="s">
        <v>257</v>
      </c>
      <c r="C102" s="162"/>
      <c r="D102" s="145">
        <f>D103</f>
        <v>7074947</v>
      </c>
    </row>
    <row r="103" spans="1:4" ht="30.75">
      <c r="A103" s="142" t="s">
        <v>55</v>
      </c>
      <c r="B103" s="231" t="s">
        <v>257</v>
      </c>
      <c r="C103" s="148">
        <v>600</v>
      </c>
      <c r="D103" s="146">
        <f>'Ведомственная 2021'!G381</f>
        <v>7074947</v>
      </c>
    </row>
    <row r="104" spans="1:4" ht="15">
      <c r="A104" s="134" t="s">
        <v>258</v>
      </c>
      <c r="B104" s="237" t="s">
        <v>453</v>
      </c>
      <c r="C104" s="148"/>
      <c r="D104" s="145">
        <f>D105+D109+D111+D107</f>
        <v>221060511</v>
      </c>
    </row>
    <row r="105" spans="1:4" ht="78">
      <c r="A105" s="290" t="s">
        <v>159</v>
      </c>
      <c r="B105" s="230" t="s">
        <v>259</v>
      </c>
      <c r="C105" s="162"/>
      <c r="D105" s="190">
        <f>D106</f>
        <v>173845106</v>
      </c>
    </row>
    <row r="106" spans="1:4" ht="30.75">
      <c r="A106" s="142" t="s">
        <v>55</v>
      </c>
      <c r="B106" s="163" t="s">
        <v>259</v>
      </c>
      <c r="C106" s="148">
        <v>600</v>
      </c>
      <c r="D106" s="146">
        <f>'Ведомственная 2021'!G387</f>
        <v>173845106</v>
      </c>
    </row>
    <row r="107" spans="1:4" ht="30.75">
      <c r="A107" s="152" t="s">
        <v>738</v>
      </c>
      <c r="B107" s="141" t="s">
        <v>739</v>
      </c>
      <c r="C107" s="147"/>
      <c r="D107" s="145">
        <f>D108</f>
        <v>13983480</v>
      </c>
    </row>
    <row r="108" spans="1:4" ht="30.75">
      <c r="A108" s="142" t="s">
        <v>55</v>
      </c>
      <c r="B108" s="138" t="s">
        <v>739</v>
      </c>
      <c r="C108" s="148">
        <v>600</v>
      </c>
      <c r="D108" s="146">
        <f>'Ведомственная 2021'!G389</f>
        <v>13983480</v>
      </c>
    </row>
    <row r="109" spans="1:4" ht="18.75" customHeight="1">
      <c r="A109" s="152" t="s">
        <v>171</v>
      </c>
      <c r="B109" s="237" t="s">
        <v>260</v>
      </c>
      <c r="C109" s="162"/>
      <c r="D109" s="145">
        <f>D110</f>
        <v>33186775</v>
      </c>
    </row>
    <row r="110" spans="1:4" ht="30.75">
      <c r="A110" s="142" t="s">
        <v>55</v>
      </c>
      <c r="B110" s="231" t="s">
        <v>260</v>
      </c>
      <c r="C110" s="148">
        <v>600</v>
      </c>
      <c r="D110" s="146">
        <f>'Ведомственная 2021'!G391</f>
        <v>33186775</v>
      </c>
    </row>
    <row r="111" spans="1:4" ht="15">
      <c r="A111" s="154" t="s">
        <v>565</v>
      </c>
      <c r="B111" s="171" t="s">
        <v>564</v>
      </c>
      <c r="C111" s="162"/>
      <c r="D111" s="145">
        <f>D112</f>
        <v>45150</v>
      </c>
    </row>
    <row r="112" spans="1:4" ht="30.75">
      <c r="A112" s="135" t="s">
        <v>55</v>
      </c>
      <c r="B112" s="172" t="s">
        <v>564</v>
      </c>
      <c r="C112" s="151">
        <v>600</v>
      </c>
      <c r="D112" s="146">
        <f>'Ведомственная 2021'!G393</f>
        <v>45150</v>
      </c>
    </row>
    <row r="113" spans="1:4" ht="30.75">
      <c r="A113" s="134" t="s">
        <v>261</v>
      </c>
      <c r="B113" s="230" t="s">
        <v>468</v>
      </c>
      <c r="C113" s="148"/>
      <c r="D113" s="145">
        <f>D114</f>
        <v>7689217</v>
      </c>
    </row>
    <row r="114" spans="1:4" ht="62.25">
      <c r="A114" s="290" t="s">
        <v>27</v>
      </c>
      <c r="B114" s="230" t="s">
        <v>262</v>
      </c>
      <c r="C114" s="162"/>
      <c r="D114" s="190">
        <f>D115</f>
        <v>7689217</v>
      </c>
    </row>
    <row r="115" spans="1:4" ht="15">
      <c r="A115" s="142" t="s">
        <v>306</v>
      </c>
      <c r="B115" s="163" t="s">
        <v>262</v>
      </c>
      <c r="C115" s="148">
        <v>300</v>
      </c>
      <c r="D115" s="146">
        <f>'Ведомственная 2021'!G460</f>
        <v>7689217</v>
      </c>
    </row>
    <row r="116" spans="1:4" ht="15">
      <c r="A116" s="134" t="s">
        <v>263</v>
      </c>
      <c r="B116" s="230" t="s">
        <v>454</v>
      </c>
      <c r="C116" s="148"/>
      <c r="D116" s="145">
        <f>D117+D119+D121+D123</f>
        <v>6961571</v>
      </c>
    </row>
    <row r="117" spans="1:4" ht="51" customHeight="1">
      <c r="A117" s="134" t="s">
        <v>558</v>
      </c>
      <c r="B117" s="141" t="s">
        <v>559</v>
      </c>
      <c r="C117" s="153"/>
      <c r="D117" s="145">
        <f>D118</f>
        <v>370741</v>
      </c>
    </row>
    <row r="118" spans="1:4" ht="30.75">
      <c r="A118" s="142" t="s">
        <v>55</v>
      </c>
      <c r="B118" s="138" t="s">
        <v>559</v>
      </c>
      <c r="C118" s="151">
        <v>600</v>
      </c>
      <c r="D118" s="146">
        <f>'Ведомственная 2021'!G396</f>
        <v>370741</v>
      </c>
    </row>
    <row r="119" spans="1:4" ht="46.5">
      <c r="A119" s="134" t="s">
        <v>479</v>
      </c>
      <c r="B119" s="230" t="s">
        <v>12</v>
      </c>
      <c r="C119" s="148"/>
      <c r="D119" s="145">
        <f>D120</f>
        <v>2479510</v>
      </c>
    </row>
    <row r="120" spans="1:4" ht="30.75">
      <c r="A120" s="142" t="s">
        <v>55</v>
      </c>
      <c r="B120" s="163" t="s">
        <v>12</v>
      </c>
      <c r="C120" s="148">
        <v>600</v>
      </c>
      <c r="D120" s="146">
        <f>'Ведомственная 2021'!G398</f>
        <v>2479510</v>
      </c>
    </row>
    <row r="121" spans="1:4" ht="46.5">
      <c r="A121" s="154" t="s">
        <v>608</v>
      </c>
      <c r="B121" s="141" t="s">
        <v>609</v>
      </c>
      <c r="C121" s="148"/>
      <c r="D121" s="145">
        <f>D122</f>
        <v>3116100</v>
      </c>
    </row>
    <row r="122" spans="1:4" ht="30.75">
      <c r="A122" s="135" t="s">
        <v>55</v>
      </c>
      <c r="B122" s="138" t="s">
        <v>609</v>
      </c>
      <c r="C122" s="148">
        <v>600</v>
      </c>
      <c r="D122" s="146">
        <f>'Ведомственная 2021'!G400</f>
        <v>3116100</v>
      </c>
    </row>
    <row r="123" spans="1:4" ht="30.75">
      <c r="A123" s="154" t="s">
        <v>744</v>
      </c>
      <c r="B123" s="141" t="s">
        <v>745</v>
      </c>
      <c r="C123" s="148"/>
      <c r="D123" s="145">
        <f>D124</f>
        <v>995220</v>
      </c>
    </row>
    <row r="124" spans="1:4" ht="30.75">
      <c r="A124" s="135" t="s">
        <v>55</v>
      </c>
      <c r="B124" s="138" t="s">
        <v>745</v>
      </c>
      <c r="C124" s="148">
        <v>600</v>
      </c>
      <c r="D124" s="146">
        <f>'Ведомственная 2021'!G402</f>
        <v>995220</v>
      </c>
    </row>
    <row r="125" spans="1:4" ht="15">
      <c r="A125" s="134" t="s">
        <v>264</v>
      </c>
      <c r="B125" s="230" t="s">
        <v>455</v>
      </c>
      <c r="C125" s="148"/>
      <c r="D125" s="145">
        <f>D126+D128</f>
        <v>3091846</v>
      </c>
    </row>
    <row r="126" spans="1:4" ht="30.75">
      <c r="A126" s="134" t="s">
        <v>560</v>
      </c>
      <c r="B126" s="141" t="s">
        <v>561</v>
      </c>
      <c r="C126" s="153"/>
      <c r="D126" s="145">
        <f>D127</f>
        <v>329753</v>
      </c>
    </row>
    <row r="127" spans="1:4" ht="30.75">
      <c r="A127" s="142" t="s">
        <v>55</v>
      </c>
      <c r="B127" s="138" t="s">
        <v>561</v>
      </c>
      <c r="C127" s="139">
        <v>600</v>
      </c>
      <c r="D127" s="146">
        <f>'Ведомственная 2021'!G405</f>
        <v>329753</v>
      </c>
    </row>
    <row r="128" spans="1:4" ht="30.75">
      <c r="A128" s="134" t="s">
        <v>265</v>
      </c>
      <c r="B128" s="141" t="s">
        <v>266</v>
      </c>
      <c r="C128" s="162"/>
      <c r="D128" s="190">
        <f>D129</f>
        <v>2762093</v>
      </c>
    </row>
    <row r="129" spans="1:4" ht="30.75">
      <c r="A129" s="142" t="s">
        <v>55</v>
      </c>
      <c r="B129" s="138" t="s">
        <v>266</v>
      </c>
      <c r="C129" s="139">
        <v>600</v>
      </c>
      <c r="D129" s="146">
        <f>'Ведомственная 2021'!G407</f>
        <v>2762093</v>
      </c>
    </row>
    <row r="130" spans="1:4" ht="15">
      <c r="A130" s="154" t="s">
        <v>533</v>
      </c>
      <c r="B130" s="141" t="s">
        <v>531</v>
      </c>
      <c r="C130" s="153"/>
      <c r="D130" s="145">
        <f>D131+D133</f>
        <v>1370414</v>
      </c>
    </row>
    <row r="131" spans="1:4" ht="38.25" customHeight="1">
      <c r="A131" s="154" t="s">
        <v>563</v>
      </c>
      <c r="B131" s="141" t="s">
        <v>562</v>
      </c>
      <c r="C131" s="153"/>
      <c r="D131" s="145">
        <f>D132</f>
        <v>539710</v>
      </c>
    </row>
    <row r="132" spans="1:4" ht="30.75">
      <c r="A132" s="135" t="s">
        <v>55</v>
      </c>
      <c r="B132" s="138" t="s">
        <v>562</v>
      </c>
      <c r="C132" s="139">
        <v>600</v>
      </c>
      <c r="D132" s="146">
        <f>'Ведомственная 2021'!G410</f>
        <v>539710</v>
      </c>
    </row>
    <row r="133" spans="1:4" ht="46.5">
      <c r="A133" s="154" t="s">
        <v>534</v>
      </c>
      <c r="B133" s="141" t="s">
        <v>532</v>
      </c>
      <c r="C133" s="162"/>
      <c r="D133" s="145">
        <f>D134</f>
        <v>830704</v>
      </c>
    </row>
    <row r="134" spans="1:4" ht="30.75">
      <c r="A134" s="135" t="s">
        <v>55</v>
      </c>
      <c r="B134" s="138" t="s">
        <v>532</v>
      </c>
      <c r="C134" s="139">
        <v>600</v>
      </c>
      <c r="D134" s="146">
        <f>'Ведомственная 2021'!G412</f>
        <v>830704</v>
      </c>
    </row>
    <row r="135" spans="1:4" ht="15">
      <c r="A135" s="249" t="s">
        <v>600</v>
      </c>
      <c r="B135" s="141" t="s">
        <v>601</v>
      </c>
      <c r="C135" s="139"/>
      <c r="D135" s="145">
        <f>D136</f>
        <v>1600750</v>
      </c>
    </row>
    <row r="136" spans="1:4" ht="62.25">
      <c r="A136" s="249" t="s">
        <v>602</v>
      </c>
      <c r="B136" s="141" t="s">
        <v>603</v>
      </c>
      <c r="C136" s="162"/>
      <c r="D136" s="145">
        <f>D137</f>
        <v>1600750</v>
      </c>
    </row>
    <row r="137" spans="1:4" ht="30.75">
      <c r="A137" s="135" t="s">
        <v>55</v>
      </c>
      <c r="B137" s="138" t="s">
        <v>603</v>
      </c>
      <c r="C137" s="139">
        <v>600</v>
      </c>
      <c r="D137" s="146">
        <f>'Ведомственная 2021'!G415</f>
        <v>1600750</v>
      </c>
    </row>
    <row r="138" spans="1:4" ht="15">
      <c r="A138" s="154" t="s">
        <v>740</v>
      </c>
      <c r="B138" s="141" t="s">
        <v>741</v>
      </c>
      <c r="C138" s="139"/>
      <c r="D138" s="145">
        <f>D139</f>
        <v>1933891</v>
      </c>
    </row>
    <row r="139" spans="1:4" ht="30.75">
      <c r="A139" s="154" t="s">
        <v>742</v>
      </c>
      <c r="B139" s="141" t="s">
        <v>743</v>
      </c>
      <c r="C139" s="139"/>
      <c r="D139" s="146">
        <f>D140</f>
        <v>1933891</v>
      </c>
    </row>
    <row r="140" spans="1:4" ht="30.75">
      <c r="A140" s="135" t="s">
        <v>55</v>
      </c>
      <c r="B140" s="138" t="s">
        <v>743</v>
      </c>
      <c r="C140" s="139">
        <v>600</v>
      </c>
      <c r="D140" s="146">
        <f>'Ведомственная 2021'!G418</f>
        <v>1933891</v>
      </c>
    </row>
    <row r="141" spans="1:4" ht="46.5">
      <c r="A141" s="291" t="s">
        <v>648</v>
      </c>
      <c r="B141" s="141" t="s">
        <v>418</v>
      </c>
      <c r="C141" s="162"/>
      <c r="D141" s="190">
        <f>D142+D146</f>
        <v>5948686</v>
      </c>
    </row>
    <row r="142" spans="1:4" ht="30.75">
      <c r="A142" s="291" t="s">
        <v>267</v>
      </c>
      <c r="B142" s="141" t="s">
        <v>456</v>
      </c>
      <c r="C142" s="162"/>
      <c r="D142" s="190">
        <f>D143</f>
        <v>4877570</v>
      </c>
    </row>
    <row r="143" spans="1:4" ht="15">
      <c r="A143" s="142" t="s">
        <v>171</v>
      </c>
      <c r="B143" s="237" t="s">
        <v>268</v>
      </c>
      <c r="C143" s="162"/>
      <c r="D143" s="190">
        <f>D144+D145</f>
        <v>4877570</v>
      </c>
    </row>
    <row r="144" spans="1:4" ht="46.5">
      <c r="A144" s="142" t="s">
        <v>54</v>
      </c>
      <c r="B144" s="231" t="s">
        <v>268</v>
      </c>
      <c r="C144" s="148">
        <v>100</v>
      </c>
      <c r="D144" s="146">
        <f>'Ведомственная 2021'!G428</f>
        <v>4621670</v>
      </c>
    </row>
    <row r="145" spans="1:4" ht="18.75" customHeight="1">
      <c r="A145" s="142" t="s">
        <v>164</v>
      </c>
      <c r="B145" s="231" t="s">
        <v>268</v>
      </c>
      <c r="C145" s="148">
        <v>200</v>
      </c>
      <c r="D145" s="146">
        <f>'Ведомственная 2021'!G429</f>
        <v>255900</v>
      </c>
    </row>
    <row r="146" spans="1:4" ht="18.75" customHeight="1">
      <c r="A146" s="154" t="s">
        <v>604</v>
      </c>
      <c r="B146" s="171" t="s">
        <v>605</v>
      </c>
      <c r="C146" s="153"/>
      <c r="D146" s="145">
        <f>D147</f>
        <v>1071116</v>
      </c>
    </row>
    <row r="147" spans="1:4" ht="39.75" customHeight="1">
      <c r="A147" s="154" t="s">
        <v>606</v>
      </c>
      <c r="B147" s="171" t="s">
        <v>607</v>
      </c>
      <c r="C147" s="153"/>
      <c r="D147" s="145">
        <f>D148</f>
        <v>1071116</v>
      </c>
    </row>
    <row r="148" spans="1:4" ht="39.75" customHeight="1">
      <c r="A148" s="135" t="s">
        <v>55</v>
      </c>
      <c r="B148" s="172" t="s">
        <v>607</v>
      </c>
      <c r="C148" s="139">
        <v>600</v>
      </c>
      <c r="D148" s="146">
        <f>'Ведомственная 2021'!G432</f>
        <v>1071116</v>
      </c>
    </row>
    <row r="149" spans="1:4" ht="30.75">
      <c r="A149" s="152" t="s">
        <v>623</v>
      </c>
      <c r="B149" s="156" t="s">
        <v>393</v>
      </c>
      <c r="C149" s="162"/>
      <c r="D149" s="145">
        <f>D150</f>
        <v>1289000</v>
      </c>
    </row>
    <row r="150" spans="1:4" ht="53.25" customHeight="1">
      <c r="A150" s="152" t="s">
        <v>624</v>
      </c>
      <c r="B150" s="141" t="s">
        <v>430</v>
      </c>
      <c r="C150" s="162"/>
      <c r="D150" s="145">
        <f>D151</f>
        <v>1289000</v>
      </c>
    </row>
    <row r="151" spans="1:4" ht="46.5">
      <c r="A151" s="152" t="s">
        <v>132</v>
      </c>
      <c r="B151" s="141" t="s">
        <v>436</v>
      </c>
      <c r="C151" s="162"/>
      <c r="D151" s="145">
        <f>D154+D156+D152</f>
        <v>1289000</v>
      </c>
    </row>
    <row r="152" spans="1:4" ht="30.75">
      <c r="A152" s="154" t="s">
        <v>812</v>
      </c>
      <c r="B152" s="141" t="s">
        <v>811</v>
      </c>
      <c r="C152" s="162"/>
      <c r="D152" s="145">
        <f>D153</f>
        <v>285000</v>
      </c>
    </row>
    <row r="153" spans="1:4" ht="21" customHeight="1">
      <c r="A153" s="135" t="s">
        <v>164</v>
      </c>
      <c r="B153" s="138" t="s">
        <v>811</v>
      </c>
      <c r="C153" s="139">
        <v>200</v>
      </c>
      <c r="D153" s="146">
        <f>'Ведомственная 2021'!G73</f>
        <v>285000</v>
      </c>
    </row>
    <row r="154" spans="1:4" ht="15">
      <c r="A154" s="152" t="s">
        <v>331</v>
      </c>
      <c r="B154" s="141" t="s">
        <v>332</v>
      </c>
      <c r="C154" s="162"/>
      <c r="D154" s="145">
        <f>D155</f>
        <v>430000</v>
      </c>
    </row>
    <row r="155" spans="1:4" ht="18.75" customHeight="1">
      <c r="A155" s="142" t="s">
        <v>164</v>
      </c>
      <c r="B155" s="138" t="s">
        <v>332</v>
      </c>
      <c r="C155" s="139">
        <v>200</v>
      </c>
      <c r="D155" s="146">
        <f>'Ведомственная 2021'!G75</f>
        <v>430000</v>
      </c>
    </row>
    <row r="156" spans="1:4" ht="15">
      <c r="A156" s="152" t="s">
        <v>133</v>
      </c>
      <c r="B156" s="141" t="s">
        <v>134</v>
      </c>
      <c r="C156" s="162"/>
      <c r="D156" s="145">
        <f>D157</f>
        <v>574000</v>
      </c>
    </row>
    <row r="157" spans="1:4" ht="18.75" customHeight="1">
      <c r="A157" s="142" t="s">
        <v>164</v>
      </c>
      <c r="B157" s="138" t="s">
        <v>134</v>
      </c>
      <c r="C157" s="139">
        <v>200</v>
      </c>
      <c r="D157" s="146">
        <f>'Ведомственная 2021'!G77</f>
        <v>574000</v>
      </c>
    </row>
    <row r="158" spans="1:4" ht="36" customHeight="1">
      <c r="A158" s="159" t="s">
        <v>705</v>
      </c>
      <c r="B158" s="156" t="s">
        <v>687</v>
      </c>
      <c r="C158" s="139"/>
      <c r="D158" s="145">
        <f>D159</f>
        <v>1016941</v>
      </c>
    </row>
    <row r="159" spans="1:4" ht="54.75" customHeight="1">
      <c r="A159" s="159" t="s">
        <v>706</v>
      </c>
      <c r="B159" s="156" t="s">
        <v>688</v>
      </c>
      <c r="C159" s="139"/>
      <c r="D159" s="145">
        <f>D160</f>
        <v>1016941</v>
      </c>
    </row>
    <row r="160" spans="1:4" ht="23.25" customHeight="1">
      <c r="A160" s="159" t="s">
        <v>689</v>
      </c>
      <c r="B160" s="156" t="s">
        <v>690</v>
      </c>
      <c r="C160" s="139"/>
      <c r="D160" s="145">
        <f>D163+D176+D161</f>
        <v>1016941</v>
      </c>
    </row>
    <row r="161" spans="1:4" ht="23.25" customHeight="1">
      <c r="A161" s="160" t="s">
        <v>809</v>
      </c>
      <c r="B161" s="156" t="s">
        <v>810</v>
      </c>
      <c r="C161" s="139"/>
      <c r="D161" s="145">
        <f>D162</f>
        <v>300000</v>
      </c>
    </row>
    <row r="162" spans="1:4" ht="23.25" customHeight="1">
      <c r="A162" s="248" t="s">
        <v>164</v>
      </c>
      <c r="B162" s="157" t="s">
        <v>810</v>
      </c>
      <c r="C162" s="139">
        <v>200</v>
      </c>
      <c r="D162" s="146">
        <f>'Ведомственная 2021'!G206</f>
        <v>300000</v>
      </c>
    </row>
    <row r="163" spans="1:4" ht="36" customHeight="1">
      <c r="A163" s="160" t="s">
        <v>572</v>
      </c>
      <c r="B163" s="156" t="s">
        <v>691</v>
      </c>
      <c r="C163" s="143"/>
      <c r="D163" s="145">
        <f>D164+D166+D168+D170+D172+D174</f>
        <v>430165</v>
      </c>
    </row>
    <row r="164" spans="1:4" ht="36" customHeight="1">
      <c r="A164" s="160" t="s">
        <v>719</v>
      </c>
      <c r="B164" s="156" t="s">
        <v>692</v>
      </c>
      <c r="C164" s="143"/>
      <c r="D164" s="145">
        <f>D165</f>
        <v>72595</v>
      </c>
    </row>
    <row r="165" spans="1:4" ht="21.75" customHeight="1">
      <c r="A165" s="135" t="s">
        <v>164</v>
      </c>
      <c r="B165" s="156" t="s">
        <v>692</v>
      </c>
      <c r="C165" s="143" t="s">
        <v>175</v>
      </c>
      <c r="D165" s="146">
        <f>'Ведомственная 2021'!G209</f>
        <v>72595</v>
      </c>
    </row>
    <row r="166" spans="1:4" ht="36" customHeight="1">
      <c r="A166" s="160" t="s">
        <v>720</v>
      </c>
      <c r="B166" s="156" t="s">
        <v>693</v>
      </c>
      <c r="C166" s="143"/>
      <c r="D166" s="145">
        <f>D167</f>
        <v>78715</v>
      </c>
    </row>
    <row r="167" spans="1:4" ht="24" customHeight="1">
      <c r="A167" s="135" t="s">
        <v>164</v>
      </c>
      <c r="B167" s="156" t="s">
        <v>693</v>
      </c>
      <c r="C167" s="143" t="s">
        <v>175</v>
      </c>
      <c r="D167" s="146">
        <f>'Ведомственная 2021'!G211</f>
        <v>78715</v>
      </c>
    </row>
    <row r="168" spans="1:4" ht="36" customHeight="1">
      <c r="A168" s="160" t="s">
        <v>721</v>
      </c>
      <c r="B168" s="156" t="s">
        <v>694</v>
      </c>
      <c r="C168" s="143"/>
      <c r="D168" s="145">
        <f>D169</f>
        <v>58991</v>
      </c>
    </row>
    <row r="169" spans="1:4" ht="18" customHeight="1">
      <c r="A169" s="135" t="s">
        <v>164</v>
      </c>
      <c r="B169" s="156" t="s">
        <v>694</v>
      </c>
      <c r="C169" s="143" t="s">
        <v>175</v>
      </c>
      <c r="D169" s="146">
        <f>'Ведомственная 2021'!G213</f>
        <v>58991</v>
      </c>
    </row>
    <row r="170" spans="1:4" ht="36" customHeight="1">
      <c r="A170" s="160" t="s">
        <v>722</v>
      </c>
      <c r="B170" s="156" t="s">
        <v>695</v>
      </c>
      <c r="C170" s="143"/>
      <c r="D170" s="145">
        <f>D171</f>
        <v>56305</v>
      </c>
    </row>
    <row r="171" spans="1:4" ht="25.5" customHeight="1">
      <c r="A171" s="135" t="s">
        <v>164</v>
      </c>
      <c r="B171" s="156" t="s">
        <v>695</v>
      </c>
      <c r="C171" s="143" t="s">
        <v>175</v>
      </c>
      <c r="D171" s="146">
        <f>'Ведомственная 2021'!G215</f>
        <v>56305</v>
      </c>
    </row>
    <row r="172" spans="1:4" ht="36" customHeight="1">
      <c r="A172" s="160" t="s">
        <v>723</v>
      </c>
      <c r="B172" s="156" t="s">
        <v>696</v>
      </c>
      <c r="C172" s="143"/>
      <c r="D172" s="145">
        <f>D173</f>
        <v>63674</v>
      </c>
    </row>
    <row r="173" spans="1:4" ht="24" customHeight="1">
      <c r="A173" s="135" t="s">
        <v>164</v>
      </c>
      <c r="B173" s="156" t="s">
        <v>696</v>
      </c>
      <c r="C173" s="143" t="s">
        <v>175</v>
      </c>
      <c r="D173" s="146">
        <f>'Ведомственная 2021'!G217</f>
        <v>63674</v>
      </c>
    </row>
    <row r="174" spans="1:4" ht="36" customHeight="1">
      <c r="A174" s="160" t="s">
        <v>724</v>
      </c>
      <c r="B174" s="156" t="s">
        <v>697</v>
      </c>
      <c r="C174" s="143"/>
      <c r="D174" s="145">
        <f>D175</f>
        <v>99885</v>
      </c>
    </row>
    <row r="175" spans="1:4" ht="25.5" customHeight="1">
      <c r="A175" s="135" t="s">
        <v>164</v>
      </c>
      <c r="B175" s="156" t="s">
        <v>697</v>
      </c>
      <c r="C175" s="143" t="s">
        <v>175</v>
      </c>
      <c r="D175" s="146">
        <f>'Ведомственная 2021'!G219</f>
        <v>99885</v>
      </c>
    </row>
    <row r="176" spans="1:4" ht="24.75" customHeight="1">
      <c r="A176" s="159" t="s">
        <v>574</v>
      </c>
      <c r="B176" s="156" t="s">
        <v>698</v>
      </c>
      <c r="C176" s="143"/>
      <c r="D176" s="145">
        <f>D177+D179+D181+D183+D185+D187</f>
        <v>286776</v>
      </c>
    </row>
    <row r="177" spans="1:4" ht="24" customHeight="1">
      <c r="A177" s="159" t="s">
        <v>713</v>
      </c>
      <c r="B177" s="156" t="s">
        <v>699</v>
      </c>
      <c r="C177" s="143"/>
      <c r="D177" s="145">
        <f>D178</f>
        <v>48396</v>
      </c>
    </row>
    <row r="178" spans="1:4" ht="23.25" customHeight="1">
      <c r="A178" s="135" t="s">
        <v>164</v>
      </c>
      <c r="B178" s="156" t="s">
        <v>699</v>
      </c>
      <c r="C178" s="143" t="s">
        <v>175</v>
      </c>
      <c r="D178" s="146">
        <f>'Ведомственная 2021'!G222</f>
        <v>48396</v>
      </c>
    </row>
    <row r="179" spans="1:4" ht="24" customHeight="1">
      <c r="A179" s="159" t="s">
        <v>714</v>
      </c>
      <c r="B179" s="156" t="s">
        <v>700</v>
      </c>
      <c r="C179" s="143"/>
      <c r="D179" s="145">
        <f>D180</f>
        <v>52476</v>
      </c>
    </row>
    <row r="180" spans="1:4" ht="21" customHeight="1">
      <c r="A180" s="135" t="s">
        <v>164</v>
      </c>
      <c r="B180" s="156" t="s">
        <v>700</v>
      </c>
      <c r="C180" s="143" t="s">
        <v>175</v>
      </c>
      <c r="D180" s="146">
        <f>'Ведомственная 2021'!G224</f>
        <v>52476</v>
      </c>
    </row>
    <row r="181" spans="1:4" ht="24" customHeight="1">
      <c r="A181" s="159" t="s">
        <v>715</v>
      </c>
      <c r="B181" s="156" t="s">
        <v>701</v>
      </c>
      <c r="C181" s="143"/>
      <c r="D181" s="145">
        <f>D182</f>
        <v>39327</v>
      </c>
    </row>
    <row r="182" spans="1:4" ht="23.25" customHeight="1">
      <c r="A182" s="135" t="s">
        <v>164</v>
      </c>
      <c r="B182" s="156" t="s">
        <v>701</v>
      </c>
      <c r="C182" s="143" t="s">
        <v>175</v>
      </c>
      <c r="D182" s="146">
        <f>'Ведомственная 2021'!G226</f>
        <v>39327</v>
      </c>
    </row>
    <row r="183" spans="1:4" ht="23.25" customHeight="1">
      <c r="A183" s="159" t="s">
        <v>718</v>
      </c>
      <c r="B183" s="156" t="s">
        <v>702</v>
      </c>
      <c r="C183" s="143"/>
      <c r="D183" s="145">
        <f>D184</f>
        <v>37537</v>
      </c>
    </row>
    <row r="184" spans="1:4" ht="17.25" customHeight="1">
      <c r="A184" s="135" t="s">
        <v>164</v>
      </c>
      <c r="B184" s="156" t="s">
        <v>702</v>
      </c>
      <c r="C184" s="143" t="s">
        <v>175</v>
      </c>
      <c r="D184" s="146">
        <f>'Ведомственная 2021'!G228</f>
        <v>37537</v>
      </c>
    </row>
    <row r="185" spans="1:4" ht="21.75" customHeight="1">
      <c r="A185" s="159" t="s">
        <v>716</v>
      </c>
      <c r="B185" s="156" t="s">
        <v>703</v>
      </c>
      <c r="C185" s="143"/>
      <c r="D185" s="145">
        <f>D186</f>
        <v>42449</v>
      </c>
    </row>
    <row r="186" spans="1:4" ht="22.5" customHeight="1">
      <c r="A186" s="135" t="s">
        <v>164</v>
      </c>
      <c r="B186" s="156" t="s">
        <v>703</v>
      </c>
      <c r="C186" s="143" t="s">
        <v>175</v>
      </c>
      <c r="D186" s="146">
        <f>'Ведомственная 2021'!G230</f>
        <v>42449</v>
      </c>
    </row>
    <row r="187" spans="1:4" ht="22.5" customHeight="1">
      <c r="A187" s="159" t="s">
        <v>717</v>
      </c>
      <c r="B187" s="156" t="s">
        <v>704</v>
      </c>
      <c r="C187" s="143"/>
      <c r="D187" s="145">
        <f>D188</f>
        <v>66591</v>
      </c>
    </row>
    <row r="188" spans="1:4" ht="24" customHeight="1">
      <c r="A188" s="135" t="s">
        <v>164</v>
      </c>
      <c r="B188" s="156" t="s">
        <v>704</v>
      </c>
      <c r="C188" s="143" t="s">
        <v>175</v>
      </c>
      <c r="D188" s="146">
        <f>'Ведомственная 2021'!G232</f>
        <v>66591</v>
      </c>
    </row>
    <row r="189" spans="1:4" ht="50.25" customHeight="1">
      <c r="A189" s="159" t="s">
        <v>644</v>
      </c>
      <c r="B189" s="156" t="s">
        <v>529</v>
      </c>
      <c r="C189" s="139"/>
      <c r="D189" s="145">
        <f>D190+D206</f>
        <v>10233404</v>
      </c>
    </row>
    <row r="190" spans="1:4" ht="69" customHeight="1">
      <c r="A190" s="159" t="s">
        <v>645</v>
      </c>
      <c r="B190" s="156" t="s">
        <v>530</v>
      </c>
      <c r="C190" s="139"/>
      <c r="D190" s="145">
        <f>D191+D198</f>
        <v>9233404</v>
      </c>
    </row>
    <row r="191" spans="1:4" ht="48.75" customHeight="1">
      <c r="A191" s="159" t="s">
        <v>551</v>
      </c>
      <c r="B191" s="156" t="s">
        <v>550</v>
      </c>
      <c r="C191" s="139"/>
      <c r="D191" s="145">
        <f>D192+D194+D196</f>
        <v>3127749</v>
      </c>
    </row>
    <row r="192" spans="1:4" ht="33" customHeight="1">
      <c r="A192" s="159" t="s">
        <v>552</v>
      </c>
      <c r="B192" s="156" t="s">
        <v>554</v>
      </c>
      <c r="C192" s="139"/>
      <c r="D192" s="145">
        <f>D193</f>
        <v>1465974</v>
      </c>
    </row>
    <row r="193" spans="1:4" ht="18" customHeight="1">
      <c r="A193" s="166" t="s">
        <v>305</v>
      </c>
      <c r="B193" s="157" t="s">
        <v>554</v>
      </c>
      <c r="C193" s="139">
        <v>500</v>
      </c>
      <c r="D193" s="146">
        <f>'Ведомственная 2021'!G195</f>
        <v>1465974</v>
      </c>
    </row>
    <row r="194" spans="1:4" ht="33" customHeight="1">
      <c r="A194" s="159" t="s">
        <v>553</v>
      </c>
      <c r="B194" s="156" t="s">
        <v>555</v>
      </c>
      <c r="C194" s="139"/>
      <c r="D194" s="145">
        <f>D195</f>
        <v>628275</v>
      </c>
    </row>
    <row r="195" spans="1:4" ht="18" customHeight="1">
      <c r="A195" s="166" t="s">
        <v>305</v>
      </c>
      <c r="B195" s="157" t="s">
        <v>555</v>
      </c>
      <c r="C195" s="139">
        <v>500</v>
      </c>
      <c r="D195" s="146">
        <f>'Ведомственная 2021'!G197</f>
        <v>628275</v>
      </c>
    </row>
    <row r="196" spans="1:4" ht="18" customHeight="1">
      <c r="A196" s="247" t="s">
        <v>798</v>
      </c>
      <c r="B196" s="156" t="s">
        <v>799</v>
      </c>
      <c r="C196" s="144"/>
      <c r="D196" s="145">
        <f>D197</f>
        <v>1033500</v>
      </c>
    </row>
    <row r="197" spans="1:4" ht="18" customHeight="1">
      <c r="A197" s="166" t="s">
        <v>305</v>
      </c>
      <c r="B197" s="157" t="s">
        <v>799</v>
      </c>
      <c r="C197" s="143" t="s">
        <v>800</v>
      </c>
      <c r="D197" s="146">
        <f>'Ведомственная 2021'!G199</f>
        <v>1033500</v>
      </c>
    </row>
    <row r="198" spans="1:4" ht="38.25" customHeight="1">
      <c r="A198" s="159" t="s">
        <v>752</v>
      </c>
      <c r="B198" s="156" t="s">
        <v>753</v>
      </c>
      <c r="C198" s="139"/>
      <c r="D198" s="145">
        <f>D199+D201+D203</f>
        <v>6105655</v>
      </c>
    </row>
    <row r="199" spans="1:4" ht="31.5" customHeight="1">
      <c r="A199" s="159" t="s">
        <v>754</v>
      </c>
      <c r="B199" s="156" t="s">
        <v>755</v>
      </c>
      <c r="C199" s="139"/>
      <c r="D199" s="145">
        <f>D200</f>
        <v>3732103</v>
      </c>
    </row>
    <row r="200" spans="1:4" ht="21.75" customHeight="1">
      <c r="A200" s="243" t="s">
        <v>527</v>
      </c>
      <c r="B200" s="157" t="s">
        <v>755</v>
      </c>
      <c r="C200" s="139">
        <v>400</v>
      </c>
      <c r="D200" s="146">
        <f>'Ведомственная 2021'!G237</f>
        <v>3732103</v>
      </c>
    </row>
    <row r="201" spans="1:4" ht="31.5" customHeight="1">
      <c r="A201" s="159" t="s">
        <v>756</v>
      </c>
      <c r="B201" s="156" t="s">
        <v>757</v>
      </c>
      <c r="C201" s="139"/>
      <c r="D201" s="145">
        <f>D202</f>
        <v>421427</v>
      </c>
    </row>
    <row r="202" spans="1:4" ht="26.25" customHeight="1">
      <c r="A202" s="243" t="s">
        <v>527</v>
      </c>
      <c r="B202" s="157" t="s">
        <v>757</v>
      </c>
      <c r="C202" s="139">
        <v>400</v>
      </c>
      <c r="D202" s="146">
        <f>'Ведомственная 2021'!G239</f>
        <v>421427</v>
      </c>
    </row>
    <row r="203" spans="1:4" ht="26.25" customHeight="1">
      <c r="A203" s="159" t="s">
        <v>796</v>
      </c>
      <c r="B203" s="141" t="s">
        <v>797</v>
      </c>
      <c r="C203" s="139"/>
      <c r="D203" s="145">
        <f>D204+D205</f>
        <v>1952125</v>
      </c>
    </row>
    <row r="204" spans="1:4" ht="26.25" customHeight="1">
      <c r="A204" s="248" t="s">
        <v>164</v>
      </c>
      <c r="B204" s="138" t="s">
        <v>797</v>
      </c>
      <c r="C204" s="139">
        <v>200</v>
      </c>
      <c r="D204" s="146">
        <f>'Ведомственная 2021'!G241</f>
        <v>207890</v>
      </c>
    </row>
    <row r="205" spans="1:4" ht="26.25" customHeight="1">
      <c r="A205" s="243" t="s">
        <v>527</v>
      </c>
      <c r="B205" s="138" t="s">
        <v>797</v>
      </c>
      <c r="C205" s="139">
        <v>400</v>
      </c>
      <c r="D205" s="146">
        <f>'Ведомственная 2021'!G242</f>
        <v>1744235</v>
      </c>
    </row>
    <row r="206" spans="1:4" ht="60.75" customHeight="1">
      <c r="A206" s="159" t="s">
        <v>795</v>
      </c>
      <c r="B206" s="156" t="s">
        <v>790</v>
      </c>
      <c r="C206" s="139"/>
      <c r="D206" s="145">
        <f>D207</f>
        <v>1000000</v>
      </c>
    </row>
    <row r="207" spans="1:4" ht="130.5" customHeight="1">
      <c r="A207" s="205" t="s">
        <v>791</v>
      </c>
      <c r="B207" s="156" t="s">
        <v>792</v>
      </c>
      <c r="C207" s="153"/>
      <c r="D207" s="145">
        <f>D208</f>
        <v>1000000</v>
      </c>
    </row>
    <row r="208" spans="1:4" ht="15.75" customHeight="1">
      <c r="A208" s="204" t="s">
        <v>793</v>
      </c>
      <c r="B208" s="138" t="s">
        <v>794</v>
      </c>
      <c r="C208" s="153"/>
      <c r="D208" s="146">
        <f>D209</f>
        <v>1000000</v>
      </c>
    </row>
    <row r="209" spans="1:4" ht="15.75" customHeight="1">
      <c r="A209" s="135" t="s">
        <v>285</v>
      </c>
      <c r="B209" s="138" t="s">
        <v>794</v>
      </c>
      <c r="C209" s="151">
        <v>800</v>
      </c>
      <c r="D209" s="146">
        <f>'Ведомственная 2021'!G246</f>
        <v>1000000</v>
      </c>
    </row>
    <row r="210" spans="1:4" ht="46.5">
      <c r="A210" s="291" t="s">
        <v>680</v>
      </c>
      <c r="B210" s="156" t="s">
        <v>404</v>
      </c>
      <c r="C210" s="162"/>
      <c r="D210" s="190">
        <f>D211+D219+D226</f>
        <v>2912670</v>
      </c>
    </row>
    <row r="211" spans="1:4" ht="62.25">
      <c r="A211" s="152" t="s">
        <v>650</v>
      </c>
      <c r="B211" s="230" t="s">
        <v>417</v>
      </c>
      <c r="C211" s="162"/>
      <c r="D211" s="190">
        <f>D212+D216</f>
        <v>137000</v>
      </c>
    </row>
    <row r="212" spans="1:4" ht="30.75">
      <c r="A212" s="134" t="s">
        <v>215</v>
      </c>
      <c r="B212" s="230" t="s">
        <v>457</v>
      </c>
      <c r="C212" s="162"/>
      <c r="D212" s="190">
        <f>D213</f>
        <v>85000</v>
      </c>
    </row>
    <row r="213" spans="1:4" ht="15">
      <c r="A213" s="142" t="s">
        <v>22</v>
      </c>
      <c r="B213" s="163" t="s">
        <v>216</v>
      </c>
      <c r="C213" s="139"/>
      <c r="D213" s="288">
        <f>D214+D215</f>
        <v>85000</v>
      </c>
    </row>
    <row r="214" spans="1:4" ht="18.75" customHeight="1">
      <c r="A214" s="142" t="s">
        <v>164</v>
      </c>
      <c r="B214" s="163" t="s">
        <v>216</v>
      </c>
      <c r="C214" s="148">
        <v>200</v>
      </c>
      <c r="D214" s="146">
        <f>'Ведомственная 2021'!G253</f>
        <v>41000</v>
      </c>
    </row>
    <row r="215" spans="1:4" ht="15">
      <c r="A215" s="142" t="s">
        <v>306</v>
      </c>
      <c r="B215" s="163" t="s">
        <v>216</v>
      </c>
      <c r="C215" s="151">
        <v>300</v>
      </c>
      <c r="D215" s="146">
        <f>'Ведомственная 2021'!G254</f>
        <v>44000</v>
      </c>
    </row>
    <row r="216" spans="1:4" ht="46.5">
      <c r="A216" s="134" t="s">
        <v>366</v>
      </c>
      <c r="B216" s="230" t="s">
        <v>458</v>
      </c>
      <c r="C216" s="151"/>
      <c r="D216" s="145">
        <f>D217</f>
        <v>52000</v>
      </c>
    </row>
    <row r="217" spans="1:4" ht="15">
      <c r="A217" s="142" t="s">
        <v>22</v>
      </c>
      <c r="B217" s="163" t="s">
        <v>217</v>
      </c>
      <c r="C217" s="151"/>
      <c r="D217" s="146">
        <f>D218</f>
        <v>52000</v>
      </c>
    </row>
    <row r="218" spans="1:4" ht="18.75" customHeight="1">
      <c r="A218" s="142" t="s">
        <v>164</v>
      </c>
      <c r="B218" s="163" t="s">
        <v>217</v>
      </c>
      <c r="C218" s="151">
        <v>200</v>
      </c>
      <c r="D218" s="146">
        <f>'Ведомственная 2021'!G257</f>
        <v>52000</v>
      </c>
    </row>
    <row r="219" spans="1:4" ht="78">
      <c r="A219" s="152" t="s">
        <v>663</v>
      </c>
      <c r="B219" s="141" t="s">
        <v>407</v>
      </c>
      <c r="C219" s="162"/>
      <c r="D219" s="190">
        <f>D220+D223</f>
        <v>310130</v>
      </c>
    </row>
    <row r="220" spans="1:4" ht="46.5">
      <c r="A220" s="134" t="s">
        <v>367</v>
      </c>
      <c r="B220" s="141" t="s">
        <v>471</v>
      </c>
      <c r="C220" s="162"/>
      <c r="D220" s="190">
        <f>D221</f>
        <v>290130</v>
      </c>
    </row>
    <row r="221" spans="1:4" ht="46.5">
      <c r="A221" s="142" t="s">
        <v>281</v>
      </c>
      <c r="B221" s="138" t="s">
        <v>240</v>
      </c>
      <c r="C221" s="139"/>
      <c r="D221" s="288">
        <f>D222</f>
        <v>290130</v>
      </c>
    </row>
    <row r="222" spans="1:4" ht="18.75" customHeight="1">
      <c r="A222" s="142" t="s">
        <v>164</v>
      </c>
      <c r="B222" s="138" t="s">
        <v>240</v>
      </c>
      <c r="C222" s="148">
        <v>200</v>
      </c>
      <c r="D222" s="146">
        <f>'Ведомственная 2021'!G316</f>
        <v>290130</v>
      </c>
    </row>
    <row r="223" spans="1:4" ht="30.75">
      <c r="A223" s="134" t="s">
        <v>374</v>
      </c>
      <c r="B223" s="141" t="s">
        <v>472</v>
      </c>
      <c r="C223" s="148"/>
      <c r="D223" s="145">
        <f>D224</f>
        <v>20000</v>
      </c>
    </row>
    <row r="224" spans="1:4" ht="46.5">
      <c r="A224" s="142" t="s">
        <v>281</v>
      </c>
      <c r="B224" s="138" t="s">
        <v>373</v>
      </c>
      <c r="C224" s="148"/>
      <c r="D224" s="146">
        <f>D225</f>
        <v>20000</v>
      </c>
    </row>
    <row r="225" spans="1:4" ht="18.75" customHeight="1">
      <c r="A225" s="142" t="s">
        <v>164</v>
      </c>
      <c r="B225" s="138" t="s">
        <v>373</v>
      </c>
      <c r="C225" s="148">
        <v>200</v>
      </c>
      <c r="D225" s="146">
        <f>'Ведомственная 2021'!G319</f>
        <v>20000</v>
      </c>
    </row>
    <row r="226" spans="1:4" ht="62.25">
      <c r="A226" s="291" t="s">
        <v>651</v>
      </c>
      <c r="B226" s="141" t="s">
        <v>416</v>
      </c>
      <c r="C226" s="162"/>
      <c r="D226" s="190">
        <f>D227</f>
        <v>2465540</v>
      </c>
    </row>
    <row r="227" spans="1:4" ht="30.75">
      <c r="A227" s="152" t="s">
        <v>218</v>
      </c>
      <c r="B227" s="141" t="s">
        <v>459</v>
      </c>
      <c r="C227" s="162"/>
      <c r="D227" s="190">
        <f>D228+D233+D230+D236</f>
        <v>2465540</v>
      </c>
    </row>
    <row r="228" spans="1:4" ht="18.75" customHeight="1">
      <c r="A228" s="152" t="s">
        <v>171</v>
      </c>
      <c r="B228" s="141" t="s">
        <v>232</v>
      </c>
      <c r="C228" s="153"/>
      <c r="D228" s="145">
        <f>D229</f>
        <v>1330100</v>
      </c>
    </row>
    <row r="229" spans="1:4" ht="30.75">
      <c r="A229" s="142" t="s">
        <v>55</v>
      </c>
      <c r="B229" s="138" t="s">
        <v>232</v>
      </c>
      <c r="C229" s="151">
        <v>600</v>
      </c>
      <c r="D229" s="146">
        <f>'Ведомственная 2021'!G438</f>
        <v>1330100</v>
      </c>
    </row>
    <row r="230" spans="1:4" ht="15">
      <c r="A230" s="159" t="s">
        <v>556</v>
      </c>
      <c r="B230" s="141" t="s">
        <v>557</v>
      </c>
      <c r="C230" s="151"/>
      <c r="D230" s="145">
        <f>D231+D232</f>
        <v>431122</v>
      </c>
    </row>
    <row r="231" spans="1:4" ht="15">
      <c r="A231" s="142" t="s">
        <v>306</v>
      </c>
      <c r="B231" s="138" t="s">
        <v>557</v>
      </c>
      <c r="C231" s="148">
        <v>300</v>
      </c>
      <c r="D231" s="146">
        <f>'Ведомственная 2021'!G263</f>
        <v>252252</v>
      </c>
    </row>
    <row r="232" spans="1:4" ht="30.75">
      <c r="A232" s="142" t="s">
        <v>55</v>
      </c>
      <c r="B232" s="138" t="s">
        <v>557</v>
      </c>
      <c r="C232" s="139">
        <v>600</v>
      </c>
      <c r="D232" s="146">
        <f>'Ведомственная 2021'!G440</f>
        <v>178870</v>
      </c>
    </row>
    <row r="233" spans="1:4" ht="15">
      <c r="A233" s="152" t="s">
        <v>219</v>
      </c>
      <c r="B233" s="141" t="s">
        <v>221</v>
      </c>
      <c r="C233" s="292"/>
      <c r="D233" s="145">
        <f>D234+D235</f>
        <v>674318</v>
      </c>
    </row>
    <row r="234" spans="1:4" ht="15">
      <c r="A234" s="142" t="s">
        <v>306</v>
      </c>
      <c r="B234" s="138" t="s">
        <v>221</v>
      </c>
      <c r="C234" s="148">
        <v>300</v>
      </c>
      <c r="D234" s="146">
        <f>'Ведомственная 2021'!G265</f>
        <v>394548</v>
      </c>
    </row>
    <row r="235" spans="1:4" ht="30.75">
      <c r="A235" s="142" t="s">
        <v>55</v>
      </c>
      <c r="B235" s="138" t="s">
        <v>221</v>
      </c>
      <c r="C235" s="139">
        <v>600</v>
      </c>
      <c r="D235" s="146">
        <f>'Ведомственная 2021'!G442</f>
        <v>279770</v>
      </c>
    </row>
    <row r="236" spans="1:4" ht="16.5" customHeight="1">
      <c r="A236" s="152" t="s">
        <v>235</v>
      </c>
      <c r="B236" s="171" t="s">
        <v>220</v>
      </c>
      <c r="C236" s="162"/>
      <c r="D236" s="145">
        <f>D237</f>
        <v>30000</v>
      </c>
    </row>
    <row r="237" spans="1:4" ht="16.5" customHeight="1">
      <c r="A237" s="142" t="s">
        <v>164</v>
      </c>
      <c r="B237" s="172" t="s">
        <v>220</v>
      </c>
      <c r="C237" s="275">
        <v>200</v>
      </c>
      <c r="D237" s="146">
        <f>'Ведомственная 2021'!G261</f>
        <v>30000</v>
      </c>
    </row>
    <row r="238" spans="1:4" ht="30.75">
      <c r="A238" s="152" t="s">
        <v>625</v>
      </c>
      <c r="B238" s="233" t="s">
        <v>394</v>
      </c>
      <c r="C238" s="147"/>
      <c r="D238" s="145">
        <f>D239</f>
        <v>35000</v>
      </c>
    </row>
    <row r="239" spans="1:4" ht="46.5">
      <c r="A239" s="152" t="s">
        <v>626</v>
      </c>
      <c r="B239" s="230" t="s">
        <v>429</v>
      </c>
      <c r="C239" s="147"/>
      <c r="D239" s="145">
        <f>D240</f>
        <v>35000</v>
      </c>
    </row>
    <row r="240" spans="1:4" ht="46.5">
      <c r="A240" s="293" t="s">
        <v>34</v>
      </c>
      <c r="B240" s="230" t="s">
        <v>437</v>
      </c>
      <c r="C240" s="147"/>
      <c r="D240" s="145">
        <f>D241</f>
        <v>35000</v>
      </c>
    </row>
    <row r="241" spans="1:4" ht="15">
      <c r="A241" s="142" t="s">
        <v>200</v>
      </c>
      <c r="B241" s="163" t="s">
        <v>201</v>
      </c>
      <c r="C241" s="148"/>
      <c r="D241" s="146">
        <f>D242</f>
        <v>35000</v>
      </c>
    </row>
    <row r="242" spans="1:4" ht="18.75" customHeight="1">
      <c r="A242" s="142" t="s">
        <v>164</v>
      </c>
      <c r="B242" s="163" t="s">
        <v>201</v>
      </c>
      <c r="C242" s="148">
        <v>200</v>
      </c>
      <c r="D242" s="146">
        <f>'Ведомственная 2021'!G82</f>
        <v>35000</v>
      </c>
    </row>
    <row r="243" spans="1:4" ht="30.75">
      <c r="A243" s="286" t="s">
        <v>627</v>
      </c>
      <c r="B243" s="156" t="s">
        <v>395</v>
      </c>
      <c r="C243" s="162"/>
      <c r="D243" s="190">
        <f>D244</f>
        <v>295622</v>
      </c>
    </row>
    <row r="244" spans="1:4" ht="62.25">
      <c r="A244" s="286" t="s">
        <v>681</v>
      </c>
      <c r="B244" s="141" t="s">
        <v>428</v>
      </c>
      <c r="C244" s="162"/>
      <c r="D244" s="190">
        <f>D245</f>
        <v>295622</v>
      </c>
    </row>
    <row r="245" spans="1:4" ht="30.75">
      <c r="A245" s="134" t="s">
        <v>202</v>
      </c>
      <c r="B245" s="141" t="s">
        <v>438</v>
      </c>
      <c r="C245" s="162"/>
      <c r="D245" s="190">
        <f>D246+D249</f>
        <v>295622</v>
      </c>
    </row>
    <row r="246" spans="1:4" ht="15">
      <c r="A246" s="289" t="s">
        <v>2</v>
      </c>
      <c r="B246" s="163" t="s">
        <v>203</v>
      </c>
      <c r="C246" s="139"/>
      <c r="D246" s="288">
        <f>D247+D248</f>
        <v>289271</v>
      </c>
    </row>
    <row r="247" spans="1:4" ht="46.5">
      <c r="A247" s="142" t="s">
        <v>54</v>
      </c>
      <c r="B247" s="163" t="s">
        <v>203</v>
      </c>
      <c r="C247" s="148">
        <v>100</v>
      </c>
      <c r="D247" s="146">
        <f>'Ведомственная 2021'!G87</f>
        <v>271676</v>
      </c>
    </row>
    <row r="248" spans="1:4" ht="18.75" customHeight="1">
      <c r="A248" s="142" t="s">
        <v>164</v>
      </c>
      <c r="B248" s="163" t="s">
        <v>203</v>
      </c>
      <c r="C248" s="148">
        <v>200</v>
      </c>
      <c r="D248" s="146">
        <f>'Ведомственная 2021'!G88</f>
        <v>17595</v>
      </c>
    </row>
    <row r="249" spans="1:4" ht="23.25" customHeight="1">
      <c r="A249" s="134" t="s">
        <v>184</v>
      </c>
      <c r="B249" s="141" t="s">
        <v>594</v>
      </c>
      <c r="C249" s="147"/>
      <c r="D249" s="145">
        <f>D250</f>
        <v>6351</v>
      </c>
    </row>
    <row r="250" spans="1:4" ht="47.25" customHeight="1">
      <c r="A250" s="135" t="s">
        <v>54</v>
      </c>
      <c r="B250" s="138" t="s">
        <v>594</v>
      </c>
      <c r="C250" s="148">
        <v>100</v>
      </c>
      <c r="D250" s="146">
        <f>'Ведомственная 2021'!G90</f>
        <v>6351</v>
      </c>
    </row>
    <row r="251" spans="1:4" ht="46.5">
      <c r="A251" s="152" t="s">
        <v>682</v>
      </c>
      <c r="B251" s="141" t="s">
        <v>401</v>
      </c>
      <c r="C251" s="162"/>
      <c r="D251" s="190">
        <f>D252+D261</f>
        <v>13987824.26</v>
      </c>
    </row>
    <row r="252" spans="1:4" ht="62.25">
      <c r="A252" s="152" t="s">
        <v>683</v>
      </c>
      <c r="B252" s="141" t="s">
        <v>421</v>
      </c>
      <c r="C252" s="162"/>
      <c r="D252" s="190">
        <f>D253</f>
        <v>13867824.26</v>
      </c>
    </row>
    <row r="253" spans="1:4" ht="46.5">
      <c r="A253" s="134" t="s">
        <v>213</v>
      </c>
      <c r="B253" s="141" t="s">
        <v>448</v>
      </c>
      <c r="C253" s="162"/>
      <c r="D253" s="190">
        <f>D257+D259+D254</f>
        <v>13867824.26</v>
      </c>
    </row>
    <row r="254" spans="1:4" ht="38.25" customHeight="1">
      <c r="A254" s="133" t="s">
        <v>807</v>
      </c>
      <c r="B254" s="141" t="s">
        <v>808</v>
      </c>
      <c r="C254" s="162"/>
      <c r="D254" s="190">
        <f>D255+D256</f>
        <v>170000</v>
      </c>
    </row>
    <row r="255" spans="1:4" ht="22.5" customHeight="1">
      <c r="A255" s="243" t="s">
        <v>527</v>
      </c>
      <c r="B255" s="138" t="s">
        <v>808</v>
      </c>
      <c r="C255" s="139">
        <v>400</v>
      </c>
      <c r="D255" s="288">
        <f>'Ведомственная 2021'!G164</f>
        <v>35000</v>
      </c>
    </row>
    <row r="256" spans="1:4" ht="22.5" customHeight="1">
      <c r="A256" s="135" t="s">
        <v>164</v>
      </c>
      <c r="B256" s="138" t="s">
        <v>808</v>
      </c>
      <c r="C256" s="139">
        <v>200</v>
      </c>
      <c r="D256" s="288">
        <f>'Ведомственная 2021'!G165</f>
        <v>135000</v>
      </c>
    </row>
    <row r="257" spans="1:4" ht="30.75">
      <c r="A257" s="134" t="s">
        <v>525</v>
      </c>
      <c r="B257" s="141" t="s">
        <v>526</v>
      </c>
      <c r="C257" s="162"/>
      <c r="D257" s="190">
        <f>D258</f>
        <v>4011017.26</v>
      </c>
    </row>
    <row r="258" spans="1:4" ht="15">
      <c r="A258" s="243" t="s">
        <v>527</v>
      </c>
      <c r="B258" s="138" t="s">
        <v>526</v>
      </c>
      <c r="C258" s="139">
        <v>400</v>
      </c>
      <c r="D258" s="288">
        <f>'Ведомственная 2021'!G167</f>
        <v>4011017.26</v>
      </c>
    </row>
    <row r="259" spans="1:4" ht="30.75">
      <c r="A259" s="152" t="s">
        <v>14</v>
      </c>
      <c r="B259" s="230" t="s">
        <v>214</v>
      </c>
      <c r="C259" s="162"/>
      <c r="D259" s="190">
        <f>D260</f>
        <v>9686807</v>
      </c>
    </row>
    <row r="260" spans="1:4" ht="21" customHeight="1">
      <c r="A260" s="142" t="s">
        <v>164</v>
      </c>
      <c r="B260" s="163" t="s">
        <v>214</v>
      </c>
      <c r="C260" s="139">
        <v>200</v>
      </c>
      <c r="D260" s="146">
        <f>'Ведомственная 2021'!G169</f>
        <v>9686807</v>
      </c>
    </row>
    <row r="261" spans="1:4" ht="21" customHeight="1">
      <c r="A261" s="152" t="s">
        <v>801</v>
      </c>
      <c r="B261" s="233" t="s">
        <v>802</v>
      </c>
      <c r="C261" s="139"/>
      <c r="D261" s="145">
        <f>D262</f>
        <v>120000</v>
      </c>
    </row>
    <row r="262" spans="1:4" ht="21" customHeight="1">
      <c r="A262" s="152" t="s">
        <v>803</v>
      </c>
      <c r="B262" s="141" t="s">
        <v>804</v>
      </c>
      <c r="C262" s="139"/>
      <c r="D262" s="145">
        <f>D263</f>
        <v>120000</v>
      </c>
    </row>
    <row r="263" spans="1:4" ht="21" customHeight="1">
      <c r="A263" s="142" t="s">
        <v>805</v>
      </c>
      <c r="B263" s="163" t="s">
        <v>806</v>
      </c>
      <c r="C263" s="139"/>
      <c r="D263" s="146">
        <f>D264</f>
        <v>120000</v>
      </c>
    </row>
    <row r="264" spans="1:4" ht="21" customHeight="1">
      <c r="A264" s="142" t="s">
        <v>164</v>
      </c>
      <c r="B264" s="163" t="s">
        <v>806</v>
      </c>
      <c r="C264" s="139">
        <v>200</v>
      </c>
      <c r="D264" s="146">
        <f>'Ведомственная 2021'!G173</f>
        <v>120000</v>
      </c>
    </row>
    <row r="265" spans="1:4" ht="30.75">
      <c r="A265" s="286" t="s">
        <v>661</v>
      </c>
      <c r="B265" s="141" t="s">
        <v>399</v>
      </c>
      <c r="C265" s="162"/>
      <c r="D265" s="190">
        <f>D266+D273</f>
        <v>360992</v>
      </c>
    </row>
    <row r="266" spans="1:4" ht="46.5">
      <c r="A266" s="286" t="s">
        <v>662</v>
      </c>
      <c r="B266" s="141" t="s">
        <v>474</v>
      </c>
      <c r="C266" s="162"/>
      <c r="D266" s="190">
        <f>D267</f>
        <v>330992</v>
      </c>
    </row>
    <row r="267" spans="1:4" ht="30.75">
      <c r="A267" s="286" t="s">
        <v>228</v>
      </c>
      <c r="B267" s="141" t="s">
        <v>477</v>
      </c>
      <c r="C267" s="162"/>
      <c r="D267" s="190">
        <f>D268+D271</f>
        <v>330992</v>
      </c>
    </row>
    <row r="268" spans="1:4" ht="30.75">
      <c r="A268" s="243" t="s">
        <v>333</v>
      </c>
      <c r="B268" s="163" t="s">
        <v>229</v>
      </c>
      <c r="C268" s="139"/>
      <c r="D268" s="288">
        <f>D269+D270</f>
        <v>311000</v>
      </c>
    </row>
    <row r="269" spans="1:4" ht="46.5">
      <c r="A269" s="142" t="s">
        <v>54</v>
      </c>
      <c r="B269" s="163" t="s">
        <v>229</v>
      </c>
      <c r="C269" s="148">
        <v>100</v>
      </c>
      <c r="D269" s="146">
        <f>'Ведомственная 2021'!G306</f>
        <v>305800</v>
      </c>
    </row>
    <row r="270" spans="1:4" ht="15">
      <c r="A270" s="142" t="s">
        <v>164</v>
      </c>
      <c r="B270" s="163" t="s">
        <v>229</v>
      </c>
      <c r="C270" s="148">
        <v>200</v>
      </c>
      <c r="D270" s="146">
        <f>'Ведомственная 2021'!G307</f>
        <v>5200</v>
      </c>
    </row>
    <row r="271" spans="1:4" ht="23.25" customHeight="1">
      <c r="A271" s="134" t="s">
        <v>184</v>
      </c>
      <c r="B271" s="141" t="s">
        <v>596</v>
      </c>
      <c r="C271" s="147"/>
      <c r="D271" s="145">
        <f>D272</f>
        <v>19992</v>
      </c>
    </row>
    <row r="272" spans="1:4" ht="46.5">
      <c r="A272" s="135" t="s">
        <v>54</v>
      </c>
      <c r="B272" s="138" t="s">
        <v>596</v>
      </c>
      <c r="C272" s="148">
        <v>100</v>
      </c>
      <c r="D272" s="146">
        <f>'Ведомственная 2021'!G309</f>
        <v>19992</v>
      </c>
    </row>
    <row r="273" spans="1:4" ht="46.5">
      <c r="A273" s="152" t="s">
        <v>684</v>
      </c>
      <c r="B273" s="230" t="s">
        <v>424</v>
      </c>
      <c r="C273" s="147"/>
      <c r="D273" s="145">
        <f>D274+D277+D280</f>
        <v>30000</v>
      </c>
    </row>
    <row r="274" spans="1:4" ht="30.75">
      <c r="A274" s="152" t="s">
        <v>146</v>
      </c>
      <c r="B274" s="230" t="s">
        <v>443</v>
      </c>
      <c r="C274" s="147"/>
      <c r="D274" s="145">
        <f>D275</f>
        <v>10000</v>
      </c>
    </row>
    <row r="275" spans="1:4" ht="30.75">
      <c r="A275" s="142" t="s">
        <v>286</v>
      </c>
      <c r="B275" s="163" t="s">
        <v>210</v>
      </c>
      <c r="C275" s="148"/>
      <c r="D275" s="146">
        <f>D276</f>
        <v>10000</v>
      </c>
    </row>
    <row r="276" spans="1:4" ht="18.75" customHeight="1">
      <c r="A276" s="142" t="s">
        <v>164</v>
      </c>
      <c r="B276" s="163" t="s">
        <v>210</v>
      </c>
      <c r="C276" s="148">
        <v>200</v>
      </c>
      <c r="D276" s="146">
        <f>'Ведомственная 2021'!G142</f>
        <v>10000</v>
      </c>
    </row>
    <row r="277" spans="1:4" ht="30.75">
      <c r="A277" s="152" t="s">
        <v>209</v>
      </c>
      <c r="B277" s="233" t="s">
        <v>444</v>
      </c>
      <c r="C277" s="147"/>
      <c r="D277" s="145">
        <f>D278</f>
        <v>15000</v>
      </c>
    </row>
    <row r="278" spans="1:4" ht="30.75">
      <c r="A278" s="142" t="s">
        <v>286</v>
      </c>
      <c r="B278" s="138" t="s">
        <v>32</v>
      </c>
      <c r="C278" s="148"/>
      <c r="D278" s="146">
        <f>D279</f>
        <v>15000</v>
      </c>
    </row>
    <row r="279" spans="1:4" ht="18.75" customHeight="1">
      <c r="A279" s="142" t="s">
        <v>164</v>
      </c>
      <c r="B279" s="138" t="s">
        <v>32</v>
      </c>
      <c r="C279" s="148">
        <v>200</v>
      </c>
      <c r="D279" s="146">
        <f>'Ведомственная 2021'!G145</f>
        <v>15000</v>
      </c>
    </row>
    <row r="280" spans="1:4" ht="30.75">
      <c r="A280" s="152" t="s">
        <v>163</v>
      </c>
      <c r="B280" s="156" t="s">
        <v>445</v>
      </c>
      <c r="C280" s="153"/>
      <c r="D280" s="145">
        <f>D281</f>
        <v>5000</v>
      </c>
    </row>
    <row r="281" spans="1:4" ht="30.75">
      <c r="A281" s="142" t="s">
        <v>286</v>
      </c>
      <c r="B281" s="138" t="s">
        <v>162</v>
      </c>
      <c r="C281" s="151"/>
      <c r="D281" s="146">
        <f>D282</f>
        <v>5000</v>
      </c>
    </row>
    <row r="282" spans="1:4" ht="18.75" customHeight="1">
      <c r="A282" s="142" t="s">
        <v>164</v>
      </c>
      <c r="B282" s="138" t="s">
        <v>162</v>
      </c>
      <c r="C282" s="151">
        <v>200</v>
      </c>
      <c r="D282" s="146">
        <f>'Ведомственная 2021'!G148</f>
        <v>5000</v>
      </c>
    </row>
    <row r="283" spans="1:4" ht="46.5">
      <c r="A283" s="291" t="s">
        <v>631</v>
      </c>
      <c r="B283" s="141" t="s">
        <v>398</v>
      </c>
      <c r="C283" s="162"/>
      <c r="D283" s="190">
        <f>D284+D288</f>
        <v>484000</v>
      </c>
    </row>
    <row r="284" spans="1:4" ht="93">
      <c r="A284" s="152" t="s">
        <v>632</v>
      </c>
      <c r="B284" s="156" t="s">
        <v>475</v>
      </c>
      <c r="C284" s="150"/>
      <c r="D284" s="145">
        <f>D285</f>
        <v>10000</v>
      </c>
    </row>
    <row r="285" spans="1:4" ht="30.75">
      <c r="A285" s="293" t="s">
        <v>372</v>
      </c>
      <c r="B285" s="141" t="s">
        <v>476</v>
      </c>
      <c r="C285" s="162"/>
      <c r="D285" s="145">
        <f>D286</f>
        <v>10000</v>
      </c>
    </row>
    <row r="286" spans="1:4" ht="30.75">
      <c r="A286" s="142" t="s">
        <v>59</v>
      </c>
      <c r="B286" s="163" t="s">
        <v>371</v>
      </c>
      <c r="C286" s="164"/>
      <c r="D286" s="146">
        <f>D287</f>
        <v>10000</v>
      </c>
    </row>
    <row r="287" spans="1:4" ht="20.25" customHeight="1">
      <c r="A287" s="142" t="s">
        <v>164</v>
      </c>
      <c r="B287" s="163" t="s">
        <v>371</v>
      </c>
      <c r="C287" s="148">
        <v>200</v>
      </c>
      <c r="D287" s="146">
        <f>'Ведомственная 2021'!G123</f>
        <v>10000</v>
      </c>
    </row>
    <row r="288" spans="1:4" ht="20.25" customHeight="1">
      <c r="A288" s="152" t="s">
        <v>573</v>
      </c>
      <c r="B288" s="141" t="s">
        <v>425</v>
      </c>
      <c r="C288" s="148"/>
      <c r="D288" s="145">
        <f>D289+D292+D295+D298</f>
        <v>474000</v>
      </c>
    </row>
    <row r="289" spans="1:4" ht="30.75">
      <c r="A289" s="134" t="s">
        <v>160</v>
      </c>
      <c r="B289" s="141" t="s">
        <v>440</v>
      </c>
      <c r="C289" s="162"/>
      <c r="D289" s="145">
        <f>D290</f>
        <v>10000</v>
      </c>
    </row>
    <row r="290" spans="1:4" ht="30.75">
      <c r="A290" s="142" t="s">
        <v>59</v>
      </c>
      <c r="B290" s="163" t="s">
        <v>161</v>
      </c>
      <c r="C290" s="164"/>
      <c r="D290" s="146">
        <f>D291</f>
        <v>10000</v>
      </c>
    </row>
    <row r="291" spans="1:4" ht="18" customHeight="1">
      <c r="A291" s="142" t="s">
        <v>164</v>
      </c>
      <c r="B291" s="163" t="s">
        <v>161</v>
      </c>
      <c r="C291" s="148">
        <v>200</v>
      </c>
      <c r="D291" s="146">
        <f>'Ведомственная 2021'!G127</f>
        <v>10000</v>
      </c>
    </row>
    <row r="292" spans="1:4" ht="18" customHeight="1">
      <c r="A292" s="134" t="s">
        <v>207</v>
      </c>
      <c r="B292" s="230" t="s">
        <v>441</v>
      </c>
      <c r="C292" s="148"/>
      <c r="D292" s="145">
        <f>D293</f>
        <v>254000</v>
      </c>
    </row>
    <row r="293" spans="1:4" ht="30.75">
      <c r="A293" s="142" t="s">
        <v>59</v>
      </c>
      <c r="B293" s="163" t="s">
        <v>289</v>
      </c>
      <c r="C293" s="234"/>
      <c r="D293" s="146">
        <f>D294</f>
        <v>254000</v>
      </c>
    </row>
    <row r="294" spans="1:4" ht="18.75" customHeight="1">
      <c r="A294" s="142" t="s">
        <v>164</v>
      </c>
      <c r="B294" s="163" t="s">
        <v>289</v>
      </c>
      <c r="C294" s="148">
        <v>200</v>
      </c>
      <c r="D294" s="146">
        <f>'Ведомственная 2021'!G130</f>
        <v>254000</v>
      </c>
    </row>
    <row r="295" spans="1:4" ht="30.75">
      <c r="A295" s="134" t="s">
        <v>208</v>
      </c>
      <c r="B295" s="230" t="s">
        <v>442</v>
      </c>
      <c r="C295" s="148"/>
      <c r="D295" s="145">
        <f>D296</f>
        <v>10000</v>
      </c>
    </row>
    <row r="296" spans="1:4" ht="30.75">
      <c r="A296" s="142" t="s">
        <v>59</v>
      </c>
      <c r="B296" s="163" t="s">
        <v>290</v>
      </c>
      <c r="C296" s="234"/>
      <c r="D296" s="146">
        <f>D297</f>
        <v>10000</v>
      </c>
    </row>
    <row r="297" spans="1:4" ht="18.75" customHeight="1">
      <c r="A297" s="142" t="s">
        <v>164</v>
      </c>
      <c r="B297" s="163" t="s">
        <v>290</v>
      </c>
      <c r="C297" s="148">
        <v>200</v>
      </c>
      <c r="D297" s="146">
        <f>'Ведомственная 2021'!G133</f>
        <v>10000</v>
      </c>
    </row>
    <row r="298" spans="1:4" ht="18.75" customHeight="1">
      <c r="A298" s="165" t="s">
        <v>611</v>
      </c>
      <c r="B298" s="141" t="s">
        <v>612</v>
      </c>
      <c r="C298" s="147"/>
      <c r="D298" s="146">
        <f>D299</f>
        <v>200000</v>
      </c>
    </row>
    <row r="299" spans="1:4" ht="18.75" customHeight="1">
      <c r="A299" s="166" t="s">
        <v>613</v>
      </c>
      <c r="B299" s="138" t="s">
        <v>614</v>
      </c>
      <c r="C299" s="148"/>
      <c r="D299" s="146">
        <f>D300</f>
        <v>200000</v>
      </c>
    </row>
    <row r="300" spans="1:4" ht="18.75" customHeight="1">
      <c r="A300" s="135" t="s">
        <v>164</v>
      </c>
      <c r="B300" s="138" t="s">
        <v>614</v>
      </c>
      <c r="C300" s="148">
        <v>200</v>
      </c>
      <c r="D300" s="146">
        <f>'Ведомственная 2021'!G136</f>
        <v>200000</v>
      </c>
    </row>
    <row r="301" spans="1:4" ht="46.5">
      <c r="A301" s="291" t="s">
        <v>664</v>
      </c>
      <c r="B301" s="230" t="s">
        <v>387</v>
      </c>
      <c r="C301" s="236"/>
      <c r="D301" s="190">
        <f>D302+D306</f>
        <v>8759390</v>
      </c>
    </row>
    <row r="302" spans="1:4" ht="51.75" customHeight="1">
      <c r="A302" s="286" t="s">
        <v>685</v>
      </c>
      <c r="B302" s="230" t="s">
        <v>406</v>
      </c>
      <c r="C302" s="236"/>
      <c r="D302" s="190">
        <f>D303</f>
        <v>6040401</v>
      </c>
    </row>
    <row r="303" spans="1:4" ht="30.75">
      <c r="A303" s="134" t="s">
        <v>253</v>
      </c>
      <c r="B303" s="230" t="s">
        <v>473</v>
      </c>
      <c r="C303" s="236"/>
      <c r="D303" s="190">
        <f>D304</f>
        <v>6040401</v>
      </c>
    </row>
    <row r="304" spans="1:4" ht="30.75">
      <c r="A304" s="289" t="s">
        <v>236</v>
      </c>
      <c r="B304" s="163" t="s">
        <v>252</v>
      </c>
      <c r="C304" s="234"/>
      <c r="D304" s="288">
        <f>D305</f>
        <v>6040401</v>
      </c>
    </row>
    <row r="305" spans="1:4" ht="15">
      <c r="A305" s="294" t="s">
        <v>305</v>
      </c>
      <c r="B305" s="163" t="s">
        <v>252</v>
      </c>
      <c r="C305" s="148">
        <v>500</v>
      </c>
      <c r="D305" s="146">
        <f>'Ведомственная 2021'!G364</f>
        <v>6040401</v>
      </c>
    </row>
    <row r="306" spans="1:4" ht="53.25" customHeight="1">
      <c r="A306" s="230" t="s">
        <v>618</v>
      </c>
      <c r="B306" s="230" t="s">
        <v>388</v>
      </c>
      <c r="C306" s="236"/>
      <c r="D306" s="190">
        <f>D307</f>
        <v>2718989</v>
      </c>
    </row>
    <row r="307" spans="1:4" ht="30.75">
      <c r="A307" s="134" t="s">
        <v>368</v>
      </c>
      <c r="B307" s="230" t="s">
        <v>389</v>
      </c>
      <c r="C307" s="236"/>
      <c r="D307" s="190">
        <f>D308</f>
        <v>2718989</v>
      </c>
    </row>
    <row r="308" spans="1:4" ht="15.75" customHeight="1">
      <c r="A308" s="295" t="s">
        <v>184</v>
      </c>
      <c r="B308" s="163" t="s">
        <v>244</v>
      </c>
      <c r="C308" s="234"/>
      <c r="D308" s="288">
        <f>D309+D310</f>
        <v>2718989</v>
      </c>
    </row>
    <row r="309" spans="1:4" ht="46.5">
      <c r="A309" s="142" t="s">
        <v>54</v>
      </c>
      <c r="B309" s="163" t="s">
        <v>244</v>
      </c>
      <c r="C309" s="148">
        <v>100</v>
      </c>
      <c r="D309" s="146">
        <f>'Ведомственная 2021'!G327</f>
        <v>2356989</v>
      </c>
    </row>
    <row r="310" spans="1:4" ht="18.75" customHeight="1">
      <c r="A310" s="142" t="s">
        <v>164</v>
      </c>
      <c r="B310" s="163" t="s">
        <v>244</v>
      </c>
      <c r="C310" s="148">
        <v>200</v>
      </c>
      <c r="D310" s="146">
        <f>'Ведомственная 2021'!G328</f>
        <v>362000</v>
      </c>
    </row>
    <row r="311" spans="1:4" ht="29.25" customHeight="1">
      <c r="A311" s="286" t="s">
        <v>636</v>
      </c>
      <c r="B311" s="230" t="s">
        <v>400</v>
      </c>
      <c r="C311" s="236"/>
      <c r="D311" s="190">
        <f>D312+D316</f>
        <v>364085</v>
      </c>
    </row>
    <row r="312" spans="1:4" ht="46.5">
      <c r="A312" s="152" t="s">
        <v>637</v>
      </c>
      <c r="B312" s="230" t="s">
        <v>423</v>
      </c>
      <c r="C312" s="236"/>
      <c r="D312" s="190">
        <f>D313</f>
        <v>34000</v>
      </c>
    </row>
    <row r="313" spans="1:4" ht="35.25" customHeight="1">
      <c r="A313" s="134" t="s">
        <v>369</v>
      </c>
      <c r="B313" s="230" t="s">
        <v>446</v>
      </c>
      <c r="C313" s="236"/>
      <c r="D313" s="190">
        <f>D314</f>
        <v>34000</v>
      </c>
    </row>
    <row r="314" spans="1:4" ht="15">
      <c r="A314" s="142" t="s">
        <v>172</v>
      </c>
      <c r="B314" s="231" t="s">
        <v>254</v>
      </c>
      <c r="C314" s="234"/>
      <c r="D314" s="288">
        <f>D315</f>
        <v>34000</v>
      </c>
    </row>
    <row r="315" spans="1:4" ht="30.75">
      <c r="A315" s="142" t="s">
        <v>55</v>
      </c>
      <c r="B315" s="231" t="s">
        <v>254</v>
      </c>
      <c r="C315" s="148">
        <v>600</v>
      </c>
      <c r="D315" s="146">
        <f>'Ведомственная 2021'!G372</f>
        <v>34000</v>
      </c>
    </row>
    <row r="316" spans="1:4" ht="46.5">
      <c r="A316" s="286" t="s">
        <v>686</v>
      </c>
      <c r="B316" s="230" t="s">
        <v>422</v>
      </c>
      <c r="C316" s="236"/>
      <c r="D316" s="190">
        <f>D317</f>
        <v>330085</v>
      </c>
    </row>
    <row r="317" spans="1:4" ht="46.5">
      <c r="A317" s="286" t="s">
        <v>211</v>
      </c>
      <c r="B317" s="230" t="s">
        <v>447</v>
      </c>
      <c r="C317" s="236"/>
      <c r="D317" s="190">
        <f>D318+D321</f>
        <v>330085</v>
      </c>
    </row>
    <row r="318" spans="1:4" ht="15">
      <c r="A318" s="289" t="s">
        <v>3</v>
      </c>
      <c r="B318" s="163" t="s">
        <v>212</v>
      </c>
      <c r="C318" s="234"/>
      <c r="D318" s="288">
        <f>D319+D320</f>
        <v>311000</v>
      </c>
    </row>
    <row r="319" spans="1:4" ht="46.5">
      <c r="A319" s="142" t="s">
        <v>54</v>
      </c>
      <c r="B319" s="163" t="s">
        <v>212</v>
      </c>
      <c r="C319" s="148">
        <v>100</v>
      </c>
      <c r="D319" s="146">
        <f>'Ведомственная 2021'!G155</f>
        <v>305800</v>
      </c>
    </row>
    <row r="320" spans="1:4" ht="15">
      <c r="A320" s="142" t="s">
        <v>164</v>
      </c>
      <c r="B320" s="163" t="s">
        <v>212</v>
      </c>
      <c r="C320" s="148">
        <v>200</v>
      </c>
      <c r="D320" s="146">
        <f>'Ведомственная 2021'!G156</f>
        <v>5200</v>
      </c>
    </row>
    <row r="321" spans="1:4" ht="24.75" customHeight="1">
      <c r="A321" s="152" t="s">
        <v>190</v>
      </c>
      <c r="B321" s="141" t="s">
        <v>595</v>
      </c>
      <c r="C321" s="147"/>
      <c r="D321" s="145">
        <f>D322</f>
        <v>19085</v>
      </c>
    </row>
    <row r="322" spans="1:4" ht="49.5" customHeight="1">
      <c r="A322" s="135" t="s">
        <v>54</v>
      </c>
      <c r="B322" s="138" t="s">
        <v>595</v>
      </c>
      <c r="C322" s="148">
        <v>100</v>
      </c>
      <c r="D322" s="146">
        <f>'Ведомственная 2021'!G158</f>
        <v>19085</v>
      </c>
    </row>
    <row r="323" spans="1:4" ht="30.75">
      <c r="A323" s="152" t="s">
        <v>641</v>
      </c>
      <c r="B323" s="141" t="s">
        <v>402</v>
      </c>
      <c r="C323" s="162"/>
      <c r="D323" s="145">
        <f>D328+D324</f>
        <v>279000</v>
      </c>
    </row>
    <row r="324" spans="1:4" ht="33.75" customHeight="1">
      <c r="A324" s="152" t="s">
        <v>642</v>
      </c>
      <c r="B324" s="141" t="s">
        <v>420</v>
      </c>
      <c r="C324" s="162"/>
      <c r="D324" s="145">
        <f>D325</f>
        <v>129000</v>
      </c>
    </row>
    <row r="325" spans="1:4" ht="30.75">
      <c r="A325" s="152" t="s">
        <v>24</v>
      </c>
      <c r="B325" s="141" t="s">
        <v>449</v>
      </c>
      <c r="C325" s="162"/>
      <c r="D325" s="145">
        <f>D326</f>
        <v>129000</v>
      </c>
    </row>
    <row r="326" spans="1:4" ht="30.75">
      <c r="A326" s="142" t="s">
        <v>25</v>
      </c>
      <c r="B326" s="138" t="s">
        <v>26</v>
      </c>
      <c r="C326" s="139"/>
      <c r="D326" s="146">
        <f>D327</f>
        <v>129000</v>
      </c>
    </row>
    <row r="327" spans="1:4" ht="18.75" customHeight="1">
      <c r="A327" s="142" t="s">
        <v>164</v>
      </c>
      <c r="B327" s="138" t="s">
        <v>26</v>
      </c>
      <c r="C327" s="139">
        <v>200</v>
      </c>
      <c r="D327" s="146">
        <f>'Ведомственная 2021'!G179</f>
        <v>129000</v>
      </c>
    </row>
    <row r="328" spans="1:4" ht="46.5">
      <c r="A328" s="152" t="s">
        <v>643</v>
      </c>
      <c r="B328" s="141" t="s">
        <v>419</v>
      </c>
      <c r="C328" s="162"/>
      <c r="D328" s="145">
        <f>D329+D332+D335</f>
        <v>150000</v>
      </c>
    </row>
    <row r="329" spans="1:4" ht="30.75">
      <c r="A329" s="152" t="s">
        <v>343</v>
      </c>
      <c r="B329" s="141" t="s">
        <v>450</v>
      </c>
      <c r="C329" s="162"/>
      <c r="D329" s="145">
        <f>D330</f>
        <v>80000</v>
      </c>
    </row>
    <row r="330" spans="1:4" ht="30.75">
      <c r="A330" s="142" t="s">
        <v>25</v>
      </c>
      <c r="B330" s="138" t="s">
        <v>135</v>
      </c>
      <c r="C330" s="139"/>
      <c r="D330" s="146">
        <f>D331</f>
        <v>80000</v>
      </c>
    </row>
    <row r="331" spans="1:4" ht="18.75" customHeight="1">
      <c r="A331" s="248" t="s">
        <v>164</v>
      </c>
      <c r="B331" s="138" t="s">
        <v>135</v>
      </c>
      <c r="C331" s="139">
        <v>200</v>
      </c>
      <c r="D331" s="146">
        <f>'Ведомственная 2021'!G183</f>
        <v>80000</v>
      </c>
    </row>
    <row r="332" spans="1:4" ht="83.25" customHeight="1">
      <c r="A332" s="247" t="s">
        <v>375</v>
      </c>
      <c r="B332" s="141" t="s">
        <v>451</v>
      </c>
      <c r="C332" s="162"/>
      <c r="D332" s="145">
        <f>D333</f>
        <v>40000</v>
      </c>
    </row>
    <row r="333" spans="1:4" ht="34.5" customHeight="1">
      <c r="A333" s="142" t="s">
        <v>25</v>
      </c>
      <c r="B333" s="138" t="s">
        <v>376</v>
      </c>
      <c r="C333" s="139"/>
      <c r="D333" s="146">
        <f>D334</f>
        <v>40000</v>
      </c>
    </row>
    <row r="334" spans="1:4" ht="18.75" customHeight="1">
      <c r="A334" s="248" t="s">
        <v>164</v>
      </c>
      <c r="B334" s="138" t="s">
        <v>376</v>
      </c>
      <c r="C334" s="139">
        <v>200</v>
      </c>
      <c r="D334" s="146">
        <f>'Ведомственная 2021'!G186</f>
        <v>40000</v>
      </c>
    </row>
    <row r="335" spans="1:4" ht="66" customHeight="1">
      <c r="A335" s="247" t="s">
        <v>520</v>
      </c>
      <c r="B335" s="141" t="s">
        <v>522</v>
      </c>
      <c r="C335" s="162"/>
      <c r="D335" s="145">
        <f>D336</f>
        <v>30000</v>
      </c>
    </row>
    <row r="336" spans="1:4" ht="34.5" customHeight="1">
      <c r="A336" s="142" t="s">
        <v>25</v>
      </c>
      <c r="B336" s="138" t="s">
        <v>521</v>
      </c>
      <c r="C336" s="139"/>
      <c r="D336" s="146">
        <f>D337</f>
        <v>30000</v>
      </c>
    </row>
    <row r="337" spans="1:4" ht="18.75" customHeight="1">
      <c r="A337" s="248" t="s">
        <v>164</v>
      </c>
      <c r="B337" s="138" t="s">
        <v>521</v>
      </c>
      <c r="C337" s="139">
        <v>200</v>
      </c>
      <c r="D337" s="146">
        <f>'Ведомственная 2021'!G189</f>
        <v>30000</v>
      </c>
    </row>
    <row r="338" spans="1:4" ht="46.5">
      <c r="A338" s="152" t="s">
        <v>629</v>
      </c>
      <c r="B338" s="230" t="s">
        <v>396</v>
      </c>
      <c r="C338" s="147"/>
      <c r="D338" s="145">
        <f>D339</f>
        <v>30000</v>
      </c>
    </row>
    <row r="339" spans="1:4" ht="62.25">
      <c r="A339" s="152" t="s">
        <v>668</v>
      </c>
      <c r="B339" s="230" t="s">
        <v>427</v>
      </c>
      <c r="C339" s="147"/>
      <c r="D339" s="145">
        <f>D340</f>
        <v>30000</v>
      </c>
    </row>
    <row r="340" spans="1:4" ht="46.5">
      <c r="A340" s="152" t="s">
        <v>7</v>
      </c>
      <c r="B340" s="230" t="s">
        <v>439</v>
      </c>
      <c r="C340" s="147"/>
      <c r="D340" s="145">
        <f>D341</f>
        <v>30000</v>
      </c>
    </row>
    <row r="341" spans="1:4" ht="15">
      <c r="A341" s="142" t="s">
        <v>8</v>
      </c>
      <c r="B341" s="163" t="s">
        <v>9</v>
      </c>
      <c r="C341" s="148"/>
      <c r="D341" s="146">
        <f>D342</f>
        <v>30000</v>
      </c>
    </row>
    <row r="342" spans="1:4" ht="15">
      <c r="A342" s="142" t="s">
        <v>306</v>
      </c>
      <c r="B342" s="163" t="s">
        <v>9</v>
      </c>
      <c r="C342" s="148">
        <v>300</v>
      </c>
      <c r="D342" s="146">
        <f>'Ведомственная 2021'!G95</f>
        <v>30000</v>
      </c>
    </row>
    <row r="343" spans="1:4" ht="46.5">
      <c r="A343" s="154" t="s">
        <v>615</v>
      </c>
      <c r="B343" s="141" t="s">
        <v>383</v>
      </c>
      <c r="C343" s="148"/>
      <c r="D343" s="145">
        <f>D344</f>
        <v>357695</v>
      </c>
    </row>
    <row r="344" spans="1:4" ht="78">
      <c r="A344" s="154" t="s">
        <v>616</v>
      </c>
      <c r="B344" s="141" t="s">
        <v>384</v>
      </c>
      <c r="C344" s="148"/>
      <c r="D344" s="145">
        <f>D345</f>
        <v>357695</v>
      </c>
    </row>
    <row r="345" spans="1:4" ht="46.5">
      <c r="A345" s="154" t="s">
        <v>566</v>
      </c>
      <c r="B345" s="141" t="s">
        <v>466</v>
      </c>
      <c r="C345" s="148"/>
      <c r="D345" s="145">
        <f>D346+D348</f>
        <v>357695</v>
      </c>
    </row>
    <row r="346" spans="1:4" ht="36" customHeight="1">
      <c r="A346" s="159" t="s">
        <v>567</v>
      </c>
      <c r="B346" s="156" t="s">
        <v>137</v>
      </c>
      <c r="C346" s="148"/>
      <c r="D346" s="145">
        <f>D347</f>
        <v>326595</v>
      </c>
    </row>
    <row r="347" spans="1:4" ht="18.75" customHeight="1">
      <c r="A347" s="142" t="s">
        <v>164</v>
      </c>
      <c r="B347" s="157" t="s">
        <v>137</v>
      </c>
      <c r="C347" s="148">
        <v>200</v>
      </c>
      <c r="D347" s="146">
        <f>'Ведомственная 2021'!G278</f>
        <v>326595</v>
      </c>
    </row>
    <row r="348" spans="1:4" ht="46.5">
      <c r="A348" s="152" t="s">
        <v>568</v>
      </c>
      <c r="B348" s="141" t="s">
        <v>237</v>
      </c>
      <c r="C348" s="150"/>
      <c r="D348" s="145">
        <f>D349</f>
        <v>31100</v>
      </c>
    </row>
    <row r="349" spans="1:4" ht="46.5">
      <c r="A349" s="142" t="s">
        <v>54</v>
      </c>
      <c r="B349" s="138" t="s">
        <v>237</v>
      </c>
      <c r="C349" s="151">
        <v>100</v>
      </c>
      <c r="D349" s="146">
        <f>'Ведомственная 2021'!G33</f>
        <v>31100</v>
      </c>
    </row>
    <row r="350" spans="1:4" ht="15">
      <c r="A350" s="286" t="s">
        <v>188</v>
      </c>
      <c r="B350" s="230" t="s">
        <v>377</v>
      </c>
      <c r="C350" s="236"/>
      <c r="D350" s="190">
        <f>D351</f>
        <v>1492795</v>
      </c>
    </row>
    <row r="351" spans="1:4" ht="15">
      <c r="A351" s="286" t="s">
        <v>189</v>
      </c>
      <c r="B351" s="230" t="s">
        <v>378</v>
      </c>
      <c r="C351" s="236"/>
      <c r="D351" s="190">
        <f>D352</f>
        <v>1492795</v>
      </c>
    </row>
    <row r="352" spans="1:4" ht="15">
      <c r="A352" s="142" t="s">
        <v>190</v>
      </c>
      <c r="B352" s="231" t="s">
        <v>185</v>
      </c>
      <c r="C352" s="234"/>
      <c r="D352" s="288">
        <f>D353</f>
        <v>1492795</v>
      </c>
    </row>
    <row r="353" spans="1:4" ht="46.5">
      <c r="A353" s="142" t="s">
        <v>54</v>
      </c>
      <c r="B353" s="231" t="s">
        <v>185</v>
      </c>
      <c r="C353" s="148">
        <v>100</v>
      </c>
      <c r="D353" s="175">
        <f>'Ведомственная 2021'!G22</f>
        <v>1492795</v>
      </c>
    </row>
    <row r="354" spans="1:4" ht="15">
      <c r="A354" s="291" t="s">
        <v>37</v>
      </c>
      <c r="B354" s="230" t="s">
        <v>381</v>
      </c>
      <c r="C354" s="236"/>
      <c r="D354" s="190">
        <f>D355</f>
        <v>14251278</v>
      </c>
    </row>
    <row r="355" spans="1:4" ht="15">
      <c r="A355" s="291" t="s">
        <v>39</v>
      </c>
      <c r="B355" s="230" t="s">
        <v>382</v>
      </c>
      <c r="C355" s="236"/>
      <c r="D355" s="190">
        <f>D356</f>
        <v>14251278</v>
      </c>
    </row>
    <row r="356" spans="1:4" ht="15">
      <c r="A356" s="295" t="s">
        <v>184</v>
      </c>
      <c r="B356" s="163" t="s">
        <v>10</v>
      </c>
      <c r="C356" s="148"/>
      <c r="D356" s="146">
        <f>D357+D358</f>
        <v>14251278</v>
      </c>
    </row>
    <row r="357" spans="1:4" ht="46.5">
      <c r="A357" s="142" t="s">
        <v>54</v>
      </c>
      <c r="B357" s="163" t="s">
        <v>10</v>
      </c>
      <c r="C357" s="148">
        <v>100</v>
      </c>
      <c r="D357" s="146">
        <f>'Ведомственная 2021'!G27</f>
        <v>13498248</v>
      </c>
    </row>
    <row r="358" spans="1:4" ht="18.75" customHeight="1">
      <c r="A358" s="142" t="s">
        <v>164</v>
      </c>
      <c r="B358" s="163" t="s">
        <v>10</v>
      </c>
      <c r="C358" s="148">
        <v>200</v>
      </c>
      <c r="D358" s="146">
        <f>'Ведомственная 2021'!G28</f>
        <v>753030</v>
      </c>
    </row>
    <row r="359" spans="1:4" ht="30.75">
      <c r="A359" s="291" t="s">
        <v>182</v>
      </c>
      <c r="B359" s="230" t="s">
        <v>379</v>
      </c>
      <c r="C359" s="236"/>
      <c r="D359" s="190">
        <f>D360</f>
        <v>1345489</v>
      </c>
    </row>
    <row r="360" spans="1:4" ht="15">
      <c r="A360" s="291" t="s">
        <v>183</v>
      </c>
      <c r="B360" s="230" t="s">
        <v>380</v>
      </c>
      <c r="C360" s="236"/>
      <c r="D360" s="190">
        <f>D361</f>
        <v>1345489</v>
      </c>
    </row>
    <row r="361" spans="1:4" ht="15">
      <c r="A361" s="295" t="s">
        <v>184</v>
      </c>
      <c r="B361" s="231" t="s">
        <v>242</v>
      </c>
      <c r="C361" s="148"/>
      <c r="D361" s="146">
        <f>D362+D363</f>
        <v>1345489</v>
      </c>
    </row>
    <row r="362" spans="1:4" ht="46.5">
      <c r="A362" s="142" t="s">
        <v>54</v>
      </c>
      <c r="B362" s="231" t="s">
        <v>242</v>
      </c>
      <c r="C362" s="148">
        <v>100</v>
      </c>
      <c r="D362" s="146">
        <f>'Ведомственная 2021'!G504</f>
        <v>1295489</v>
      </c>
    </row>
    <row r="363" spans="1:4" ht="18.75" customHeight="1">
      <c r="A363" s="142" t="s">
        <v>164</v>
      </c>
      <c r="B363" s="231" t="s">
        <v>242</v>
      </c>
      <c r="C363" s="151">
        <v>200</v>
      </c>
      <c r="D363" s="146">
        <f>'Ведомственная 2021'!G505</f>
        <v>50000</v>
      </c>
    </row>
    <row r="364" spans="1:4" ht="30.75">
      <c r="A364" s="152" t="s">
        <v>61</v>
      </c>
      <c r="B364" s="230" t="s">
        <v>397</v>
      </c>
      <c r="C364" s="236"/>
      <c r="D364" s="190">
        <f>D365</f>
        <v>19391898.99</v>
      </c>
    </row>
    <row r="365" spans="1:4" ht="15">
      <c r="A365" s="154" t="s">
        <v>523</v>
      </c>
      <c r="B365" s="230" t="s">
        <v>426</v>
      </c>
      <c r="C365" s="236"/>
      <c r="D365" s="190">
        <f>D366</f>
        <v>19391898.99</v>
      </c>
    </row>
    <row r="366" spans="1:4" ht="15">
      <c r="A366" s="296" t="s">
        <v>478</v>
      </c>
      <c r="B366" s="163" t="s">
        <v>204</v>
      </c>
      <c r="C366" s="236"/>
      <c r="D366" s="190">
        <f>D367</f>
        <v>19391898.99</v>
      </c>
    </row>
    <row r="367" spans="1:4" ht="15">
      <c r="A367" s="142" t="s">
        <v>285</v>
      </c>
      <c r="B367" s="163" t="s">
        <v>204</v>
      </c>
      <c r="C367" s="148">
        <v>800</v>
      </c>
      <c r="D367" s="146">
        <f>'Ведомственная 2021'!G99</f>
        <v>19391898.99</v>
      </c>
    </row>
    <row r="368" spans="1:4" ht="15">
      <c r="A368" s="152" t="s">
        <v>38</v>
      </c>
      <c r="B368" s="230" t="s">
        <v>385</v>
      </c>
      <c r="C368" s="236"/>
      <c r="D368" s="190">
        <f>D369</f>
        <v>15646563</v>
      </c>
    </row>
    <row r="369" spans="1:4" ht="15">
      <c r="A369" s="152" t="s">
        <v>370</v>
      </c>
      <c r="B369" s="230" t="s">
        <v>386</v>
      </c>
      <c r="C369" s="236"/>
      <c r="D369" s="190">
        <f>D370+D377+D382+D387+D373+D380+D375+D389+D391</f>
        <v>15646563</v>
      </c>
    </row>
    <row r="370" spans="1:4" ht="30.75">
      <c r="A370" s="152" t="s">
        <v>309</v>
      </c>
      <c r="B370" s="230" t="s">
        <v>186</v>
      </c>
      <c r="C370" s="240"/>
      <c r="D370" s="145">
        <f>D371+D372</f>
        <v>311000</v>
      </c>
    </row>
    <row r="371" spans="1:4" ht="46.5">
      <c r="A371" s="142" t="s">
        <v>54</v>
      </c>
      <c r="B371" s="163" t="s">
        <v>186</v>
      </c>
      <c r="C371" s="148">
        <v>100</v>
      </c>
      <c r="D371" s="146">
        <f>'Ведомственная 2021'!G37</f>
        <v>305800</v>
      </c>
    </row>
    <row r="372" spans="1:4" ht="21" customHeight="1">
      <c r="A372" s="142" t="s">
        <v>164</v>
      </c>
      <c r="B372" s="163" t="s">
        <v>186</v>
      </c>
      <c r="C372" s="148">
        <v>200</v>
      </c>
      <c r="D372" s="146">
        <f>'Ведомственная 2021'!G38</f>
        <v>5200</v>
      </c>
    </row>
    <row r="373" spans="1:4" ht="27" customHeight="1">
      <c r="A373" s="140" t="s">
        <v>184</v>
      </c>
      <c r="B373" s="141" t="s">
        <v>593</v>
      </c>
      <c r="C373" s="148"/>
      <c r="D373" s="145">
        <f>D374</f>
        <v>19992</v>
      </c>
    </row>
    <row r="374" spans="1:4" ht="51" customHeight="1">
      <c r="A374" s="135" t="s">
        <v>54</v>
      </c>
      <c r="B374" s="141" t="s">
        <v>593</v>
      </c>
      <c r="C374" s="148">
        <v>100</v>
      </c>
      <c r="D374" s="146">
        <f>'Ведомственная 2021'!G40</f>
        <v>19992</v>
      </c>
    </row>
    <row r="375" spans="1:4" ht="27" customHeight="1">
      <c r="A375" s="154" t="s">
        <v>782</v>
      </c>
      <c r="B375" s="141" t="s">
        <v>781</v>
      </c>
      <c r="C375" s="151"/>
      <c r="D375" s="145">
        <f>D376</f>
        <v>103417</v>
      </c>
    </row>
    <row r="376" spans="1:4" ht="27" customHeight="1">
      <c r="A376" s="135" t="s">
        <v>164</v>
      </c>
      <c r="B376" s="138" t="s">
        <v>781</v>
      </c>
      <c r="C376" s="151">
        <v>200</v>
      </c>
      <c r="D376" s="146">
        <f>'Ведомственная 2021'!G103</f>
        <v>103417</v>
      </c>
    </row>
    <row r="377" spans="1:4" ht="36" customHeight="1">
      <c r="A377" s="290" t="s">
        <v>524</v>
      </c>
      <c r="B377" s="141" t="s">
        <v>238</v>
      </c>
      <c r="C377" s="150"/>
      <c r="D377" s="145">
        <f>D378+D379</f>
        <v>1378800</v>
      </c>
    </row>
    <row r="378" spans="1:4" ht="53.25" customHeight="1">
      <c r="A378" s="142" t="s">
        <v>54</v>
      </c>
      <c r="B378" s="138" t="s">
        <v>238</v>
      </c>
      <c r="C378" s="151">
        <v>100</v>
      </c>
      <c r="D378" s="146">
        <f>'Ведомственная 2021'!G105</f>
        <v>1061421</v>
      </c>
    </row>
    <row r="379" spans="1:4" ht="18" customHeight="1">
      <c r="A379" s="142" t="s">
        <v>164</v>
      </c>
      <c r="B379" s="138" t="s">
        <v>238</v>
      </c>
      <c r="C379" s="151">
        <v>200</v>
      </c>
      <c r="D379" s="146">
        <f>'Ведомственная 2021'!G106</f>
        <v>317379</v>
      </c>
    </row>
    <row r="380" spans="1:4" ht="18" customHeight="1">
      <c r="A380" s="134" t="s">
        <v>184</v>
      </c>
      <c r="B380" s="141" t="s">
        <v>593</v>
      </c>
      <c r="C380" s="153"/>
      <c r="D380" s="145">
        <f>D381</f>
        <v>40016</v>
      </c>
    </row>
    <row r="381" spans="1:4" ht="57" customHeight="1">
      <c r="A381" s="135" t="s">
        <v>54</v>
      </c>
      <c r="B381" s="138" t="s">
        <v>593</v>
      </c>
      <c r="C381" s="151">
        <v>100</v>
      </c>
      <c r="D381" s="146">
        <f>'Ведомственная 2021'!G108</f>
        <v>40016</v>
      </c>
    </row>
    <row r="382" spans="1:4" ht="19.5" customHeight="1">
      <c r="A382" s="152" t="s">
        <v>171</v>
      </c>
      <c r="B382" s="141" t="s">
        <v>205</v>
      </c>
      <c r="C382" s="272"/>
      <c r="D382" s="145">
        <f>D383+D384+D386+D385</f>
        <v>13280896</v>
      </c>
    </row>
    <row r="383" spans="1:4" ht="51.75" customHeight="1">
      <c r="A383" s="142" t="s">
        <v>54</v>
      </c>
      <c r="B383" s="138" t="s">
        <v>205</v>
      </c>
      <c r="C383" s="273" t="s">
        <v>174</v>
      </c>
      <c r="D383" s="146">
        <f>'Ведомственная 2021'!G110</f>
        <v>6970853</v>
      </c>
    </row>
    <row r="384" spans="1:4" ht="18" customHeight="1">
      <c r="A384" s="142" t="s">
        <v>164</v>
      </c>
      <c r="B384" s="138" t="s">
        <v>205</v>
      </c>
      <c r="C384" s="273" t="s">
        <v>175</v>
      </c>
      <c r="D384" s="146">
        <f>'Ведомственная 2021'!G111</f>
        <v>6153923</v>
      </c>
    </row>
    <row r="385" spans="1:4" ht="18" customHeight="1">
      <c r="A385" s="135" t="s">
        <v>834</v>
      </c>
      <c r="B385" s="138" t="s">
        <v>205</v>
      </c>
      <c r="C385" s="273" t="s">
        <v>346</v>
      </c>
      <c r="D385" s="146">
        <f>'Ведомственная 2021'!G422</f>
        <v>99362</v>
      </c>
    </row>
    <row r="386" spans="1:4" ht="18" customHeight="1">
      <c r="A386" s="142" t="s">
        <v>285</v>
      </c>
      <c r="B386" s="138" t="s">
        <v>205</v>
      </c>
      <c r="C386" s="273" t="s">
        <v>168</v>
      </c>
      <c r="D386" s="146">
        <f>'Ведомственная 2021'!G112</f>
        <v>56758</v>
      </c>
    </row>
    <row r="387" spans="1:4" ht="18" customHeight="1">
      <c r="A387" s="293" t="s">
        <v>60</v>
      </c>
      <c r="B387" s="141" t="s">
        <v>206</v>
      </c>
      <c r="C387" s="150"/>
      <c r="D387" s="145">
        <f>D388</f>
        <v>130000</v>
      </c>
    </row>
    <row r="388" spans="1:4" ht="18" customHeight="1">
      <c r="A388" s="142" t="s">
        <v>164</v>
      </c>
      <c r="B388" s="138" t="s">
        <v>206</v>
      </c>
      <c r="C388" s="151">
        <v>200</v>
      </c>
      <c r="D388" s="146">
        <f>'Ведомственная 2021'!G114+'Ведомственная 2021'!G510</f>
        <v>130000</v>
      </c>
    </row>
    <row r="389" spans="1:4" ht="18" customHeight="1">
      <c r="A389" s="152" t="s">
        <v>829</v>
      </c>
      <c r="B389" s="141" t="s">
        <v>830</v>
      </c>
      <c r="C389" s="153"/>
      <c r="D389" s="145">
        <f>D390</f>
        <v>342442.35</v>
      </c>
    </row>
    <row r="390" spans="1:4" ht="18" customHeight="1">
      <c r="A390" s="166" t="s">
        <v>305</v>
      </c>
      <c r="B390" s="138" t="s">
        <v>830</v>
      </c>
      <c r="C390" s="151">
        <v>500</v>
      </c>
      <c r="D390" s="146">
        <f>'Ведомственная 2021'!G116</f>
        <v>342442.35</v>
      </c>
    </row>
    <row r="391" spans="1:4" ht="18" customHeight="1">
      <c r="A391" s="152" t="s">
        <v>831</v>
      </c>
      <c r="B391" s="141" t="s">
        <v>832</v>
      </c>
      <c r="C391" s="153"/>
      <c r="D391" s="145">
        <f>D392</f>
        <v>39999.65</v>
      </c>
    </row>
    <row r="392" spans="1:4" ht="18" customHeight="1">
      <c r="A392" s="166" t="s">
        <v>305</v>
      </c>
      <c r="B392" s="138" t="s">
        <v>832</v>
      </c>
      <c r="C392" s="151">
        <v>500</v>
      </c>
      <c r="D392" s="146">
        <f>'Ведомственная 2021'!G271</f>
        <v>39999.65</v>
      </c>
    </row>
    <row r="393" spans="1:4" ht="18" customHeight="1">
      <c r="A393" s="141" t="s">
        <v>142</v>
      </c>
      <c r="B393" s="141" t="s">
        <v>390</v>
      </c>
      <c r="C393" s="151"/>
      <c r="D393" s="145">
        <f>D394</f>
        <v>400000</v>
      </c>
    </row>
    <row r="394" spans="1:4" ht="18" customHeight="1">
      <c r="A394" s="133" t="s">
        <v>6</v>
      </c>
      <c r="B394" s="141" t="s">
        <v>391</v>
      </c>
      <c r="C394" s="151"/>
      <c r="D394" s="145">
        <f>D395</f>
        <v>400000</v>
      </c>
    </row>
    <row r="395" spans="1:4" ht="15">
      <c r="A395" s="297" t="s">
        <v>6</v>
      </c>
      <c r="B395" s="230" t="s">
        <v>187</v>
      </c>
      <c r="C395" s="240"/>
      <c r="D395" s="145">
        <f>D396</f>
        <v>400000</v>
      </c>
    </row>
    <row r="396" spans="1:4" ht="15">
      <c r="A396" s="142" t="s">
        <v>285</v>
      </c>
      <c r="B396" s="163" t="s">
        <v>187</v>
      </c>
      <c r="C396" s="148">
        <v>800</v>
      </c>
      <c r="D396" s="146">
        <f>'Ведомственная 2021'!G45</f>
        <v>400000</v>
      </c>
    </row>
  </sheetData>
  <sheetProtection/>
  <autoFilter ref="B9:C396"/>
  <mergeCells count="3">
    <mergeCell ref="A5:D5"/>
    <mergeCell ref="A6:D6"/>
    <mergeCell ref="B2:D3"/>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2021-03-12T12:45:09Z</cp:lastPrinted>
  <dcterms:created xsi:type="dcterms:W3CDTF">2006-02-22T11:09:57Z</dcterms:created>
  <dcterms:modified xsi:type="dcterms:W3CDTF">2021-03-19T12:17:04Z</dcterms:modified>
  <cp:category/>
  <cp:version/>
  <cp:contentType/>
  <cp:contentStatus/>
</cp:coreProperties>
</file>