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4"/>
  </bookViews>
  <sheets>
    <sheet name="источники 2020" sheetId="1" r:id="rId1"/>
    <sheet name="Доходы 2020" sheetId="2" r:id="rId2"/>
    <sheet name="РзПр 2020" sheetId="3" r:id="rId3"/>
    <sheet name="Ведомственная 2020" sheetId="4" r:id="rId4"/>
    <sheet name="Программы 2020" sheetId="5" r:id="rId5"/>
  </sheets>
  <definedNames>
    <definedName name="_xlnm._FilterDatabase" localSheetId="3" hidden="1">'Ведомственная 2020'!$A$14:$G$495</definedName>
    <definedName name="_xlnm._FilterDatabase" localSheetId="4" hidden="1">'Программы 2020'!$B$9:$C$372</definedName>
    <definedName name="_xlnm._FilterDatabase" localSheetId="2" hidden="1">'РзПр 2020'!$B$10:$E$451</definedName>
    <definedName name="_xlnm.Print_Titles" localSheetId="3">'Ведомственная 2020'!$12:$14</definedName>
    <definedName name="_xlnm.Print_Titles" localSheetId="1">'Доходы 2020'!$9:$9</definedName>
    <definedName name="_xlnm.Print_Titles" localSheetId="4">'Программы 2020'!$7:$7</definedName>
    <definedName name="_xlnm.Print_Titles" localSheetId="2">'РзПр 2020'!$8:$8</definedName>
    <definedName name="_xlnm.Print_Area" localSheetId="3">'Ведомственная 2020'!$A$1:$G$495</definedName>
    <definedName name="_xlnm.Print_Area" localSheetId="1">'Доходы 2020'!$A$1:$C$128</definedName>
    <definedName name="_xlnm.Print_Area" localSheetId="0">'источники 2020'!$A$1:$C$17</definedName>
    <definedName name="_xlnm.Print_Area" localSheetId="4">'Программы 2020'!$A$1:$D$372</definedName>
    <definedName name="_xlnm.Print_Area" localSheetId="2">'РзПр 2020'!$A$1:$F$457</definedName>
  </definedNames>
  <calcPr fullCalcOnLoad="1"/>
</workbook>
</file>

<file path=xl/sharedStrings.xml><?xml version="1.0" encoding="utf-8"?>
<sst xmlns="http://schemas.openxmlformats.org/spreadsheetml/2006/main" count="5099" uniqueCount="788">
  <si>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</si>
  <si>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</si>
  <si>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</si>
  <si>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</si>
  <si>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</si>
  <si>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</si>
  <si>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</si>
  <si>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</si>
  <si>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</si>
  <si>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</si>
  <si>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</si>
  <si>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</si>
  <si>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</si>
  <si>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</si>
  <si>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</si>
  <si>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</si>
  <si>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</si>
  <si>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</si>
  <si>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</si>
  <si>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</si>
  <si>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</si>
  <si>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</si>
  <si>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</si>
  <si>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</si>
  <si>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</si>
  <si>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</si>
  <si>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</si>
  <si>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</si>
  <si>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</si>
  <si>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</si>
  <si>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</si>
  <si>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</si>
  <si>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</si>
  <si>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</si>
  <si>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</si>
  <si>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</si>
  <si>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</si>
  <si>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</si>
  <si>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</si>
  <si>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</si>
  <si>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</si>
  <si>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</si>
  <si>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</si>
  <si>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</si>
  <si>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</si>
  <si>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</si>
  <si>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</si>
  <si>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</si>
  <si>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</si>
  <si>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</si>
  <si>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</si>
  <si>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</si>
  <si>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</si>
  <si>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</si>
  <si>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</si>
  <si>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</si>
  <si>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</si>
  <si>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</si>
  <si>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</si>
  <si>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</si>
  <si>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</si>
  <si>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</si>
  <si>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</si>
  <si>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</si>
  <si>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</si>
  <si>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</si>
  <si>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</si>
  <si>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</si>
  <si>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</si>
  <si>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</si>
  <si>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</si>
  <si>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</si>
  <si>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</si>
  <si>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</si>
  <si>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</si>
  <si>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</si>
  <si>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</si>
  <si>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</si>
  <si>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</si>
  <si>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</si>
  <si>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</si>
  <si>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</si>
  <si>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</si>
  <si>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</si>
  <si>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</si>
  <si>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</si>
  <si>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</si>
  <si>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</si>
  <si>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</si>
  <si>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</si>
  <si>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</si>
  <si>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</si>
  <si>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</si>
  <si>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</si>
  <si>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</si>
  <si>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</si>
  <si>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</si>
  <si>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</si>
  <si>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</si>
  <si>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</si>
  <si>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</si>
  <si>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</si>
  <si>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</si>
  <si>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</si>
  <si>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</si>
  <si>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</si>
  <si>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</si>
  <si>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</si>
  <si>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</si>
  <si>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</si>
  <si>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</si>
  <si>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</si>
  <si>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</si>
  <si>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</si>
  <si>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</si>
  <si>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</si>
  <si>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</si>
  <si>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</si>
  <si>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</si>
  <si>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</si>
  <si>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</si>
  <si>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</si>
  <si>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</si>
  <si>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</si>
  <si>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</si>
  <si>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</si>
  <si>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</si>
  <si>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</si>
  <si>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</si>
  <si>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</si>
  <si>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</si>
  <si>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</si>
  <si>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</si>
  <si>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</si>
  <si>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</si>
  <si>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</si>
  <si>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</si>
  <si>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</si>
  <si>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</si>
  <si>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</si>
  <si>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</si>
  <si>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</si>
  <si>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</si>
  <si>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</si>
  <si>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</si>
  <si>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</si>
  <si>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</si>
  <si>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</si>
  <si>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</si>
  <si>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</si>
  <si>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</si>
  <si>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</si>
  <si>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</si>
  <si>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</si>
  <si>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</si>
  <si>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</si>
  <si>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</si>
  <si>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</si>
  <si>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</si>
  <si>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</si>
  <si>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</si>
  <si>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</si>
  <si>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</si>
  <si>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</si>
  <si>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</si>
  <si>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</si>
  <si>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</si>
  <si>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</si>
  <si>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</si>
  <si>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</si>
  <si>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</si>
  <si>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</si>
  <si>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</si>
  <si>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</si>
  <si>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</si>
  <si>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</si>
  <si>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</si>
  <si>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</si>
  <si>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</si>
  <si>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</si>
  <si>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</si>
  <si>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</si>
  <si>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</si>
  <si>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</si>
  <si>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</si>
  <si>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</si>
  <si>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</si>
  <si>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</si>
  <si>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</si>
  <si>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</si>
  <si>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</si>
  <si>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</si>
  <si>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</si>
  <si>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</si>
  <si>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</si>
  <si>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</si>
  <si>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</si>
  <si>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02 3 04 13170</t>
  </si>
  <si>
    <t>Основное мероприятие "Реализация мероприятий, направленных на развитие и укрепление института семьи"</t>
  </si>
  <si>
    <t>02 3 02 С1475</t>
  </si>
  <si>
    <t>02 3 03 С1475</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</si>
  <si>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</si>
  <si>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</si>
  <si>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</si>
  <si>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</si>
  <si>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</si>
  <si>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</si>
  <si>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</si>
  <si>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</si>
  <si>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</si>
  <si>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</si>
  <si>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</si>
  <si>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</si>
  <si>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</si>
  <si>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</si>
  <si>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</si>
  <si>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</si>
  <si>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</si>
  <si>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</si>
  <si>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</si>
  <si>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</si>
  <si>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</si>
  <si>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</si>
  <si>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</si>
  <si>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</si>
  <si>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</si>
  <si>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</si>
  <si>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</si>
  <si>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</si>
  <si>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</si>
  <si>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</si>
  <si>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</si>
  <si>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</si>
  <si>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</si>
  <si>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</si>
  <si>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</si>
  <si>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</si>
  <si>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</si>
  <si>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75 3 00 С1402</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</si>
  <si>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</si>
  <si>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</si>
  <si>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</si>
  <si>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</si>
  <si>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</si>
  <si>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</si>
  <si>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</si>
  <si>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</si>
  <si>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</si>
  <si>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</si>
  <si>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</si>
  <si>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</si>
  <si>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</si>
  <si>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</si>
  <si>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</si>
  <si>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</si>
  <si>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</si>
  <si>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</si>
  <si>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</si>
  <si>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</si>
  <si>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</si>
  <si>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</si>
  <si>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</si>
  <si>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</si>
  <si>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</si>
  <si>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</si>
  <si>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</si>
  <si>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</si>
  <si>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</si>
  <si>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</si>
  <si>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</si>
  <si>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</si>
  <si>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</si>
  <si>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</si>
  <si>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</si>
  <si>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</si>
  <si>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</si>
  <si>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</si>
  <si>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</si>
  <si>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</si>
  <si>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</si>
  <si>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</si>
  <si>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</si>
  <si>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</si>
  <si>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</si>
  <si>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</si>
  <si>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</si>
  <si>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</si>
  <si>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</si>
  <si>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</si>
  <si>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</si>
  <si>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</si>
  <si>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</si>
  <si>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</si>
  <si>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</si>
  <si>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</si>
  <si>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</si>
  <si>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</si>
  <si>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</si>
  <si>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</si>
  <si>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</si>
  <si>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</si>
  <si>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</si>
  <si>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</si>
  <si>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</si>
  <si>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</si>
  <si>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</si>
  <si>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</si>
  <si>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</si>
  <si>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</si>
  <si>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</si>
  <si>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</si>
  <si>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</si>
  <si>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</si>
  <si>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</si>
  <si>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</si>
  <si>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</si>
  <si>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</si>
  <si>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</si>
  <si>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</si>
  <si>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</si>
  <si>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</si>
  <si>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</si>
  <si>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</si>
  <si>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</si>
  <si>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</si>
  <si>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</si>
  <si>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</si>
  <si>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</si>
  <si>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</si>
  <si>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</si>
  <si>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</si>
  <si>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Приложение №7</t>
  </si>
  <si>
    <t>РЗ</t>
  </si>
  <si>
    <t>00</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</si>
  <si>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</si>
  <si>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</si>
  <si>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</si>
  <si>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</si>
  <si>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</si>
  <si>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</si>
  <si>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</si>
  <si>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</si>
  <si>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</si>
  <si>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</si>
  <si>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</si>
  <si>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</si>
  <si>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</si>
  <si>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</si>
  <si>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</si>
  <si>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</si>
  <si>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</si>
  <si>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</si>
  <si>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</si>
  <si>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</si>
  <si>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</si>
  <si>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</si>
  <si>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</si>
  <si>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</si>
  <si>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</si>
  <si>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</si>
  <si>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</si>
  <si>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</si>
  <si>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</si>
  <si>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</si>
  <si>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</si>
  <si>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</si>
  <si>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</si>
  <si>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</si>
  <si>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</si>
  <si>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</si>
  <si>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</si>
  <si>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</si>
  <si>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</si>
  <si>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</si>
  <si>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</si>
  <si>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</si>
  <si>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</si>
  <si>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</si>
  <si>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</si>
  <si>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</si>
  <si>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</si>
  <si>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</si>
  <si>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</si>
  <si>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</si>
  <si>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</si>
  <si>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</si>
  <si>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</si>
  <si>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</si>
  <si>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</si>
  <si>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</si>
  <si>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</si>
  <si>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</si>
  <si>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</si>
  <si>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</si>
  <si>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</si>
  <si>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</si>
  <si>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</si>
  <si>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</si>
  <si>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</si>
  <si>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</si>
  <si>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</si>
  <si>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</si>
  <si>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</si>
  <si>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</si>
  <si>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</si>
  <si>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</si>
  <si>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</si>
  <si>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</si>
  <si>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</si>
  <si>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</si>
  <si>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</si>
  <si>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</si>
  <si>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</si>
  <si>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</si>
  <si>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</si>
  <si>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</si>
  <si>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</si>
  <si>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</si>
  <si>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</si>
  <si>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</si>
  <si>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</si>
  <si>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</si>
  <si>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</si>
  <si>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</si>
  <si>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</si>
  <si>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</si>
  <si>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</si>
  <si>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</si>
  <si>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</si>
  <si>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</si>
  <si>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</si>
  <si>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</si>
  <si>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</si>
  <si>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</si>
  <si>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</si>
  <si>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</si>
  <si>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</si>
  <si>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</si>
  <si>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</si>
  <si>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</si>
  <si>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</si>
  <si>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</si>
  <si>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</si>
  <si>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</si>
  <si>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</si>
  <si>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</si>
  <si>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</si>
  <si>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</si>
  <si>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</si>
  <si>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</si>
  <si>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</si>
  <si>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</si>
  <si>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</si>
  <si>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</si>
  <si>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</si>
  <si>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</si>
  <si>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</si>
  <si>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</si>
  <si>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</si>
  <si>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</si>
  <si>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</si>
  <si>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</si>
  <si>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</si>
  <si>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</si>
  <si>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</si>
  <si>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</si>
  <si>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</si>
  <si>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</si>
  <si>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</si>
  <si>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</si>
  <si>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</si>
  <si>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</si>
  <si>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</si>
  <si>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</si>
  <si>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</si>
  <si>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01 3 02 13340</t>
  </si>
  <si>
    <t>01 3 02 13350</t>
  </si>
  <si>
    <t>1 17 00000 00 0000 000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</si>
  <si>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</si>
  <si>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</si>
  <si>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</si>
  <si>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</si>
  <si>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</si>
  <si>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</si>
  <si>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</si>
  <si>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</si>
  <si>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</si>
  <si>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</si>
  <si>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</si>
  <si>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</si>
  <si>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</si>
  <si>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</si>
  <si>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</si>
  <si>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</si>
  <si>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</si>
  <si>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</si>
  <si>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</si>
  <si>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</si>
  <si>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</si>
  <si>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</si>
  <si>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</si>
  <si>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</si>
  <si>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</si>
  <si>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</si>
  <si>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</si>
  <si>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</si>
  <si>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</si>
  <si>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</si>
  <si>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</si>
  <si>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</si>
  <si>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</si>
  <si>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</si>
  <si>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</si>
  <si>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</si>
  <si>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</si>
  <si>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02 3 04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</si>
  <si>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</si>
  <si>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</si>
  <si>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</si>
  <si>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</si>
  <si>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</si>
  <si>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</si>
  <si>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</si>
  <si>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</si>
  <si>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Другие вопросы в области национальной экономики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</si>
  <si>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</si>
  <si>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</si>
  <si>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</si>
  <si>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</si>
  <si>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</si>
  <si>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</si>
  <si>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</si>
  <si>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</si>
  <si>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</si>
  <si>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</si>
  <si>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</si>
  <si>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</si>
  <si>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</si>
  <si>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</si>
  <si>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</si>
  <si>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</si>
  <si>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</si>
  <si>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</si>
  <si>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</si>
  <si>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</si>
  <si>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</si>
  <si>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</si>
  <si>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</si>
  <si>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</si>
  <si>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</si>
  <si>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</si>
  <si>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</si>
  <si>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</si>
  <si>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</si>
  <si>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</si>
  <si>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Организация отдыха детей в каникулярное время</t>
  </si>
  <si>
    <t>08 4 01 13540</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</si>
  <si>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</si>
  <si>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</si>
  <si>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</si>
  <si>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</si>
  <si>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</si>
  <si>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02 С1411</t>
  </si>
  <si>
    <t>Расходы на приобретение оборудования для школьных столовых</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</si>
  <si>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</si>
  <si>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</si>
  <si>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</si>
  <si>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</si>
  <si>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</si>
  <si>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</si>
  <si>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t>Прогнозируемое поступление доходов в районный бюджет в 2020 году</t>
  </si>
  <si>
    <t>Субсидии бюджетам муниципальных образований на реализацию проекта "Народный бюджет"</t>
  </si>
  <si>
    <t>Источники финансирования дефицита бюджета муниципального района «Льговский район» Курской области на 2020 год</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</si>
  <si>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2020 год</t>
  </si>
  <si>
    <t>РАСХОДОВ РАЙОННОГО БЮДЖЕТА НА 2020 ГОД</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</si>
  <si>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2020-2022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</si>
  <si>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2020-2022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</si>
  <si>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2020-2022 годы" </t>
  </si>
  <si>
    <t>Муниципальная программа "Социальная поддержка граждан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</si>
  <si>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2020-2022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</si>
  <si>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2020-2022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</si>
  <si>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2020-2022 годы"</t>
  </si>
  <si>
    <t>Муниципальная программа "Управление муниципальным имуществом и земельными ресурсами в Льговском районе Курской области на 2020-2022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</si>
  <si>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2020-2022 годы"</t>
  </si>
  <si>
    <t>Муниципальная программа "Обеспечение доступным и комфортным жильем и коммунальными услугами граждан Льговского района Курской области на 2020-2022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</si>
  <si>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</si>
  <si>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Муниципальная программа "Развитие муниципальной службы в Льговском районе Курской области на 2020-2022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</si>
  <si>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2020-2022 годы"</t>
  </si>
  <si>
    <t>Муниципальная программа "Сохранение и развитие архивного дела в Льговском районе Курской области на 2020-2022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</si>
  <si>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2020-2022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</si>
  <si>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2020-2022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</si>
  <si>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2020-2022годы"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</si>
  <si>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2020-2022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</si>
  <si>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</si>
  <si>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</si>
  <si>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Муниципальная программа " Профилактика правонарушений в Льговском районе Курской области на 2020-2022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</si>
  <si>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2020-2022 годы"</t>
  </si>
  <si>
    <t>Муниципальная программа "Содействие занятости населения в Льговском районе Курской области на 2020-2022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</si>
  <si>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2020-2022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</si>
  <si>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2020-2022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</si>
  <si>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</si>
  <si>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</si>
  <si>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</si>
  <si>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Муниципальная программа «Развитие информационного общества в Льговском районе Курской области на 2020-2022 годы»</t>
  </si>
  <si>
    <t>Подпрограмма «Электронное правительство» муниципальной программы «Развитие информационного общества в Льговском районе Курской области на 2020-2022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</si>
  <si>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2020-2022 годы»</t>
  </si>
  <si>
    <t>Муниципальная программа "Развитие образования в Льговском районе Курской области на 2020-2022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</si>
  <si>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2020-2022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</si>
  <si>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</si>
  <si>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</si>
  <si>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</si>
  <si>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2020-2022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</si>
  <si>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2020-2022 годы"</t>
  </si>
  <si>
    <t>Муниципальная программа "Развитие культуры в Льговском районе Курской области на 2020-2022 год"</t>
  </si>
  <si>
    <t>Подпрограмма "Искусство" муниципальной программы "Развитие культуры в Льговском районе Курской области на 2020-2022 год"</t>
  </si>
  <si>
    <t>Подпрограмма "Наследие" муниципальной программы  "Развитие культуры в Льговском районе Курской области на 2020-2022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</si>
  <si>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2020-2022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</si>
  <si>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2020-2022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</si>
  <si>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</si>
  <si>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2020-2022 годы"</t>
  </si>
  <si>
    <t>Муниципальная программа  "Профилактика правонарушений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</si>
  <si>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2020-2022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</si>
  <si>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</si>
  <si>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Муниципальная программа "Повышение эффективности управления муниципальными финансами в Льговском районе Курской области на 2020-2022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</si>
  <si>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</si>
  <si>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2020-2022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</si>
  <si>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2020-2022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</si>
  <si>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2020-2022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</si>
  <si>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2020-2022 годы"</t>
  </si>
  <si>
    <t>Муниципальная программа "Развитие культуры в Льговском районе Курской области на 2020-2022 годы"</t>
  </si>
  <si>
    <t>Подпрограмма "Искусство" муниципальной программы "Развитие культуры в Льговском районе Курской области на 2020-2022 годы"</t>
  </si>
  <si>
    <t>Подпрограмма "Наследие" муниципальной программы  "Развитие культуры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</si>
  <si>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2020-2022 годы"</t>
  </si>
  <si>
    <t>Муниципальная программа  "Развитие культуры в Льговском районе Курской области на 2020-2022 годы"</t>
  </si>
  <si>
    <t>Подпрограмма "Наследие" муниципальной программы "Развитие культуры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</si>
  <si>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</si>
  <si>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на2020-2022 годы"</t>
  </si>
  <si>
    <t>Муниципальная программа  "Развитие образования в Льговском районе Курской области на 2020-2022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</si>
  <si>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на2020-2022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</si>
  <si>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2020-2022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</si>
  <si>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2020-2022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</si>
  <si>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2020-2022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</si>
  <si>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2020-2022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</si>
  <si>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2020-2022 годы"</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</si>
  <si>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2020 год</t>
  </si>
  <si>
    <t>77 2 00 S3604</t>
  </si>
  <si>
    <t>77 2 00 13604</t>
  </si>
  <si>
    <t>03 2 E4 52100</t>
  </si>
  <si>
    <t>03 2 E4 00000</t>
  </si>
  <si>
    <t>Региональный проект "Цифровая образовательная среда"</t>
  </si>
  <si>
    <t>Мероприятия, направленные на реализацию проекта "Народный бюджет"</t>
  </si>
  <si>
    <t>08 4 01 S0070</t>
  </si>
  <si>
    <t>Мероприятия, связанные с проведением капитального ремонта муниципальных организаций отдыха детей и их оздоровления</t>
  </si>
  <si>
    <t>77 2 00 П1490</t>
  </si>
  <si>
    <t>Иные межбюджетные трансферты на содержание работника, осуществляющего выполнение переданных полномочий</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</si>
  <si>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</si>
  <si>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</si>
  <si>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Обеспечение предоставления мер социальной поддержки работникам муниципальных образовательных организаций</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</si>
  <si>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</si>
  <si>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</si>
  <si>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</si>
  <si>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</si>
  <si>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2 18 00000 00 0000 000</t>
  </si>
  <si>
    <t>2 18 00000 00 0000 150</t>
  </si>
  <si>
    <t>2 18 00000 05 0000 150</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</si>
  <si>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</si>
  <si>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</si>
  <si>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</si>
  <si>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</si>
  <si>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</si>
  <si>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</si>
  <si>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</si>
  <si>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</si>
  <si>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</si>
  <si>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</si>
  <si>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</si>
  <si>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</si>
  <si>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Реализация проекта "Народный бюджет"</t>
  </si>
  <si>
    <t>03 2 05 С1409</t>
  </si>
  <si>
    <t>Расходы на предоставление мер социальной поддержки работникам муниципальных образовательных организаций</t>
  </si>
  <si>
    <t>Муниципальная программа "Комплексное развитие сельских территорий Льговского района Курской области на 2020-2022 годы"</t>
  </si>
  <si>
    <t>Подпрограмма "Создание и развитие инфраструктуры на сельских территориях" муниципальной программы "Комплексное развитие сельских территорий Льговского района Курской области на 2020-2022 годы"</t>
  </si>
  <si>
    <t>16 1 03 L5760</t>
  </si>
  <si>
    <t>16 0 00 00000</t>
  </si>
  <si>
    <t>16 1 00 00000</t>
  </si>
  <si>
    <t>16 1 03 00000</t>
  </si>
  <si>
    <t>Обеспечение комплексного развития сельских территорий</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</si>
  <si>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</si>
  <si>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</si>
  <si>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</si>
  <si>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</si>
  <si>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</si>
  <si>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</si>
  <si>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2 07 05030 05 0000 150</t>
  </si>
  <si>
    <t>Обеспечение развития и укрепления материально-технической базы муниципальных домов культуры</t>
  </si>
  <si>
    <t>01 1 01 L4670</t>
  </si>
  <si>
    <t>07 3 00 00000</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</si>
  <si>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</si>
  <si>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07 3 02 00000</t>
  </si>
  <si>
    <t>07 3 02 С1401</t>
  </si>
  <si>
    <t>Основное мероприятие "Модернизация объектов коммунальной инфраструктуры в Льговском районе Курской области"</t>
  </si>
  <si>
    <t xml:space="preserve">Создание условий для развития социальной и инженерной инфраструктуры муниципальных образований </t>
  </si>
  <si>
    <t>07 2 02 С1417</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</si>
  <si>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</si>
  <si>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</si>
  <si>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2 02 25467 00 0000 150</t>
  </si>
  <si>
    <t>2 02 25467 05 0000 150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</si>
  <si>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</si>
  <si>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</si>
  <si>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</si>
  <si>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2 02 27576 05 0000 150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</si>
  <si>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</si>
  <si>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2 02 27576 00 0000 150</t>
  </si>
  <si>
    <t>16 1 03 S5761</t>
  </si>
  <si>
    <t>Мероприятия, направленные на обеспечение комплексного развития сельских территорий</t>
  </si>
  <si>
    <t>11 2 01 S3390</t>
  </si>
  <si>
    <t>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t>
  </si>
  <si>
    <t>16 1 03 L5761</t>
  </si>
  <si>
    <t>Основное мероприятие "Обеспечение деятельности и выполнение функций Управления финансов Администрации Льговского района Курской области"</t>
  </si>
  <si>
    <t>Основное мероприятие "Исполнение переданных государственных полномочий на содержание работников по организации и осуществлению деятельности по опеке и попечительству"</t>
  </si>
  <si>
    <t>Основное мероприятие "Осуществление комплексных мероприятий, направленных на повышение эффективности реабилитационной работы с несовершеннолетними, находящимися в трудной жизненной ситуации"</t>
  </si>
  <si>
    <t>Мероприятия, направленные на развитие муниципальной службы</t>
  </si>
  <si>
    <t>Основное мероприятие "Создание и развитие комплексной системы обеспечения безопасности жизнедеятельности населения"</t>
  </si>
  <si>
    <t>Основное мероприятие "Предупреждение и ликвидация чрезвычайных ситуаций"</t>
  </si>
  <si>
    <t>Основное мероприятие "Развитие инженерной инфраструктуры на сельских территориях"</t>
  </si>
  <si>
    <t>Подпрограмма "Развитие дополнительного образования и системы воспитания детей" муниципальной программы "Развитие образования в Льговском районе Курской области на 2020-2022 годы"</t>
  </si>
  <si>
    <t>Основное мероприятие "Обеспечение назначения государственных выплат и пособий гражданам, имеющих детей, детям-сиротам и детям, оставшимся без попечения родителей, предоставление материнского капитала"</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</si>
  <si>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</si>
  <si>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Основное мероприятие "Обеспечение деятельности и выполнение функций Управления финансов администрации Льговского района Курской области"</t>
  </si>
  <si>
    <t>Внедрение целевой модели цифровой образовательной среды в общеобразовательных организациях</t>
  </si>
  <si>
    <t>16 1 03 R5761</t>
  </si>
  <si>
    <t>11 2 01 13390</t>
  </si>
  <si>
    <t>08 4 01 10070</t>
  </si>
  <si>
    <t xml:space="preserve">Субсидии из областного бюджета бюджетам муниципальных образований на софинансирование расходных обязательств, связанных с проведением капитального ремонта муниципальных организаций отдыха детей и их оздоровления </t>
  </si>
  <si>
    <t>Субсидии местным бюджетам на строительство (реконструкцию) автомобильных дорог общего пользования местного значения</t>
  </si>
  <si>
    <t>2 02 40000 00 0000 150</t>
  </si>
  <si>
    <t>Иные межбюджетные трансферты</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</si>
  <si>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</si>
  <si>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</si>
  <si>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</si>
  <si>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</si>
  <si>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Резервный фонд Администрации Курской области</t>
  </si>
  <si>
    <t>78 1 00 10030</t>
  </si>
  <si>
    <t>02 1 01 13221</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</si>
  <si>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</si>
  <si>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</si>
  <si>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1 05 03000 01 0000 110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</si>
  <si>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ежемесячные денежные выплаты на ребенка в возрасте от трех до семи лет включительно и на оплату услуг по доставке и пересылке ежемесячной денежной выплаты на ребенка в возрасте от трех до семи лет включительно "</t>
    </r>
  </si>
  <si>
    <t>02 2 01 R3020</t>
  </si>
  <si>
    <t>02 2 01 R3021</t>
  </si>
  <si>
    <t>Ежемесячная денежная выплата на ребенка в возрасте от трех до семи лет включительно</t>
  </si>
  <si>
    <t>Ежемесячная выплата на ребенка в возрасте от трех до семи лет включительно</t>
  </si>
  <si>
    <t>13 2 05 00000</t>
  </si>
  <si>
    <t>13 2 05 С2002</t>
  </si>
  <si>
    <t xml:space="preserve">Основное мероприятие "Профилактика и устранение последствий распространения COVID-19 в Льговском районе Курской области </t>
  </si>
  <si>
    <t>Обеспечение мероприятий, связанных, с профилактикой и устранением последствий распространения коронавирусной инфекции</t>
  </si>
  <si>
    <t>16 1 03 С1417</t>
  </si>
  <si>
    <t>Создание условий для развития социальной и инженерной инфраструктуры муниципальных образований</t>
  </si>
  <si>
    <t xml:space="preserve">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охваченных питанием (горячим питанием, а в период освоения образовательных программ с применением электронного обучения и дистанционных образовательных технологий продуктовым набором или денежной компенсацией) </t>
  </si>
  <si>
    <t xml:space="preserve">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охваченных питанием (горячим питанием, а в период освоения образовательных программ с применением электронного обучения и дистанционных образовательных технологий продуктовым набором или денежной компенсацией) </t>
  </si>
  <si>
    <t>07 3 03 С1431</t>
  </si>
  <si>
    <t>Мероприятия в области коммунального хозяйства</t>
  </si>
  <si>
    <t>07 3 03 00000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</si>
  <si>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</si>
  <si>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</si>
  <si>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</si>
  <si>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</si>
  <si>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</si>
  <si>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</si>
  <si>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</si>
  <si>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"Предоставление субсидий юридическим лицам (за исключением субсидий государственным (муниципальных)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</si>
  <si>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</si>
  <si>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</si>
  <si>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14 2 02 00000</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</si>
  <si>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</si>
  <si>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</si>
  <si>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Основное мероприятие "Улучшение качества питьевого водоснабжения населения"</t>
  </si>
  <si>
    <t>Муниципальная программа «Охрана окружающей среды в Льговском районе Курской области на 2020-2022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</si>
  <si>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2020-2022 годы»</t>
  </si>
  <si>
    <t>06 0 00 00000</t>
  </si>
  <si>
    <t>06 1 00 00000</t>
  </si>
  <si>
    <t>06 1 01 00000</t>
  </si>
  <si>
    <t>06 1 01 С1427</t>
  </si>
  <si>
    <t>Мероприятия по обеспечению населения экологически чистой питьевой водой</t>
  </si>
  <si>
    <t>Приложение №1
к решению Представительного Собрания 
Льговского района Курской области
от 25.12.2019 г.  № 98
«О бюджете муниципального района «Льговский район» Курской области на 2020 год                                                                                                                                      и на плановый период 2021 и 2022 годов»  (в редакции Решения Представительного Собрания Льговского района Курской области от 09.09.2020 г.  №128)</t>
  </si>
  <si>
    <t>к решению Представительного Собрания 
Льговского района Курской области
от 25.12.2019 г.  № 98
«О бюджете муниципального района «Льговский район» Курской области на 2020 год  и на плановый период 2021 и 2022 годов» (в редакции Решения Представительного Собрания Льговского района Курской области от 09.09.2020 г.  №128)</t>
  </si>
  <si>
    <t>к решению Представительного Собрания 
Льговского района Курской области
от 25.12.2019 г.  № 98
«О бюджете муниципального района «Льговский район» Курской области на 2020 год                                                                                                                                      и на плановый период 2021 и 2022 годов» (в редакции Решения Представительного Собрания Льговского района Курской области от 09.09.2020 г.  №128)</t>
  </si>
  <si>
    <t>к решению Представительного Собрания Льговского района Курской области от 25.12.2019 г.  № 98 «О бюджете муниципального района «Льговский район» Курской области на 2020 год  и на плановый период 2021 и 2022 годов» (в редакции Решения Представительного Собрания Льговского района Курской области от 09.09.2020 г.  №128)</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</si>
</sst>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 numFmtId="177" formatCode="[$-FC19]d\ mmmm\ yyyy\ &quot;г.&quot;"/>
  </numFmts>
  <fonts count="83">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style="thin">
        <color indexed="8"/>
      </left>
      <right>
        <color indexed="63"/>
      </right>
      <top style="thin">
        <color indexed="8"/>
      </top>
      <bottom style="thin">
        <color indexed="8"/>
      </botto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374">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2" fontId="0" fillId="0" borderId="0" xfId="0" applyNumberFormat="1" applyAlignment="1">
      <alignment/>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2" fontId="3" fillId="32" borderId="0" xfId="0" applyNumberFormat="1" applyFont="1" applyFill="1" applyBorder="1" applyAlignment="1">
      <alignment horizontal="right"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7" fillId="32" borderId="0" xfId="0" applyNumberFormat="1" applyFont="1" applyFill="1" applyAlignment="1" applyProtection="1">
      <alignment horizontal="right"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0" fontId="31" fillId="32" borderId="16" xfId="0" applyFont="1" applyFill="1" applyBorder="1" applyAlignment="1" applyProtection="1">
      <alignment horizontal="center" vertical="top"/>
      <protection/>
    </xf>
    <xf numFmtId="1" fontId="31" fillId="32" borderId="16"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171" fontId="1" fillId="32" borderId="13" xfId="0" applyNumberFormat="1" applyFont="1" applyFill="1" applyBorder="1" applyAlignment="1" applyProtection="1">
      <alignment vertical="top" wrapText="1"/>
      <protection/>
    </xf>
    <xf numFmtId="171"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1"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1" fontId="32" fillId="32" borderId="10" xfId="0" applyNumberFormat="1" applyFont="1" applyFill="1" applyBorder="1" applyAlignment="1">
      <alignment horizontal="center" vertical="center" wrapText="1"/>
    </xf>
    <xf numFmtId="171" fontId="39" fillId="32" borderId="10" xfId="0" applyNumberFormat="1" applyFont="1" applyFill="1" applyBorder="1" applyAlignment="1">
      <alignment horizontal="center" vertical="center" wrapText="1"/>
    </xf>
    <xf numFmtId="49" fontId="14"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0" fontId="0" fillId="32" borderId="0" xfId="0" applyFont="1" applyFill="1" applyAlignment="1">
      <alignment vertical="top" wrapText="1"/>
    </xf>
    <xf numFmtId="0" fontId="40" fillId="32" borderId="0" xfId="0" applyFont="1" applyFill="1" applyAlignment="1">
      <alignment vertical="top" wrapText="1"/>
    </xf>
    <xf numFmtId="0" fontId="1" fillId="0" borderId="0" xfId="0" applyFont="1" applyFill="1" applyAlignment="1" applyProtection="1">
      <alignment horizontal="right" wrapText="1"/>
      <protection/>
    </xf>
    <xf numFmtId="0" fontId="1" fillId="0" borderId="0" xfId="0" applyFont="1" applyFill="1" applyBorder="1" applyAlignment="1" applyProtection="1">
      <alignment horizontal="right" wrapText="1"/>
      <protection/>
    </xf>
    <xf numFmtId="0" fontId="0" fillId="0" borderId="0" xfId="0" applyFont="1" applyFill="1" applyAlignment="1">
      <alignment vertical="top" wrapText="1"/>
    </xf>
    <xf numFmtId="0" fontId="32" fillId="32" borderId="0" xfId="0" applyFont="1" applyFill="1" applyAlignment="1">
      <alignment horizontal="center" vertical="center" wrapText="1"/>
    </xf>
    <xf numFmtId="0" fontId="1" fillId="0" borderId="0" xfId="0" applyFont="1" applyFill="1" applyAlignment="1" applyProtection="1">
      <alignment wrapText="1"/>
      <protection/>
    </xf>
    <xf numFmtId="0" fontId="1" fillId="0" borderId="0" xfId="0" applyFont="1" applyFill="1" applyBorder="1" applyAlignment="1" applyProtection="1">
      <alignment wrapText="1"/>
      <protection/>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0" fillId="0" borderId="0" xfId="0" applyFont="1" applyFill="1" applyBorder="1" applyAlignment="1">
      <alignment vertical="top" wrapText="1"/>
    </xf>
    <xf numFmtId="0" fontId="32" fillId="32" borderId="10" xfId="0" applyFont="1" applyFill="1" applyBorder="1" applyAlignment="1">
      <alignment horizontal="center" vertical="center" wrapText="1"/>
    </xf>
    <xf numFmtId="2" fontId="0" fillId="0" borderId="0" xfId="0" applyNumberFormat="1" applyFont="1" applyFill="1" applyAlignment="1">
      <alignment vertical="top" wrapText="1"/>
    </xf>
    <xf numFmtId="0" fontId="2" fillId="32" borderId="10" xfId="0" applyFont="1" applyFill="1" applyBorder="1" applyAlignment="1">
      <alignment horizontal="center" vertical="top" wrapText="1"/>
    </xf>
    <xf numFmtId="2" fontId="1" fillId="0" borderId="0" xfId="0" applyNumberFormat="1" applyFont="1" applyFill="1" applyBorder="1" applyAlignment="1">
      <alignment vertical="top" wrapText="1"/>
    </xf>
    <xf numFmtId="0" fontId="0" fillId="0" borderId="0" xfId="0" applyFill="1" applyAlignment="1">
      <alignment vertical="top" wrapText="1"/>
    </xf>
    <xf numFmtId="0" fontId="37" fillId="32" borderId="10" xfId="0" applyFont="1" applyFill="1" applyBorder="1" applyAlignment="1">
      <alignment vertical="top" wrapText="1"/>
    </xf>
    <xf numFmtId="2" fontId="1" fillId="0" borderId="0" xfId="0" applyNumberFormat="1" applyFont="1" applyFill="1" applyBorder="1" applyAlignment="1">
      <alignment horizontal="right" vertical="center"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0" fillId="34" borderId="0" xfId="0" applyFont="1" applyFill="1" applyAlignment="1">
      <alignment vertical="top" wrapText="1"/>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0" fillId="0" borderId="0" xfId="0" applyFill="1" applyBorder="1" applyAlignment="1">
      <alignment vertical="top" wrapText="1"/>
    </xf>
    <xf numFmtId="0" fontId="32" fillId="32" borderId="10" xfId="0" applyFont="1" applyFill="1" applyBorder="1" applyAlignment="1">
      <alignment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0" fontId="0" fillId="32" borderId="0" xfId="0" applyFill="1" applyAlignment="1">
      <alignment/>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0" fontId="2" fillId="33" borderId="10" xfId="0" applyNumberFormat="1" applyFont="1" applyFill="1" applyBorder="1" applyAlignment="1">
      <alignment vertical="top" wrapText="1"/>
    </xf>
    <xf numFmtId="171" fontId="0" fillId="0" borderId="0" xfId="0" applyNumberFormat="1" applyFont="1" applyFill="1" applyAlignment="1">
      <alignment vertical="top"/>
    </xf>
    <xf numFmtId="0" fontId="1" fillId="32" borderId="0" xfId="0" applyFont="1" applyFill="1" applyAlignment="1" applyProtection="1">
      <alignment horizontal="right"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49" fontId="2" fillId="32" borderId="10" xfId="0" applyNumberFormat="1" applyFont="1" applyFill="1" applyBorder="1" applyAlignment="1">
      <alignment horizontal="left" vertical="center"/>
    </xf>
    <xf numFmtId="171" fontId="0" fillId="0" borderId="0" xfId="0" applyNumberFormat="1" applyFont="1" applyFill="1" applyAlignment="1">
      <alignment vertical="top" wrapText="1"/>
    </xf>
    <xf numFmtId="171" fontId="0" fillId="0" borderId="0" xfId="0" applyNumberFormat="1" applyFont="1" applyFill="1" applyAlignment="1">
      <alignment horizontal="center" vertical="top" wrapText="1"/>
    </xf>
    <xf numFmtId="171" fontId="41" fillId="0" borderId="0" xfId="0" applyNumberFormat="1" applyFont="1" applyFill="1" applyAlignment="1">
      <alignment vertical="top"/>
    </xf>
    <xf numFmtId="171" fontId="42" fillId="0" borderId="0" xfId="0" applyNumberFormat="1" applyFont="1" applyFill="1" applyAlignment="1">
      <alignment vertical="top"/>
    </xf>
    <xf numFmtId="171" fontId="43" fillId="0" borderId="0" xfId="0" applyNumberFormat="1" applyFont="1" applyFill="1" applyAlignment="1">
      <alignment vertical="top" wrapText="1"/>
    </xf>
    <xf numFmtId="171" fontId="43" fillId="0" borderId="0" xfId="0" applyNumberFormat="1" applyFont="1" applyFill="1" applyAlignment="1">
      <alignment vertical="top"/>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1" fontId="28" fillId="32" borderId="10" xfId="0" applyNumberFormat="1" applyFont="1" applyFill="1" applyBorder="1" applyAlignment="1">
      <alignment horizontal="justify" vertical="center" wrapText="1"/>
    </xf>
    <xf numFmtId="171" fontId="2" fillId="32" borderId="10" xfId="0" applyNumberFormat="1" applyFont="1" applyFill="1" applyBorder="1" applyAlignment="1">
      <alignment vertical="center" wrapText="1"/>
    </xf>
    <xf numFmtId="171" fontId="2" fillId="32" borderId="10" xfId="0" applyNumberFormat="1" applyFont="1" applyFill="1" applyBorder="1" applyAlignment="1" applyProtection="1">
      <alignment vertical="center" wrapText="1"/>
      <protection/>
    </xf>
    <xf numFmtId="171"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1" fontId="1" fillId="32" borderId="13" xfId="0" applyNumberFormat="1" applyFont="1" applyFill="1" applyBorder="1" applyAlignment="1" applyProtection="1">
      <alignment vertical="center" wrapText="1"/>
      <protection/>
    </xf>
    <xf numFmtId="171"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2" fillId="32" borderId="17" xfId="0" applyFont="1" applyFill="1" applyBorder="1" applyAlignment="1" applyProtection="1">
      <alignment horizontal="center" vertical="center"/>
      <protection/>
    </xf>
    <xf numFmtId="0" fontId="31" fillId="32" borderId="18" xfId="0" applyFont="1" applyFill="1" applyBorder="1" applyAlignment="1" applyProtection="1">
      <alignment horizontal="center" vertical="center"/>
      <protection/>
    </xf>
    <xf numFmtId="171" fontId="2" fillId="32" borderId="10" xfId="0" applyNumberFormat="1" applyFont="1" applyFill="1" applyBorder="1" applyAlignment="1">
      <alignment horizontal="justify" vertical="center" wrapText="1"/>
    </xf>
    <xf numFmtId="0" fontId="31" fillId="32" borderId="17" xfId="0" applyFont="1" applyFill="1" applyBorder="1" applyAlignment="1" applyProtection="1">
      <alignment horizontal="center" vertical="center"/>
      <protection/>
    </xf>
    <xf numFmtId="0" fontId="31" fillId="32" borderId="19" xfId="0" applyFont="1" applyFill="1" applyBorder="1" applyAlignment="1" applyProtection="1">
      <alignment horizontal="center" vertical="center"/>
      <protection/>
    </xf>
    <xf numFmtId="171" fontId="31" fillId="32" borderId="17" xfId="0" applyNumberFormat="1" applyFont="1" applyFill="1" applyBorder="1" applyAlignment="1" applyProtection="1">
      <alignment horizontal="center" vertical="center" wrapText="1"/>
      <protection/>
    </xf>
    <xf numFmtId="0" fontId="4" fillId="0" borderId="10" xfId="0" applyFont="1" applyBorder="1" applyAlignment="1">
      <alignment vertical="center" wrapText="1"/>
    </xf>
    <xf numFmtId="0" fontId="38"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4" fontId="0" fillId="0" borderId="0" xfId="0" applyNumberFormat="1" applyAlignment="1">
      <alignment/>
    </xf>
    <xf numFmtId="4" fontId="2" fillId="32" borderId="10" xfId="0" applyNumberFormat="1" applyFont="1" applyFill="1" applyBorder="1" applyAlignment="1">
      <alignment horizontal="right" vertical="center"/>
    </xf>
    <xf numFmtId="4" fontId="2" fillId="32" borderId="10" xfId="0" applyNumberFormat="1" applyFont="1" applyFill="1" applyBorder="1" applyAlignment="1">
      <alignment horizontal="right" vertical="center" wrapText="1"/>
    </xf>
    <xf numFmtId="4" fontId="2"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lignment horizontal="right" vertical="center" wrapText="1"/>
    </xf>
    <xf numFmtId="4" fontId="2" fillId="32" borderId="10" xfId="0" applyNumberFormat="1" applyFont="1" applyFill="1" applyBorder="1" applyAlignment="1">
      <alignment vertical="center" wrapText="1"/>
    </xf>
    <xf numFmtId="4" fontId="4" fillId="32" borderId="10" xfId="0" applyNumberFormat="1" applyFont="1" applyFill="1" applyBorder="1" applyAlignment="1">
      <alignment horizontal="right" vertical="center" wrapText="1"/>
    </xf>
    <xf numFmtId="4" fontId="1" fillId="32" borderId="10" xfId="0" applyNumberFormat="1" applyFont="1" applyFill="1" applyBorder="1" applyAlignment="1">
      <alignment vertical="center" wrapText="1"/>
    </xf>
    <xf numFmtId="4" fontId="0" fillId="0" borderId="0" xfId="0" applyNumberFormat="1" applyFont="1" applyFill="1" applyBorder="1" applyAlignment="1">
      <alignment vertical="top" wrapText="1"/>
    </xf>
    <xf numFmtId="4" fontId="0" fillId="0" borderId="0" xfId="0" applyNumberFormat="1" applyFont="1" applyFill="1" applyAlignment="1">
      <alignment vertical="top" wrapText="1"/>
    </xf>
    <xf numFmtId="0" fontId="0" fillId="0" borderId="0" xfId="0" applyAlignment="1">
      <alignment horizontal="left"/>
    </xf>
    <xf numFmtId="171" fontId="2" fillId="32" borderId="10" xfId="0" applyNumberFormat="1" applyFont="1" applyFill="1" applyBorder="1" applyAlignment="1">
      <alignment horizontal="center" vertical="center" wrapText="1"/>
    </xf>
    <xf numFmtId="171" fontId="2" fillId="32" borderId="13" xfId="0" applyNumberFormat="1" applyFont="1" applyFill="1" applyBorder="1" applyAlignment="1" applyProtection="1">
      <alignment vertical="center"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top" wrapText="1"/>
    </xf>
    <xf numFmtId="171" fontId="2" fillId="32" borderId="10"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3" fillId="0" borderId="10" xfId="0" applyFont="1" applyBorder="1" applyAlignment="1">
      <alignment vertical="center" wrapText="1"/>
    </xf>
    <xf numFmtId="4" fontId="3" fillId="0" borderId="10" xfId="0" applyNumberFormat="1" applyFont="1" applyFill="1" applyBorder="1" applyAlignment="1">
      <alignment horizontal="right" vertical="center" wrapText="1"/>
    </xf>
    <xf numFmtId="0" fontId="36" fillId="0" borderId="10" xfId="0" applyFont="1" applyBorder="1" applyAlignment="1">
      <alignment horizontal="justify" vertical="top" wrapText="1"/>
    </xf>
    <xf numFmtId="0" fontId="36" fillId="0" borderId="10" xfId="0" applyFont="1" applyBorder="1" applyAlignment="1">
      <alignment horizontal="center" vertical="center" wrapText="1"/>
    </xf>
    <xf numFmtId="0" fontId="34" fillId="0" borderId="10" xfId="0" applyFont="1" applyBorder="1" applyAlignment="1">
      <alignment horizontal="justify" vertical="top" wrapText="1"/>
    </xf>
    <xf numFmtId="0" fontId="82" fillId="32" borderId="10" xfId="0"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171"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1"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171" fontId="1" fillId="0" borderId="0" xfId="0" applyNumberFormat="1" applyFont="1" applyFill="1" applyAlignment="1">
      <alignment horizontal="right" vertical="top"/>
    </xf>
    <xf numFmtId="171" fontId="33" fillId="0" borderId="10" xfId="0" applyNumberFormat="1" applyFont="1" applyFill="1" applyBorder="1" applyAlignment="1">
      <alignment horizontal="center" vertical="center" wrapText="1"/>
    </xf>
    <xf numFmtId="4" fontId="33" fillId="0" borderId="10" xfId="59" applyNumberFormat="1" applyFont="1" applyFill="1" applyBorder="1" applyAlignment="1">
      <alignment horizontal="right" vertical="center" wrapText="1"/>
      <protection/>
    </xf>
    <xf numFmtId="4" fontId="33" fillId="0" borderId="10" xfId="0" applyNumberFormat="1" applyFont="1" applyFill="1" applyBorder="1" applyAlignment="1">
      <alignment horizontal="right" vertical="center" wrapText="1"/>
    </xf>
    <xf numFmtId="4" fontId="3" fillId="0" borderId="10" xfId="59" applyNumberFormat="1" applyFont="1" applyFill="1" applyBorder="1" applyAlignment="1">
      <alignment horizontal="right" vertical="center" wrapText="1"/>
      <protection/>
    </xf>
    <xf numFmtId="4" fontId="35" fillId="0" borderId="10" xfId="59" applyNumberFormat="1" applyFont="1" applyFill="1" applyBorder="1" applyAlignment="1">
      <alignment vertical="center" wrapText="1"/>
      <protection/>
    </xf>
    <xf numFmtId="0" fontId="0" fillId="0" borderId="0" xfId="0" applyFont="1" applyFill="1" applyAlignment="1">
      <alignment/>
    </xf>
    <xf numFmtId="0" fontId="2" fillId="32" borderId="10" xfId="0" applyFont="1" applyFill="1" applyBorder="1" applyAlignment="1">
      <alignment wrapText="1"/>
    </xf>
    <xf numFmtId="0" fontId="32" fillId="0" borderId="20" xfId="0" applyFont="1" applyFill="1" applyBorder="1" applyAlignment="1">
      <alignment horizontal="left" wrapText="1"/>
    </xf>
    <xf numFmtId="0" fontId="2" fillId="0" borderId="10" xfId="0" applyFont="1" applyFill="1" applyBorder="1" applyAlignment="1">
      <alignment horizontal="left" vertical="center" wrapText="1"/>
    </xf>
    <xf numFmtId="171" fontId="1" fillId="0" borderId="13" xfId="0" applyNumberFormat="1" applyFont="1" applyFill="1" applyBorder="1" applyAlignment="1" applyProtection="1">
      <alignment vertical="top" wrapText="1"/>
      <protection/>
    </xf>
    <xf numFmtId="0" fontId="1" fillId="0" borderId="10" xfId="0" applyFont="1" applyFill="1" applyBorder="1" applyAlignment="1">
      <alignment horizontal="left" vertical="center" wrapText="1"/>
    </xf>
    <xf numFmtId="171" fontId="1" fillId="0" borderId="10" xfId="0" applyNumberFormat="1" applyFont="1" applyFill="1" applyBorder="1" applyAlignment="1" applyProtection="1">
      <alignment vertical="center" wrapText="1"/>
      <protection/>
    </xf>
    <xf numFmtId="171"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1" fontId="1" fillId="0" borderId="10" xfId="0" applyNumberFormat="1" applyFont="1" applyFill="1" applyBorder="1" applyAlignment="1" quotePrefix="1">
      <alignment horizontal="center" vertical="center" wrapText="1"/>
    </xf>
    <xf numFmtId="43" fontId="1" fillId="0" borderId="10" xfId="67" applyFont="1" applyFill="1" applyBorder="1" applyAlignment="1">
      <alignment horizontal="right" vertical="center" wrapText="1"/>
    </xf>
    <xf numFmtId="0" fontId="2" fillId="0" borderId="0" xfId="0" applyFont="1" applyAlignment="1">
      <alignment wrapText="1"/>
    </xf>
    <xf numFmtId="171" fontId="2" fillId="32" borderId="10" xfId="0" applyNumberFormat="1" applyFont="1" applyFill="1" applyBorder="1" applyAlignment="1">
      <alignment horizontal="center" vertical="center" wrapText="1"/>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2" fillId="0" borderId="10" xfId="0" applyFont="1" applyFill="1" applyBorder="1" applyAlignment="1">
      <alignment vertical="top" wrapText="1"/>
    </xf>
    <xf numFmtId="171" fontId="2"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71" fontId="1" fillId="0" borderId="10" xfId="0" applyNumberFormat="1" applyFont="1" applyFill="1" applyBorder="1" applyAlignment="1" applyProtection="1">
      <alignment vertical="top" wrapText="1"/>
      <protection/>
    </xf>
    <xf numFmtId="0" fontId="2" fillId="0" borderId="10" xfId="0" applyFont="1" applyFill="1" applyBorder="1" applyAlignment="1">
      <alignment vertical="center" wrapText="1"/>
    </xf>
    <xf numFmtId="171" fontId="2" fillId="0" borderId="10" xfId="0" applyNumberFormat="1" applyFont="1" applyFill="1" applyBorder="1" applyAlignment="1">
      <alignment horizontal="center" vertical="center" wrapText="1"/>
    </xf>
    <xf numFmtId="171" fontId="2" fillId="0" borderId="13" xfId="0" applyNumberFormat="1" applyFont="1" applyFill="1" applyBorder="1" applyAlignment="1" applyProtection="1">
      <alignment vertical="top" wrapText="1"/>
      <protection/>
    </xf>
    <xf numFmtId="0" fontId="2" fillId="0" borderId="21" xfId="0" applyFont="1" applyFill="1" applyBorder="1" applyAlignment="1">
      <alignment horizontal="left" vertical="center" wrapText="1"/>
    </xf>
    <xf numFmtId="49" fontId="1" fillId="0" borderId="10" xfId="0" applyNumberFormat="1" applyFont="1" applyFill="1" applyBorder="1" applyAlignment="1">
      <alignment horizontal="center" vertical="center"/>
    </xf>
    <xf numFmtId="0" fontId="0" fillId="0" borderId="0" xfId="0" applyFill="1" applyAlignment="1">
      <alignment/>
    </xf>
    <xf numFmtId="0" fontId="1" fillId="0" borderId="21" xfId="0" applyFont="1" applyFill="1" applyBorder="1" applyAlignment="1">
      <alignment horizontal="left" vertical="center" wrapText="1"/>
    </xf>
    <xf numFmtId="171"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2" fillId="0" borderId="13" xfId="0" applyFont="1" applyFill="1" applyBorder="1" applyAlignment="1">
      <alignment vertical="top" wrapText="1"/>
    </xf>
    <xf numFmtId="0" fontId="2" fillId="0" borderId="0" xfId="0" applyFont="1" applyFill="1" applyAlignment="1">
      <alignment wrapText="1"/>
    </xf>
    <xf numFmtId="0" fontId="1" fillId="0" borderId="13" xfId="0" applyFont="1" applyFill="1" applyBorder="1" applyAlignment="1">
      <alignment vertical="top"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1" fontId="2" fillId="32" borderId="12" xfId="0" applyNumberFormat="1" applyFont="1" applyFill="1" applyBorder="1" applyAlignment="1">
      <alignment horizontal="center" vertical="center" wrapText="1"/>
    </xf>
    <xf numFmtId="171" fontId="1" fillId="32" borderId="12" xfId="0" applyNumberFormat="1" applyFont="1" applyFill="1" applyBorder="1" applyAlignment="1">
      <alignment horizontal="center" vertical="center" wrapText="1"/>
    </xf>
    <xf numFmtId="4" fontId="1" fillId="32" borderId="10" xfId="0" applyNumberFormat="1" applyFont="1" applyFill="1" applyBorder="1" applyAlignment="1">
      <alignment/>
    </xf>
    <xf numFmtId="0" fontId="1" fillId="0" borderId="13" xfId="0" applyFont="1" applyFill="1" applyBorder="1" applyAlignment="1">
      <alignment vertical="center" wrapText="1"/>
    </xf>
    <xf numFmtId="43" fontId="2" fillId="0" borderId="10" xfId="67" applyFont="1" applyFill="1" applyBorder="1" applyAlignment="1">
      <alignment horizontal="right" vertical="center" wrapText="1"/>
    </xf>
    <xf numFmtId="4" fontId="1" fillId="35" borderId="10" xfId="0" applyNumberFormat="1" applyFont="1" applyFill="1" applyBorder="1" applyAlignment="1">
      <alignment horizontal="right"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171" fontId="2" fillId="32" borderId="10" xfId="0" applyNumberFormat="1" applyFont="1" applyFill="1" applyBorder="1" applyAlignment="1">
      <alignment horizontal="center" vertical="center" wrapText="1"/>
    </xf>
    <xf numFmtId="171"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0" fontId="1" fillId="32" borderId="0" xfId="0" applyFont="1" applyFill="1" applyAlignment="1" applyProtection="1">
      <alignment horizontal="right" vertical="center" wrapText="1"/>
      <protection/>
    </xf>
    <xf numFmtId="0" fontId="1" fillId="32" borderId="0" xfId="0" applyFont="1" applyFill="1" applyAlignment="1" applyProtection="1">
      <alignment horizontal="right" vertical="center"/>
      <protection/>
    </xf>
    <xf numFmtId="171" fontId="2" fillId="0" borderId="10" xfId="0" applyNumberFormat="1" applyFont="1" applyFill="1" applyBorder="1" applyAlignment="1">
      <alignment horizontal="center" vertical="center" wrapText="1"/>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85" zoomScaleNormal="115" zoomScaleSheetLayoutView="85" workbookViewId="0" topLeftCell="A1">
      <selection activeCell="B1" sqref="B1:C1"/>
    </sheetView>
  </sheetViews>
  <sheetFormatPr defaultColWidth="9.00390625" defaultRowHeight="12.75"/>
  <cols>
    <col min="1" max="1" width="30.00390625" style="0" customWidth="1"/>
    <col min="2" max="2" width="69.625" style="0" customWidth="1"/>
    <col min="3" max="3" width="23.375" style="0" customWidth="1"/>
    <col min="4" max="4" width="4.25390625" style="0" customWidth="1"/>
  </cols>
  <sheetData>
    <row r="1" spans="2:4" ht="117.75" customHeight="1">
      <c r="B1" s="357" t="s">
        <v>784</v>
      </c>
      <c r="C1" s="358"/>
      <c r="D1" s="76"/>
    </row>
    <row r="2" spans="2:4" ht="22.5" customHeight="1">
      <c r="B2" s="83"/>
      <c r="C2" s="84"/>
      <c r="D2" s="76"/>
    </row>
    <row r="3" spans="1:4" ht="36.75" customHeight="1">
      <c r="A3" s="359" t="s">
        <v>572</v>
      </c>
      <c r="B3" s="359"/>
      <c r="C3" s="359"/>
      <c r="D3" s="76" t="s">
        <v>183</v>
      </c>
    </row>
    <row r="4" spans="1:4" ht="11.25" customHeight="1">
      <c r="A4" s="149"/>
      <c r="B4" s="149"/>
      <c r="C4" s="149"/>
      <c r="D4" s="76"/>
    </row>
    <row r="5" ht="15">
      <c r="C5" s="68" t="s">
        <v>13</v>
      </c>
    </row>
    <row r="6" spans="1:3" ht="43.5" customHeight="1">
      <c r="A6" s="78" t="s">
        <v>305</v>
      </c>
      <c r="B6" s="78" t="s">
        <v>29</v>
      </c>
      <c r="C6" s="78" t="s">
        <v>65</v>
      </c>
    </row>
    <row r="7" spans="1:3" ht="17.25" customHeight="1">
      <c r="A7" s="77">
        <v>1</v>
      </c>
      <c r="B7" s="77">
        <v>2</v>
      </c>
      <c r="C7" s="77">
        <v>3</v>
      </c>
    </row>
    <row r="8" spans="1:3" ht="45" customHeight="1">
      <c r="A8" s="78" t="s">
        <v>324</v>
      </c>
      <c r="B8" s="258" t="s">
        <v>306</v>
      </c>
      <c r="C8" s="79">
        <f>C9</f>
        <v>29451980.329999983</v>
      </c>
    </row>
    <row r="9" spans="1:3" ht="38.25" customHeight="1">
      <c r="A9" s="78" t="s">
        <v>307</v>
      </c>
      <c r="B9" s="258" t="s">
        <v>308</v>
      </c>
      <c r="C9" s="82">
        <f>C14+C10</f>
        <v>29451980.329999983</v>
      </c>
    </row>
    <row r="10" spans="1:3" ht="20.25" customHeight="1">
      <c r="A10" s="78" t="s">
        <v>309</v>
      </c>
      <c r="B10" s="258" t="s">
        <v>310</v>
      </c>
      <c r="C10" s="79">
        <f>C11</f>
        <v>-397692675.8</v>
      </c>
    </row>
    <row r="11" spans="1:3" ht="20.25" customHeight="1">
      <c r="A11" s="81" t="s">
        <v>311</v>
      </c>
      <c r="B11" s="259" t="s">
        <v>312</v>
      </c>
      <c r="C11" s="82">
        <f>C12</f>
        <v>-397692675.8</v>
      </c>
    </row>
    <row r="12" spans="1:3" ht="20.25" customHeight="1">
      <c r="A12" s="81" t="s">
        <v>313</v>
      </c>
      <c r="B12" s="259" t="s">
        <v>314</v>
      </c>
      <c r="C12" s="80">
        <f>C13</f>
        <v>-397692675.8</v>
      </c>
    </row>
    <row r="13" spans="1:3" ht="37.5" customHeight="1">
      <c r="A13" s="81" t="s">
        <v>315</v>
      </c>
      <c r="B13" s="259" t="s">
        <v>316</v>
      </c>
      <c r="C13" s="82">
        <v>-397692675.8</v>
      </c>
    </row>
    <row r="14" spans="1:3" ht="18.75" customHeight="1">
      <c r="A14" s="78" t="s">
        <v>317</v>
      </c>
      <c r="B14" s="258" t="s">
        <v>318</v>
      </c>
      <c r="C14" s="79">
        <f>C15</f>
        <v>427144656.13</v>
      </c>
    </row>
    <row r="15" spans="1:3" ht="18.75" customHeight="1">
      <c r="A15" s="81" t="s">
        <v>319</v>
      </c>
      <c r="B15" s="259" t="s">
        <v>318</v>
      </c>
      <c r="C15" s="82">
        <f>C16</f>
        <v>427144656.13</v>
      </c>
    </row>
    <row r="16" spans="1:3" ht="18.75" customHeight="1">
      <c r="A16" s="81" t="s">
        <v>320</v>
      </c>
      <c r="B16" s="259" t="s">
        <v>321</v>
      </c>
      <c r="C16" s="80">
        <f>C17</f>
        <v>427144656.13</v>
      </c>
    </row>
    <row r="17" spans="1:3" ht="36.75" customHeight="1">
      <c r="A17" s="81" t="s">
        <v>322</v>
      </c>
      <c r="B17" s="259" t="s">
        <v>323</v>
      </c>
      <c r="C17" s="80">
        <v>427144656.13</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F128"/>
  <sheetViews>
    <sheetView view="pageBreakPreview" zoomScaleSheetLayoutView="100" zoomScalePageLayoutView="0" workbookViewId="0" topLeftCell="A1">
      <selection activeCell="B2" sqref="B2:C5"/>
    </sheetView>
  </sheetViews>
  <sheetFormatPr defaultColWidth="9.00390625" defaultRowHeight="12.75"/>
  <cols>
    <col min="1" max="1" width="20.00390625" style="75" customWidth="1"/>
    <col min="2" max="2" width="65.50390625" style="0" customWidth="1"/>
    <col min="3" max="3" width="13.625" style="314" customWidth="1"/>
    <col min="4" max="4" width="21.50390625" style="0" customWidth="1"/>
    <col min="5" max="5" width="16.375" style="0" customWidth="1"/>
    <col min="6" max="6" width="12.50390625" style="0" customWidth="1"/>
  </cols>
  <sheetData>
    <row r="1" spans="1:3" ht="15">
      <c r="A1" s="34"/>
      <c r="B1" s="35"/>
      <c r="C1" s="308" t="s">
        <v>227</v>
      </c>
    </row>
    <row r="2" spans="1:3" ht="15">
      <c r="A2" s="34"/>
      <c r="B2" s="361" t="s">
        <v>785</v>
      </c>
      <c r="C2" s="362"/>
    </row>
    <row r="3" spans="1:3" ht="15">
      <c r="A3" s="36"/>
      <c r="B3" s="362"/>
      <c r="C3" s="362"/>
    </row>
    <row r="4" spans="1:3" ht="33" customHeight="1">
      <c r="A4" s="36"/>
      <c r="B4" s="362"/>
      <c r="C4" s="362"/>
    </row>
    <row r="5" spans="1:3" ht="53.25" customHeight="1">
      <c r="A5" s="36"/>
      <c r="B5" s="362"/>
      <c r="C5" s="362"/>
    </row>
    <row r="6" spans="1:3" ht="18" customHeight="1">
      <c r="A6" s="37"/>
      <c r="B6" s="37"/>
      <c r="C6" s="308"/>
    </row>
    <row r="7" spans="1:3" ht="21" customHeight="1">
      <c r="A7" s="360" t="s">
        <v>570</v>
      </c>
      <c r="B7" s="360"/>
      <c r="C7" s="360"/>
    </row>
    <row r="8" spans="1:3" ht="15">
      <c r="A8" s="73"/>
      <c r="B8" s="38"/>
      <c r="C8" s="308" t="s">
        <v>13</v>
      </c>
    </row>
    <row r="9" spans="1:3" ht="36" customHeight="1">
      <c r="A9" s="39" t="s">
        <v>63</v>
      </c>
      <c r="B9" s="40" t="s">
        <v>64</v>
      </c>
      <c r="C9" s="309" t="s">
        <v>65</v>
      </c>
    </row>
    <row r="10" spans="1:6" ht="12.75">
      <c r="A10" s="40" t="s">
        <v>66</v>
      </c>
      <c r="B10" s="208" t="s">
        <v>67</v>
      </c>
      <c r="C10" s="310">
        <f>C11+C16+C26+C36+C40+C45+C49+C53</f>
        <v>58343884.39</v>
      </c>
      <c r="E10" s="266"/>
      <c r="F10" s="266"/>
    </row>
    <row r="11" spans="1:6" ht="12.75">
      <c r="A11" s="40" t="s">
        <v>68</v>
      </c>
      <c r="B11" s="208" t="s">
        <v>69</v>
      </c>
      <c r="C11" s="310">
        <f>C12</f>
        <v>45370360</v>
      </c>
      <c r="E11" s="266"/>
      <c r="F11" s="266"/>
    </row>
    <row r="12" spans="1:6" ht="12.75">
      <c r="A12" s="40" t="s">
        <v>70</v>
      </c>
      <c r="B12" s="208" t="s">
        <v>71</v>
      </c>
      <c r="C12" s="310">
        <f>C13+C14+C15</f>
        <v>45370360</v>
      </c>
      <c r="E12" s="266"/>
      <c r="F12" s="266"/>
    </row>
    <row r="13" spans="1:3" ht="33.75" customHeight="1">
      <c r="A13" s="41" t="s">
        <v>72</v>
      </c>
      <c r="B13" s="207" t="s">
        <v>150</v>
      </c>
      <c r="C13" s="288">
        <v>43593946</v>
      </c>
    </row>
    <row r="14" spans="1:3" ht="61.5" customHeight="1">
      <c r="A14" s="41" t="s">
        <v>160</v>
      </c>
      <c r="B14" s="207" t="s">
        <v>151</v>
      </c>
      <c r="C14" s="288">
        <v>1059907</v>
      </c>
    </row>
    <row r="15" spans="1:3" ht="20.25">
      <c r="A15" s="41" t="s">
        <v>161</v>
      </c>
      <c r="B15" s="207" t="s">
        <v>152</v>
      </c>
      <c r="C15" s="288">
        <v>716507</v>
      </c>
    </row>
    <row r="16" spans="1:3" ht="23.25" customHeight="1">
      <c r="A16" s="42" t="s">
        <v>73</v>
      </c>
      <c r="B16" s="209" t="s">
        <v>74</v>
      </c>
      <c r="C16" s="311">
        <f>C17</f>
        <v>6201382</v>
      </c>
    </row>
    <row r="17" spans="1:3" ht="23.25" customHeight="1">
      <c r="A17" s="42" t="s">
        <v>75</v>
      </c>
      <c r="B17" s="209" t="s">
        <v>76</v>
      </c>
      <c r="C17" s="311">
        <f>C18+C20+C22+C24</f>
        <v>6201382</v>
      </c>
    </row>
    <row r="18" spans="1:3" ht="35.25" customHeight="1">
      <c r="A18" s="43" t="s">
        <v>77</v>
      </c>
      <c r="B18" s="210" t="s">
        <v>78</v>
      </c>
      <c r="C18" s="288">
        <f>C19</f>
        <v>2832513</v>
      </c>
    </row>
    <row r="19" spans="1:3" ht="57" customHeight="1">
      <c r="A19" s="43" t="s">
        <v>531</v>
      </c>
      <c r="B19" s="210" t="s">
        <v>532</v>
      </c>
      <c r="C19" s="288">
        <v>2832513</v>
      </c>
    </row>
    <row r="20" spans="1:3" ht="48" customHeight="1">
      <c r="A20" s="43" t="s">
        <v>79</v>
      </c>
      <c r="B20" s="210" t="s">
        <v>80</v>
      </c>
      <c r="C20" s="288">
        <f>C21</f>
        <v>15309</v>
      </c>
    </row>
    <row r="21" spans="1:3" ht="69.75" customHeight="1">
      <c r="A21" s="43" t="s">
        <v>533</v>
      </c>
      <c r="B21" s="210" t="s">
        <v>534</v>
      </c>
      <c r="C21" s="288">
        <v>15309</v>
      </c>
    </row>
    <row r="22" spans="1:3" ht="35.25" customHeight="1">
      <c r="A22" s="43" t="s">
        <v>81</v>
      </c>
      <c r="B22" s="210" t="s">
        <v>82</v>
      </c>
      <c r="C22" s="288">
        <f>C23</f>
        <v>3794166</v>
      </c>
    </row>
    <row r="23" spans="1:3" ht="54" customHeight="1">
      <c r="A23" s="43" t="s">
        <v>535</v>
      </c>
      <c r="B23" s="210" t="s">
        <v>536</v>
      </c>
      <c r="C23" s="288">
        <v>3794166</v>
      </c>
    </row>
    <row r="24" spans="1:3" ht="37.5" customHeight="1">
      <c r="A24" s="43" t="s">
        <v>83</v>
      </c>
      <c r="B24" s="210" t="s">
        <v>84</v>
      </c>
      <c r="C24" s="288">
        <f>C25</f>
        <v>-440606</v>
      </c>
    </row>
    <row r="25" spans="1:3" ht="54" customHeight="1">
      <c r="A25" s="43" t="s">
        <v>537</v>
      </c>
      <c r="B25" s="210" t="s">
        <v>538</v>
      </c>
      <c r="C25" s="288">
        <v>-440606</v>
      </c>
    </row>
    <row r="26" spans="1:3" ht="12.75">
      <c r="A26" s="40" t="s">
        <v>85</v>
      </c>
      <c r="B26" s="208" t="s">
        <v>86</v>
      </c>
      <c r="C26" s="311">
        <f>C27+C32+C34</f>
        <v>3036510</v>
      </c>
    </row>
    <row r="27" spans="1:3" ht="12.75">
      <c r="A27" s="239" t="s">
        <v>87</v>
      </c>
      <c r="B27" s="240" t="s">
        <v>88</v>
      </c>
      <c r="C27" s="311">
        <f>C28+C30</f>
        <v>191869</v>
      </c>
    </row>
    <row r="28" spans="1:3" ht="21.75" customHeight="1">
      <c r="A28" s="239" t="s">
        <v>89</v>
      </c>
      <c r="B28" s="240" t="s">
        <v>90</v>
      </c>
      <c r="C28" s="311">
        <f>C29</f>
        <v>156505</v>
      </c>
    </row>
    <row r="29" spans="1:3" ht="21.75" customHeight="1">
      <c r="A29" s="44" t="s">
        <v>91</v>
      </c>
      <c r="B29" s="211" t="s">
        <v>90</v>
      </c>
      <c r="C29" s="288">
        <v>156505</v>
      </c>
    </row>
    <row r="30" spans="1:3" ht="21.75" customHeight="1">
      <c r="A30" s="239" t="s">
        <v>92</v>
      </c>
      <c r="B30" s="240" t="s">
        <v>93</v>
      </c>
      <c r="C30" s="311">
        <f>C31</f>
        <v>35364</v>
      </c>
    </row>
    <row r="31" spans="1:3" ht="33" customHeight="1">
      <c r="A31" s="44" t="s">
        <v>94</v>
      </c>
      <c r="B31" s="211" t="s">
        <v>153</v>
      </c>
      <c r="C31" s="288">
        <v>35364</v>
      </c>
    </row>
    <row r="32" spans="1:3" ht="12.75">
      <c r="A32" s="40" t="s">
        <v>95</v>
      </c>
      <c r="B32" s="208" t="s">
        <v>96</v>
      </c>
      <c r="C32" s="311">
        <f>C33</f>
        <v>553000</v>
      </c>
    </row>
    <row r="33" spans="1:3" ht="12.75">
      <c r="A33" s="41" t="s">
        <v>97</v>
      </c>
      <c r="B33" s="212" t="s">
        <v>96</v>
      </c>
      <c r="C33" s="288">
        <v>553000</v>
      </c>
    </row>
    <row r="34" spans="1:3" ht="12.75">
      <c r="A34" s="55" t="s">
        <v>746</v>
      </c>
      <c r="B34" s="208" t="s">
        <v>98</v>
      </c>
      <c r="C34" s="311">
        <f>C35</f>
        <v>2291641</v>
      </c>
    </row>
    <row r="35" spans="1:3" ht="12.75">
      <c r="A35" s="41" t="s">
        <v>99</v>
      </c>
      <c r="B35" s="212" t="s">
        <v>98</v>
      </c>
      <c r="C35" s="288">
        <v>2291641</v>
      </c>
    </row>
    <row r="36" spans="1:3" ht="20.25">
      <c r="A36" s="45" t="s">
        <v>100</v>
      </c>
      <c r="B36" s="213" t="s">
        <v>101</v>
      </c>
      <c r="C36" s="310">
        <f>C37</f>
        <v>3085644</v>
      </c>
    </row>
    <row r="37" spans="1:3" ht="45.75" customHeight="1">
      <c r="A37" s="47" t="s">
        <v>102</v>
      </c>
      <c r="B37" s="214" t="s">
        <v>103</v>
      </c>
      <c r="C37" s="310">
        <f>C38</f>
        <v>3085644</v>
      </c>
    </row>
    <row r="38" spans="1:3" ht="39" customHeight="1">
      <c r="A38" s="45" t="s">
        <v>104</v>
      </c>
      <c r="B38" s="238" t="s">
        <v>105</v>
      </c>
      <c r="C38" s="310">
        <f>C39</f>
        <v>3085644</v>
      </c>
    </row>
    <row r="39" spans="1:3" ht="40.5">
      <c r="A39" s="48" t="s">
        <v>329</v>
      </c>
      <c r="B39" s="215" t="s">
        <v>328</v>
      </c>
      <c r="C39" s="288">
        <v>3085644</v>
      </c>
    </row>
    <row r="40" spans="1:3" ht="12.75">
      <c r="A40" s="40" t="s">
        <v>106</v>
      </c>
      <c r="B40" s="216" t="s">
        <v>107</v>
      </c>
      <c r="C40" s="310">
        <f>C41</f>
        <v>10980</v>
      </c>
    </row>
    <row r="41" spans="1:3" ht="12.75">
      <c r="A41" s="40" t="s">
        <v>108</v>
      </c>
      <c r="B41" s="216" t="s">
        <v>109</v>
      </c>
      <c r="C41" s="311">
        <f>SUM(C42:C43)</f>
        <v>10980</v>
      </c>
    </row>
    <row r="42" spans="1:4" ht="12.75">
      <c r="A42" s="49" t="s">
        <v>110</v>
      </c>
      <c r="B42" s="218" t="s">
        <v>111</v>
      </c>
      <c r="C42" s="288">
        <v>480</v>
      </c>
      <c r="D42" s="148"/>
    </row>
    <row r="43" spans="1:3" ht="12.75">
      <c r="A43" s="40" t="s">
        <v>112</v>
      </c>
      <c r="B43" s="216" t="s">
        <v>113</v>
      </c>
      <c r="C43" s="311">
        <f>C44</f>
        <v>10500</v>
      </c>
    </row>
    <row r="44" spans="1:3" ht="12.75">
      <c r="A44" s="41" t="s">
        <v>483</v>
      </c>
      <c r="B44" s="217" t="s">
        <v>484</v>
      </c>
      <c r="C44" s="288">
        <v>10500</v>
      </c>
    </row>
    <row r="45" spans="1:3" ht="12.75">
      <c r="A45" s="50" t="s">
        <v>114</v>
      </c>
      <c r="B45" s="219" t="s">
        <v>567</v>
      </c>
      <c r="C45" s="311">
        <f>C46</f>
        <v>62021.39</v>
      </c>
    </row>
    <row r="46" spans="1:3" ht="12.75">
      <c r="A46" s="50" t="s">
        <v>115</v>
      </c>
      <c r="B46" s="221" t="s">
        <v>117</v>
      </c>
      <c r="C46" s="311">
        <f>C47</f>
        <v>62021.39</v>
      </c>
    </row>
    <row r="47" spans="1:3" ht="12.75">
      <c r="A47" s="50" t="s">
        <v>118</v>
      </c>
      <c r="B47" s="221" t="s">
        <v>154</v>
      </c>
      <c r="C47" s="311">
        <f>C48</f>
        <v>62021.39</v>
      </c>
    </row>
    <row r="48" spans="1:4" ht="12.75">
      <c r="A48" s="51" t="s">
        <v>119</v>
      </c>
      <c r="B48" s="220" t="s">
        <v>120</v>
      </c>
      <c r="C48" s="288">
        <v>62021.39</v>
      </c>
      <c r="D48" s="277"/>
    </row>
    <row r="49" spans="1:3" ht="12.75">
      <c r="A49" s="50" t="s">
        <v>339</v>
      </c>
      <c r="B49" s="221" t="s">
        <v>343</v>
      </c>
      <c r="C49" s="311">
        <f>C50</f>
        <v>576000</v>
      </c>
    </row>
    <row r="50" spans="1:3" ht="24" customHeight="1">
      <c r="A50" s="50" t="s">
        <v>340</v>
      </c>
      <c r="B50" s="219" t="s">
        <v>344</v>
      </c>
      <c r="C50" s="311">
        <f>C51</f>
        <v>576000</v>
      </c>
    </row>
    <row r="51" spans="1:3" ht="24" customHeight="1">
      <c r="A51" s="50" t="s">
        <v>341</v>
      </c>
      <c r="B51" s="219" t="s">
        <v>345</v>
      </c>
      <c r="C51" s="311">
        <f>C52</f>
        <v>576000</v>
      </c>
    </row>
    <row r="52" spans="1:3" ht="34.5" customHeight="1">
      <c r="A52" s="51" t="s">
        <v>342</v>
      </c>
      <c r="B52" s="222" t="s">
        <v>346</v>
      </c>
      <c r="C52" s="288">
        <f>80000+496000</f>
        <v>576000</v>
      </c>
    </row>
    <row r="53" spans="1:3" ht="12.75">
      <c r="A53" s="45" t="s">
        <v>477</v>
      </c>
      <c r="B53" s="213" t="s">
        <v>478</v>
      </c>
      <c r="C53" s="311">
        <f>C54</f>
        <v>987</v>
      </c>
    </row>
    <row r="54" spans="1:3" ht="12.75">
      <c r="A54" s="236" t="s">
        <v>479</v>
      </c>
      <c r="B54" s="46" t="s">
        <v>480</v>
      </c>
      <c r="C54" s="311">
        <f>C55</f>
        <v>987</v>
      </c>
    </row>
    <row r="55" spans="1:3" ht="12.75">
      <c r="A55" s="237" t="s">
        <v>481</v>
      </c>
      <c r="B55" s="53" t="s">
        <v>482</v>
      </c>
      <c r="C55" s="288">
        <v>987</v>
      </c>
    </row>
    <row r="56" spans="1:3" ht="7.5" customHeight="1">
      <c r="A56" s="237"/>
      <c r="B56" s="53"/>
      <c r="C56" s="288"/>
    </row>
    <row r="57" spans="1:3" ht="12.75">
      <c r="A57" s="52" t="s">
        <v>121</v>
      </c>
      <c r="B57" s="224" t="s">
        <v>155</v>
      </c>
      <c r="C57" s="310">
        <f>C58++C117+C121+C125</f>
        <v>339348791.41</v>
      </c>
    </row>
    <row r="58" spans="1:3" ht="26.25" customHeight="1">
      <c r="A58" s="40" t="s">
        <v>122</v>
      </c>
      <c r="B58" s="225" t="s">
        <v>156</v>
      </c>
      <c r="C58" s="310">
        <f>C63+C59+C81+C114</f>
        <v>340334752</v>
      </c>
    </row>
    <row r="59" spans="1:3" ht="15" customHeight="1">
      <c r="A59" s="40" t="s">
        <v>503</v>
      </c>
      <c r="B59" s="225" t="s">
        <v>157</v>
      </c>
      <c r="C59" s="311">
        <f>C60</f>
        <v>72733196</v>
      </c>
    </row>
    <row r="60" spans="1:3" ht="15" customHeight="1">
      <c r="A60" s="40" t="s">
        <v>504</v>
      </c>
      <c r="B60" s="225" t="s">
        <v>123</v>
      </c>
      <c r="C60" s="311">
        <f>C61</f>
        <v>72733196</v>
      </c>
    </row>
    <row r="61" spans="1:5" ht="15" customHeight="1">
      <c r="A61" s="41" t="s">
        <v>505</v>
      </c>
      <c r="B61" s="217" t="s">
        <v>158</v>
      </c>
      <c r="C61" s="288">
        <v>72733196</v>
      </c>
      <c r="E61" s="266"/>
    </row>
    <row r="62" spans="1:3" ht="7.5" customHeight="1">
      <c r="A62" s="41"/>
      <c r="B62" s="53"/>
      <c r="C62" s="311"/>
    </row>
    <row r="63" spans="1:5" ht="22.5" customHeight="1">
      <c r="A63" s="74" t="s">
        <v>548</v>
      </c>
      <c r="B63" s="46" t="s">
        <v>547</v>
      </c>
      <c r="C63" s="311">
        <f>C64+C66+C68+C70</f>
        <v>26530384</v>
      </c>
      <c r="E63" s="266"/>
    </row>
    <row r="64" spans="1:5" ht="33.75" customHeight="1">
      <c r="A64" s="74" t="s">
        <v>660</v>
      </c>
      <c r="B64" s="46" t="s">
        <v>661</v>
      </c>
      <c r="C64" s="311">
        <f>C65</f>
        <v>2259173</v>
      </c>
      <c r="E64" s="266"/>
    </row>
    <row r="65" spans="1:5" ht="34.5" customHeight="1">
      <c r="A65" s="54" t="s">
        <v>658</v>
      </c>
      <c r="B65" s="53" t="s">
        <v>659</v>
      </c>
      <c r="C65" s="288">
        <v>2259173</v>
      </c>
      <c r="E65" s="266"/>
    </row>
    <row r="66" spans="1:5" ht="34.5" customHeight="1">
      <c r="A66" s="74" t="s">
        <v>705</v>
      </c>
      <c r="B66" s="46" t="s">
        <v>707</v>
      </c>
      <c r="C66" s="288">
        <f>C67</f>
        <v>771000</v>
      </c>
      <c r="E66" s="266"/>
    </row>
    <row r="67" spans="1:5" ht="34.5" customHeight="1">
      <c r="A67" s="54" t="s">
        <v>706</v>
      </c>
      <c r="B67" s="53" t="s">
        <v>708</v>
      </c>
      <c r="C67" s="288">
        <v>771000</v>
      </c>
      <c r="E67" s="266"/>
    </row>
    <row r="68" spans="1:5" ht="34.5" customHeight="1">
      <c r="A68" s="47" t="s">
        <v>712</v>
      </c>
      <c r="B68" s="291" t="s">
        <v>711</v>
      </c>
      <c r="C68" s="311">
        <f>C69</f>
        <v>3726170</v>
      </c>
      <c r="E68" s="266"/>
    </row>
    <row r="69" spans="1:5" ht="34.5" customHeight="1">
      <c r="A69" s="290" t="s">
        <v>710</v>
      </c>
      <c r="B69" s="289" t="s">
        <v>709</v>
      </c>
      <c r="C69" s="288">
        <v>3726170</v>
      </c>
      <c r="E69" s="266"/>
    </row>
    <row r="70" spans="1:3" ht="12.75">
      <c r="A70" s="40" t="s">
        <v>541</v>
      </c>
      <c r="B70" s="46" t="s">
        <v>539</v>
      </c>
      <c r="C70" s="311">
        <f>C71</f>
        <v>19774041</v>
      </c>
    </row>
    <row r="71" spans="1:3" ht="12.75">
      <c r="A71" s="40" t="s">
        <v>542</v>
      </c>
      <c r="B71" s="46" t="s">
        <v>540</v>
      </c>
      <c r="C71" s="311">
        <f>SUM(C72:C79)</f>
        <v>19774041</v>
      </c>
    </row>
    <row r="72" spans="1:3" ht="30">
      <c r="A72" s="41" t="s">
        <v>542</v>
      </c>
      <c r="B72" s="53" t="s">
        <v>543</v>
      </c>
      <c r="C72" s="288">
        <v>473970</v>
      </c>
    </row>
    <row r="73" spans="1:3" ht="20.25">
      <c r="A73" s="41" t="s">
        <v>542</v>
      </c>
      <c r="B73" s="53" t="s">
        <v>544</v>
      </c>
      <c r="C73" s="288">
        <v>322154</v>
      </c>
    </row>
    <row r="74" spans="1:3" ht="40.5">
      <c r="A74" s="41" t="s">
        <v>542</v>
      </c>
      <c r="B74" s="53" t="s">
        <v>545</v>
      </c>
      <c r="C74" s="288">
        <v>423397</v>
      </c>
    </row>
    <row r="75" spans="1:3" ht="30">
      <c r="A75" s="41" t="s">
        <v>542</v>
      </c>
      <c r="B75" s="53" t="s">
        <v>546</v>
      </c>
      <c r="C75" s="288">
        <v>392060</v>
      </c>
    </row>
    <row r="76" spans="1:3" ht="30">
      <c r="A76" s="41" t="s">
        <v>542</v>
      </c>
      <c r="B76" s="223" t="s">
        <v>549</v>
      </c>
      <c r="C76" s="288">
        <v>520477</v>
      </c>
    </row>
    <row r="77" spans="1:3" ht="20.25">
      <c r="A77" s="41" t="s">
        <v>542</v>
      </c>
      <c r="B77" s="223" t="s">
        <v>571</v>
      </c>
      <c r="C77" s="288">
        <v>54429</v>
      </c>
    </row>
    <row r="78" spans="1:3" ht="47.25" customHeight="1">
      <c r="A78" s="41" t="s">
        <v>542</v>
      </c>
      <c r="B78" s="223" t="s">
        <v>733</v>
      </c>
      <c r="C78" s="288">
        <v>4416566</v>
      </c>
    </row>
    <row r="79" spans="1:3" ht="47.25" customHeight="1">
      <c r="A79" s="41" t="s">
        <v>542</v>
      </c>
      <c r="B79" s="223" t="s">
        <v>734</v>
      </c>
      <c r="C79" s="288">
        <v>13170988</v>
      </c>
    </row>
    <row r="80" spans="1:3" ht="8.25" customHeight="1">
      <c r="A80" s="41"/>
      <c r="B80" s="53"/>
      <c r="C80" s="311"/>
    </row>
    <row r="81" spans="1:3" ht="12.75">
      <c r="A81" s="74" t="s">
        <v>506</v>
      </c>
      <c r="B81" s="226" t="s">
        <v>159</v>
      </c>
      <c r="C81" s="311">
        <f>C82+C84+C88+C90+C86</f>
        <v>241041172</v>
      </c>
    </row>
    <row r="82" spans="1:3" ht="36.75" customHeight="1">
      <c r="A82" s="74" t="s">
        <v>507</v>
      </c>
      <c r="B82" s="226" t="s">
        <v>124</v>
      </c>
      <c r="C82" s="311">
        <f>C83</f>
        <v>87801</v>
      </c>
    </row>
    <row r="83" spans="1:3" ht="24" customHeight="1">
      <c r="A83" s="54" t="s">
        <v>508</v>
      </c>
      <c r="B83" s="215" t="s">
        <v>125</v>
      </c>
      <c r="C83" s="288">
        <v>87801</v>
      </c>
    </row>
    <row r="84" spans="1:3" ht="24" customHeight="1">
      <c r="A84" s="55" t="s">
        <v>509</v>
      </c>
      <c r="B84" s="226" t="s">
        <v>126</v>
      </c>
      <c r="C84" s="311">
        <f>C85</f>
        <v>4675654</v>
      </c>
    </row>
    <row r="85" spans="1:3" ht="24" customHeight="1">
      <c r="A85" s="56" t="s">
        <v>510</v>
      </c>
      <c r="B85" s="207" t="s">
        <v>127</v>
      </c>
      <c r="C85" s="288">
        <v>4675654</v>
      </c>
    </row>
    <row r="86" spans="1:3" ht="31.5" customHeight="1">
      <c r="A86" s="55" t="s">
        <v>766</v>
      </c>
      <c r="B86" s="284" t="s">
        <v>767</v>
      </c>
      <c r="C86" s="311">
        <f>C87</f>
        <v>5300</v>
      </c>
    </row>
    <row r="87" spans="1:3" ht="27" customHeight="1">
      <c r="A87" s="56" t="s">
        <v>768</v>
      </c>
      <c r="B87" s="207" t="s">
        <v>769</v>
      </c>
      <c r="C87" s="288">
        <v>5300</v>
      </c>
    </row>
    <row r="88" spans="1:3" ht="12.75">
      <c r="A88" s="74" t="s">
        <v>512</v>
      </c>
      <c r="B88" s="226" t="s">
        <v>471</v>
      </c>
      <c r="C88" s="311">
        <f>C89</f>
        <v>3063296</v>
      </c>
    </row>
    <row r="89" spans="1:3" ht="12.75">
      <c r="A89" s="54" t="s">
        <v>511</v>
      </c>
      <c r="B89" s="207" t="s">
        <v>470</v>
      </c>
      <c r="C89" s="288">
        <v>3063296</v>
      </c>
    </row>
    <row r="90" spans="1:3" ht="12.75">
      <c r="A90" s="55" t="s">
        <v>513</v>
      </c>
      <c r="B90" s="227" t="s">
        <v>128</v>
      </c>
      <c r="C90" s="311">
        <f>C91</f>
        <v>233209121</v>
      </c>
    </row>
    <row r="91" spans="1:3" ht="12.75">
      <c r="A91" s="55" t="s">
        <v>514</v>
      </c>
      <c r="B91" s="227" t="s">
        <v>129</v>
      </c>
      <c r="C91" s="310">
        <f>SUM(C92:C113)</f>
        <v>233209121</v>
      </c>
    </row>
    <row r="92" spans="1:3" ht="81" customHeight="1">
      <c r="A92" s="56" t="s">
        <v>514</v>
      </c>
      <c r="B92" s="207" t="s">
        <v>486</v>
      </c>
      <c r="C92" s="288">
        <v>408739</v>
      </c>
    </row>
    <row r="93" spans="1:5" ht="90" customHeight="1">
      <c r="A93" s="56" t="s">
        <v>514</v>
      </c>
      <c r="B93" s="207" t="s">
        <v>485</v>
      </c>
      <c r="C93" s="288">
        <v>26089</v>
      </c>
      <c r="E93" s="67"/>
    </row>
    <row r="94" spans="1:3" ht="64.5" customHeight="1">
      <c r="A94" s="56" t="s">
        <v>514</v>
      </c>
      <c r="B94" s="207" t="s">
        <v>487</v>
      </c>
      <c r="C94" s="288">
        <v>4904535</v>
      </c>
    </row>
    <row r="95" spans="1:3" ht="62.25" customHeight="1">
      <c r="A95" s="56" t="s">
        <v>514</v>
      </c>
      <c r="B95" s="207" t="s">
        <v>488</v>
      </c>
      <c r="C95" s="288">
        <v>305800</v>
      </c>
    </row>
    <row r="96" spans="1:3" ht="60" customHeight="1">
      <c r="A96" s="56" t="s">
        <v>514</v>
      </c>
      <c r="B96" s="207" t="s">
        <v>489</v>
      </c>
      <c r="C96" s="288">
        <v>291271</v>
      </c>
    </row>
    <row r="97" spans="1:3" ht="68.25" customHeight="1">
      <c r="A97" s="56" t="s">
        <v>514</v>
      </c>
      <c r="B97" s="59" t="s">
        <v>490</v>
      </c>
      <c r="C97" s="288">
        <v>6999650</v>
      </c>
    </row>
    <row r="98" spans="1:3" ht="59.25" customHeight="1">
      <c r="A98" s="56" t="s">
        <v>514</v>
      </c>
      <c r="B98" s="228" t="s">
        <v>491</v>
      </c>
      <c r="C98" s="288">
        <v>305800</v>
      </c>
    </row>
    <row r="99" spans="1:3" ht="60" customHeight="1">
      <c r="A99" s="56" t="s">
        <v>514</v>
      </c>
      <c r="B99" s="207" t="s">
        <v>492</v>
      </c>
      <c r="C99" s="288">
        <v>305800</v>
      </c>
    </row>
    <row r="100" spans="1:3" ht="79.5" customHeight="1">
      <c r="A100" s="56" t="s">
        <v>514</v>
      </c>
      <c r="B100" s="58" t="s">
        <v>493</v>
      </c>
      <c r="C100" s="288">
        <v>917400</v>
      </c>
    </row>
    <row r="101" spans="1:3" ht="81.75" customHeight="1">
      <c r="A101" s="56" t="s">
        <v>514</v>
      </c>
      <c r="B101" s="228" t="s">
        <v>494</v>
      </c>
      <c r="C101" s="288">
        <v>7830297</v>
      </c>
    </row>
    <row r="102" spans="1:3" ht="101.25" customHeight="1">
      <c r="A102" s="56" t="s">
        <v>514</v>
      </c>
      <c r="B102" s="58" t="s">
        <v>495</v>
      </c>
      <c r="C102" s="288">
        <v>1396537</v>
      </c>
    </row>
    <row r="103" spans="1:3" ht="103.5" customHeight="1">
      <c r="A103" s="56" t="s">
        <v>514</v>
      </c>
      <c r="B103" s="57" t="s">
        <v>496</v>
      </c>
      <c r="C103" s="288">
        <v>52872</v>
      </c>
    </row>
    <row r="104" spans="1:3" ht="68.25" customHeight="1">
      <c r="A104" s="56" t="s">
        <v>514</v>
      </c>
      <c r="B104" s="228" t="s">
        <v>497</v>
      </c>
      <c r="C104" s="288">
        <v>182777834</v>
      </c>
    </row>
    <row r="105" spans="1:3" ht="69" customHeight="1">
      <c r="A105" s="56" t="s">
        <v>514</v>
      </c>
      <c r="B105" s="207" t="s">
        <v>569</v>
      </c>
      <c r="C105" s="312">
        <v>124300</v>
      </c>
    </row>
    <row r="106" spans="1:3" ht="91.5" customHeight="1">
      <c r="A106" s="56" t="s">
        <v>514</v>
      </c>
      <c r="B106" s="228" t="s">
        <v>498</v>
      </c>
      <c r="C106" s="288">
        <v>209161</v>
      </c>
    </row>
    <row r="107" spans="1:3" ht="68.25" customHeight="1">
      <c r="A107" s="56" t="s">
        <v>514</v>
      </c>
      <c r="B107" s="215" t="s">
        <v>499</v>
      </c>
      <c r="C107" s="288">
        <v>5546402</v>
      </c>
    </row>
    <row r="108" spans="1:3" ht="59.25" customHeight="1">
      <c r="A108" s="56" t="s">
        <v>514</v>
      </c>
      <c r="B108" s="215" t="s">
        <v>500</v>
      </c>
      <c r="C108" s="288">
        <v>1946682</v>
      </c>
    </row>
    <row r="109" spans="1:3" ht="71.25" customHeight="1">
      <c r="A109" s="56" t="s">
        <v>514</v>
      </c>
      <c r="B109" s="228" t="s">
        <v>501</v>
      </c>
      <c r="C109" s="288">
        <v>1529000</v>
      </c>
    </row>
    <row r="110" spans="1:3" ht="71.25" customHeight="1">
      <c r="A110" s="56" t="s">
        <v>514</v>
      </c>
      <c r="B110" s="228" t="s">
        <v>745</v>
      </c>
      <c r="C110" s="288">
        <v>396500</v>
      </c>
    </row>
    <row r="111" spans="1:3" ht="71.25" customHeight="1">
      <c r="A111" s="56" t="s">
        <v>514</v>
      </c>
      <c r="B111" s="228" t="s">
        <v>747</v>
      </c>
      <c r="C111" s="288">
        <v>16616740</v>
      </c>
    </row>
    <row r="112" spans="1:3" ht="77.25" customHeight="1">
      <c r="A112" s="56" t="s">
        <v>514</v>
      </c>
      <c r="B112" s="207" t="s">
        <v>568</v>
      </c>
      <c r="C112" s="288">
        <v>287132</v>
      </c>
    </row>
    <row r="113" spans="1:3" ht="81" customHeight="1">
      <c r="A113" s="56" t="s">
        <v>514</v>
      </c>
      <c r="B113" s="207" t="s">
        <v>502</v>
      </c>
      <c r="C113" s="288">
        <v>30580</v>
      </c>
    </row>
    <row r="114" spans="1:3" ht="30.75" customHeight="1">
      <c r="A114" s="55" t="s">
        <v>735</v>
      </c>
      <c r="B114" s="284" t="s">
        <v>736</v>
      </c>
      <c r="C114" s="311">
        <f>C115</f>
        <v>30000</v>
      </c>
    </row>
    <row r="115" spans="1:3" ht="45" customHeight="1">
      <c r="A115" s="55" t="s">
        <v>737</v>
      </c>
      <c r="B115" s="284" t="s">
        <v>738</v>
      </c>
      <c r="C115" s="288">
        <f>C116</f>
        <v>30000</v>
      </c>
    </row>
    <row r="116" spans="1:3" ht="45" customHeight="1">
      <c r="A116" s="56" t="s">
        <v>739</v>
      </c>
      <c r="B116" s="207" t="s">
        <v>740</v>
      </c>
      <c r="C116" s="288">
        <v>30000</v>
      </c>
    </row>
    <row r="117" spans="1:3" ht="15" customHeight="1">
      <c r="A117" s="55" t="s">
        <v>687</v>
      </c>
      <c r="B117" s="284" t="s">
        <v>688</v>
      </c>
      <c r="C117" s="311">
        <f>C118</f>
        <v>409536</v>
      </c>
    </row>
    <row r="118" spans="1:3" ht="15" customHeight="1">
      <c r="A118" s="55" t="s">
        <v>689</v>
      </c>
      <c r="B118" s="284" t="s">
        <v>690</v>
      </c>
      <c r="C118" s="311">
        <f>C120+C119</f>
        <v>409536</v>
      </c>
    </row>
    <row r="119" spans="1:3" ht="23.25" customHeight="1">
      <c r="A119" s="237" t="s">
        <v>691</v>
      </c>
      <c r="B119" s="287" t="s">
        <v>692</v>
      </c>
      <c r="C119" s="288">
        <f>390000+15000</f>
        <v>405000</v>
      </c>
    </row>
    <row r="120" spans="1:3" ht="14.25" customHeight="1">
      <c r="A120" s="237" t="s">
        <v>693</v>
      </c>
      <c r="B120" s="287" t="s">
        <v>690</v>
      </c>
      <c r="C120" s="288">
        <v>4536</v>
      </c>
    </row>
    <row r="121" spans="1:3" ht="43.5" customHeight="1">
      <c r="A121" s="55" t="s">
        <v>662</v>
      </c>
      <c r="B121" s="284" t="s">
        <v>673</v>
      </c>
      <c r="C121" s="311">
        <f>C122</f>
        <v>30185</v>
      </c>
    </row>
    <row r="122" spans="1:3" ht="47.25" customHeight="1">
      <c r="A122" s="55" t="s">
        <v>663</v>
      </c>
      <c r="B122" s="284" t="s">
        <v>674</v>
      </c>
      <c r="C122" s="311">
        <f>C123</f>
        <v>30185</v>
      </c>
    </row>
    <row r="123" spans="1:3" ht="43.5" customHeight="1">
      <c r="A123" s="55" t="s">
        <v>664</v>
      </c>
      <c r="B123" s="284" t="s">
        <v>675</v>
      </c>
      <c r="C123" s="311">
        <f>C124</f>
        <v>30185</v>
      </c>
    </row>
    <row r="124" spans="1:3" ht="32.25" customHeight="1">
      <c r="A124" s="56" t="s">
        <v>665</v>
      </c>
      <c r="B124" s="207" t="s">
        <v>666</v>
      </c>
      <c r="C124" s="288">
        <v>30185</v>
      </c>
    </row>
    <row r="125" spans="1:3" ht="26.25" customHeight="1">
      <c r="A125" s="55" t="s">
        <v>667</v>
      </c>
      <c r="B125" s="284" t="s">
        <v>668</v>
      </c>
      <c r="C125" s="311">
        <f>C126</f>
        <v>-1425681.5899999999</v>
      </c>
    </row>
    <row r="126" spans="1:3" ht="27.75" customHeight="1">
      <c r="A126" s="55" t="s">
        <v>669</v>
      </c>
      <c r="B126" s="284" t="s">
        <v>670</v>
      </c>
      <c r="C126" s="311">
        <f>C127</f>
        <v>-1425681.5899999999</v>
      </c>
    </row>
    <row r="127" spans="1:3" ht="27" customHeight="1">
      <c r="A127" s="56" t="s">
        <v>671</v>
      </c>
      <c r="B127" s="207" t="s">
        <v>672</v>
      </c>
      <c r="C127" s="288">
        <f>-1419160.2-6521.39</f>
        <v>-1425681.5899999999</v>
      </c>
    </row>
    <row r="128" spans="1:6" ht="24" customHeight="1">
      <c r="A128" s="60" t="s">
        <v>141</v>
      </c>
      <c r="B128" s="150" t="s">
        <v>142</v>
      </c>
      <c r="C128" s="313">
        <f>C10+C57</f>
        <v>397692675.8</v>
      </c>
      <c r="E128" s="67"/>
      <c r="F128" s="67"/>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89" r:id="rId1"/>
  <rowBreaks count="2" manualBreakCount="2">
    <brk id="30" max="2" man="1"/>
    <brk id="73" max="2" man="1"/>
  </rowBreaks>
</worksheet>
</file>

<file path=xl/worksheets/sheet3.xml><?xml version="1.0" encoding="utf-8"?>
<worksheet xmlns="http://schemas.openxmlformats.org/spreadsheetml/2006/main" xmlns:r="http://schemas.openxmlformats.org/officeDocument/2006/relationships">
  <dimension ref="A1:I457"/>
  <sheetViews>
    <sheetView view="pageBreakPreview" zoomScale="85" zoomScaleSheetLayoutView="85" zoomScalePageLayoutView="0" workbookViewId="0" topLeftCell="A1">
      <selection activeCell="B2" sqref="B2:F2"/>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70" customWidth="1"/>
    <col min="8" max="8" width="16.375" style="0" customWidth="1"/>
    <col min="9" max="9" width="13.50390625" style="0" customWidth="1"/>
  </cols>
  <sheetData>
    <row r="1" spans="1:7" ht="15">
      <c r="A1" s="151"/>
      <c r="C1" s="87"/>
      <c r="D1" s="364" t="s">
        <v>331</v>
      </c>
      <c r="E1" s="364"/>
      <c r="F1" s="364"/>
      <c r="G1" s="86"/>
    </row>
    <row r="2" spans="1:7" ht="135" customHeight="1">
      <c r="A2" s="151"/>
      <c r="B2" s="365" t="s">
        <v>786</v>
      </c>
      <c r="C2" s="365"/>
      <c r="D2" s="365"/>
      <c r="E2" s="365"/>
      <c r="F2" s="365"/>
      <c r="G2" s="172"/>
    </row>
    <row r="3" spans="1:7" ht="17.25" customHeight="1">
      <c r="A3" s="151"/>
      <c r="C3" s="172"/>
      <c r="D3" s="365"/>
      <c r="E3" s="365"/>
      <c r="F3" s="365"/>
      <c r="G3" s="172"/>
    </row>
    <row r="4" spans="1:6" ht="15">
      <c r="A4" s="151"/>
      <c r="B4" s="86"/>
      <c r="C4" s="87"/>
      <c r="D4" s="88"/>
      <c r="E4" s="152"/>
      <c r="F4" s="153"/>
    </row>
    <row r="5" spans="1:6" ht="44.25" customHeight="1">
      <c r="A5" s="363" t="s">
        <v>573</v>
      </c>
      <c r="B5" s="363"/>
      <c r="C5" s="363"/>
      <c r="D5" s="363"/>
      <c r="E5" s="363"/>
      <c r="F5" s="363"/>
    </row>
    <row r="6" spans="1:6" ht="12.75">
      <c r="A6" s="151"/>
      <c r="B6" s="151"/>
      <c r="C6" s="87"/>
      <c r="D6" s="87"/>
      <c r="E6" s="87"/>
      <c r="F6" s="154" t="s">
        <v>13</v>
      </c>
    </row>
    <row r="7" spans="1:6" ht="13.5" thickBot="1">
      <c r="A7" s="151"/>
      <c r="B7" s="151"/>
      <c r="C7" s="87"/>
      <c r="D7" s="87"/>
      <c r="E7" s="87"/>
      <c r="F7" s="154"/>
    </row>
    <row r="8" spans="1:6" ht="15.75" thickBot="1">
      <c r="A8" s="252" t="s">
        <v>29</v>
      </c>
      <c r="B8" s="255" t="s">
        <v>332</v>
      </c>
      <c r="C8" s="256" t="s">
        <v>294</v>
      </c>
      <c r="D8" s="255" t="s">
        <v>295</v>
      </c>
      <c r="E8" s="255" t="s">
        <v>296</v>
      </c>
      <c r="F8" s="257" t="s">
        <v>330</v>
      </c>
    </row>
    <row r="9" spans="1:6" ht="12.75">
      <c r="A9" s="253">
        <v>1</v>
      </c>
      <c r="B9" s="155">
        <v>2</v>
      </c>
      <c r="C9" s="156">
        <v>3</v>
      </c>
      <c r="D9" s="157">
        <v>4</v>
      </c>
      <c r="E9" s="157">
        <v>5</v>
      </c>
      <c r="F9" s="158">
        <v>6</v>
      </c>
    </row>
    <row r="10" spans="1:9" ht="15">
      <c r="A10" s="254" t="s">
        <v>172</v>
      </c>
      <c r="B10" s="160"/>
      <c r="C10" s="160"/>
      <c r="D10" s="160"/>
      <c r="E10" s="160"/>
      <c r="F10" s="267">
        <f>F11+F123+F155+F207+F243+F329+F358+F365+F435+F445</f>
        <v>427144656.13</v>
      </c>
      <c r="H10" s="266"/>
      <c r="I10" s="67"/>
    </row>
    <row r="11" spans="1:6" ht="15">
      <c r="A11" s="243" t="s">
        <v>15</v>
      </c>
      <c r="B11" s="133" t="s">
        <v>43</v>
      </c>
      <c r="C11" s="160" t="s">
        <v>333</v>
      </c>
      <c r="D11" s="160" t="s">
        <v>333</v>
      </c>
      <c r="E11" s="160"/>
      <c r="F11" s="268">
        <f>F12+F17+F23+F44+F51+F56+F39</f>
        <v>45911180.66</v>
      </c>
    </row>
    <row r="12" spans="1:6" ht="30.75">
      <c r="A12" s="243" t="s">
        <v>17</v>
      </c>
      <c r="B12" s="106" t="s">
        <v>43</v>
      </c>
      <c r="C12" s="145" t="s">
        <v>44</v>
      </c>
      <c r="D12" s="160"/>
      <c r="E12" s="160"/>
      <c r="F12" s="269">
        <f>F13</f>
        <v>1449313</v>
      </c>
    </row>
    <row r="13" spans="1:6" ht="30.75">
      <c r="A13" s="123" t="s">
        <v>191</v>
      </c>
      <c r="B13" s="106" t="s">
        <v>43</v>
      </c>
      <c r="C13" s="145" t="s">
        <v>44</v>
      </c>
      <c r="D13" s="123" t="s">
        <v>366</v>
      </c>
      <c r="E13" s="160"/>
      <c r="F13" s="269">
        <f>F16</f>
        <v>1449313</v>
      </c>
    </row>
    <row r="14" spans="1:6" ht="15">
      <c r="A14" s="123" t="s">
        <v>192</v>
      </c>
      <c r="B14" s="106" t="s">
        <v>43</v>
      </c>
      <c r="C14" s="145" t="s">
        <v>44</v>
      </c>
      <c r="D14" s="123" t="s">
        <v>367</v>
      </c>
      <c r="E14" s="160"/>
      <c r="F14" s="269">
        <f>F15</f>
        <v>1449313</v>
      </c>
    </row>
    <row r="15" spans="1:6" ht="30.75">
      <c r="A15" s="244" t="s">
        <v>187</v>
      </c>
      <c r="B15" s="103" t="s">
        <v>43</v>
      </c>
      <c r="C15" s="144" t="s">
        <v>44</v>
      </c>
      <c r="D15" s="162" t="s">
        <v>188</v>
      </c>
      <c r="E15" s="163"/>
      <c r="F15" s="270">
        <f>F16</f>
        <v>1449313</v>
      </c>
    </row>
    <row r="16" spans="1:6" ht="62.25">
      <c r="A16" s="244" t="s">
        <v>54</v>
      </c>
      <c r="B16" s="103" t="s">
        <v>43</v>
      </c>
      <c r="C16" s="144" t="s">
        <v>44</v>
      </c>
      <c r="D16" s="162" t="s">
        <v>188</v>
      </c>
      <c r="E16" s="144">
        <v>100</v>
      </c>
      <c r="F16" s="270">
        <f>'Ведомственная 2020'!G22</f>
        <v>1449313</v>
      </c>
    </row>
    <row r="17" spans="1:6" ht="46.5">
      <c r="A17" s="243" t="s">
        <v>286</v>
      </c>
      <c r="B17" s="106" t="s">
        <v>43</v>
      </c>
      <c r="C17" s="145" t="s">
        <v>45</v>
      </c>
      <c r="D17" s="160" t="s">
        <v>333</v>
      </c>
      <c r="E17" s="160"/>
      <c r="F17" s="268">
        <f>F18</f>
        <v>1365275</v>
      </c>
    </row>
    <row r="18" spans="1:6" ht="30.75">
      <c r="A18" s="123" t="s">
        <v>185</v>
      </c>
      <c r="B18" s="106" t="s">
        <v>43</v>
      </c>
      <c r="C18" s="145" t="s">
        <v>45</v>
      </c>
      <c r="D18" s="137" t="s">
        <v>368</v>
      </c>
      <c r="E18" s="160"/>
      <c r="F18" s="268">
        <f>F20</f>
        <v>1365275</v>
      </c>
    </row>
    <row r="19" spans="1:6" ht="30.75">
      <c r="A19" s="123" t="s">
        <v>186</v>
      </c>
      <c r="B19" s="106" t="s">
        <v>43</v>
      </c>
      <c r="C19" s="145" t="s">
        <v>45</v>
      </c>
      <c r="D19" s="123" t="s">
        <v>369</v>
      </c>
      <c r="E19" s="160"/>
      <c r="F19" s="268">
        <f>F20</f>
        <v>1365275</v>
      </c>
    </row>
    <row r="20" spans="1:6" ht="30.75">
      <c r="A20" s="202" t="s">
        <v>187</v>
      </c>
      <c r="B20" s="103" t="s">
        <v>43</v>
      </c>
      <c r="C20" s="144" t="s">
        <v>45</v>
      </c>
      <c r="D20" s="162" t="s">
        <v>238</v>
      </c>
      <c r="E20" s="163"/>
      <c r="F20" s="271">
        <f>F21+F22</f>
        <v>1365275</v>
      </c>
    </row>
    <row r="21" spans="1:6" ht="62.25">
      <c r="A21" s="244" t="s">
        <v>54</v>
      </c>
      <c r="B21" s="103" t="s">
        <v>43</v>
      </c>
      <c r="C21" s="144" t="s">
        <v>45</v>
      </c>
      <c r="D21" s="162" t="s">
        <v>238</v>
      </c>
      <c r="E21" s="144">
        <v>100</v>
      </c>
      <c r="F21" s="271">
        <f>'Ведомственная 2020'!G489</f>
        <v>1271275</v>
      </c>
    </row>
    <row r="22" spans="1:6" ht="30.75">
      <c r="A22" s="244" t="s">
        <v>167</v>
      </c>
      <c r="B22" s="103" t="s">
        <v>43</v>
      </c>
      <c r="C22" s="144" t="s">
        <v>45</v>
      </c>
      <c r="D22" s="162" t="s">
        <v>238</v>
      </c>
      <c r="E22" s="164" t="s">
        <v>178</v>
      </c>
      <c r="F22" s="271">
        <f>'Ведомственная 2020'!G490</f>
        <v>94000</v>
      </c>
    </row>
    <row r="23" spans="1:6" ht="51.75" customHeight="1">
      <c r="A23" s="243" t="s">
        <v>298</v>
      </c>
      <c r="B23" s="106" t="s">
        <v>43</v>
      </c>
      <c r="C23" s="145" t="s">
        <v>46</v>
      </c>
      <c r="D23" s="160" t="s">
        <v>333</v>
      </c>
      <c r="E23" s="160"/>
      <c r="F23" s="268">
        <f>F24+F29+F35</f>
        <v>14395149</v>
      </c>
    </row>
    <row r="24" spans="1:6" ht="15">
      <c r="A24" s="123" t="s">
        <v>37</v>
      </c>
      <c r="B24" s="106" t="s">
        <v>43</v>
      </c>
      <c r="C24" s="145" t="s">
        <v>46</v>
      </c>
      <c r="D24" s="123" t="s">
        <v>370</v>
      </c>
      <c r="E24" s="160"/>
      <c r="F24" s="268">
        <f>F25</f>
        <v>14058769</v>
      </c>
    </row>
    <row r="25" spans="1:6" ht="30.75">
      <c r="A25" s="123" t="s">
        <v>39</v>
      </c>
      <c r="B25" s="106" t="s">
        <v>43</v>
      </c>
      <c r="C25" s="145" t="s">
        <v>46</v>
      </c>
      <c r="D25" s="123" t="s">
        <v>371</v>
      </c>
      <c r="E25" s="160"/>
      <c r="F25" s="268">
        <f>F26</f>
        <v>14058769</v>
      </c>
    </row>
    <row r="26" spans="1:6" ht="30.75">
      <c r="A26" s="202" t="s">
        <v>187</v>
      </c>
      <c r="B26" s="103" t="s">
        <v>43</v>
      </c>
      <c r="C26" s="144" t="s">
        <v>46</v>
      </c>
      <c r="D26" s="125" t="s">
        <v>10</v>
      </c>
      <c r="E26" s="163"/>
      <c r="F26" s="271">
        <f>F27+F28</f>
        <v>14058769</v>
      </c>
    </row>
    <row r="27" spans="1:6" ht="62.25">
      <c r="A27" s="244" t="s">
        <v>54</v>
      </c>
      <c r="B27" s="103" t="s">
        <v>43</v>
      </c>
      <c r="C27" s="144" t="s">
        <v>46</v>
      </c>
      <c r="D27" s="125" t="s">
        <v>10</v>
      </c>
      <c r="E27" s="144">
        <v>100</v>
      </c>
      <c r="F27" s="271">
        <f>'Ведомственная 2020'!G27</f>
        <v>13065759</v>
      </c>
    </row>
    <row r="28" spans="1:6" ht="30.75">
      <c r="A28" s="244" t="s">
        <v>167</v>
      </c>
      <c r="B28" s="103" t="s">
        <v>43</v>
      </c>
      <c r="C28" s="144" t="s">
        <v>46</v>
      </c>
      <c r="D28" s="125" t="s">
        <v>10</v>
      </c>
      <c r="E28" s="144">
        <v>200</v>
      </c>
      <c r="F28" s="271">
        <f>'Ведомственная 2020'!G28</f>
        <v>993010</v>
      </c>
    </row>
    <row r="29" spans="1:6" ht="62.25">
      <c r="A29" s="243" t="s">
        <v>575</v>
      </c>
      <c r="B29" s="106" t="s">
        <v>43</v>
      </c>
      <c r="C29" s="106" t="s">
        <v>46</v>
      </c>
      <c r="D29" s="110" t="s">
        <v>372</v>
      </c>
      <c r="E29" s="160"/>
      <c r="F29" s="268">
        <f>F30</f>
        <v>30580</v>
      </c>
    </row>
    <row r="30" spans="1:6" ht="108.75">
      <c r="A30" s="243" t="s">
        <v>576</v>
      </c>
      <c r="B30" s="106" t="s">
        <v>43</v>
      </c>
      <c r="C30" s="106" t="s">
        <v>46</v>
      </c>
      <c r="D30" s="110" t="s">
        <v>373</v>
      </c>
      <c r="E30" s="160"/>
      <c r="F30" s="268">
        <f>F33</f>
        <v>30580</v>
      </c>
    </row>
    <row r="31" spans="1:6" ht="62.25">
      <c r="A31" s="243" t="s">
        <v>564</v>
      </c>
      <c r="B31" s="106" t="s">
        <v>43</v>
      </c>
      <c r="C31" s="106" t="s">
        <v>46</v>
      </c>
      <c r="D31" s="110" t="s">
        <v>457</v>
      </c>
      <c r="E31" s="160"/>
      <c r="F31" s="268">
        <f>F32</f>
        <v>30580</v>
      </c>
    </row>
    <row r="32" spans="1:6" ht="62.25">
      <c r="A32" s="105" t="s">
        <v>566</v>
      </c>
      <c r="B32" s="106" t="s">
        <v>43</v>
      </c>
      <c r="C32" s="106" t="s">
        <v>46</v>
      </c>
      <c r="D32" s="110" t="s">
        <v>234</v>
      </c>
      <c r="E32" s="106"/>
      <c r="F32" s="268">
        <f>F33</f>
        <v>30580</v>
      </c>
    </row>
    <row r="33" spans="1:6" ht="62.25">
      <c r="A33" s="244" t="s">
        <v>54</v>
      </c>
      <c r="B33" s="103" t="s">
        <v>43</v>
      </c>
      <c r="C33" s="103" t="s">
        <v>46</v>
      </c>
      <c r="D33" s="112" t="s">
        <v>234</v>
      </c>
      <c r="E33" s="114">
        <v>100</v>
      </c>
      <c r="F33" s="271">
        <f>'Ведомственная 2020'!G33</f>
        <v>30580</v>
      </c>
    </row>
    <row r="34" spans="1:6" ht="30.75">
      <c r="A34" s="243" t="s">
        <v>38</v>
      </c>
      <c r="B34" s="106" t="s">
        <v>43</v>
      </c>
      <c r="C34" s="145" t="s">
        <v>46</v>
      </c>
      <c r="D34" s="123" t="s">
        <v>374</v>
      </c>
      <c r="E34" s="114"/>
      <c r="F34" s="268">
        <f>F35</f>
        <v>305800</v>
      </c>
    </row>
    <row r="35" spans="1:6" ht="30.75">
      <c r="A35" s="123" t="s">
        <v>5</v>
      </c>
      <c r="B35" s="106" t="s">
        <v>43</v>
      </c>
      <c r="C35" s="145" t="s">
        <v>46</v>
      </c>
      <c r="D35" s="123" t="s">
        <v>375</v>
      </c>
      <c r="E35" s="114"/>
      <c r="F35" s="268">
        <f>F36</f>
        <v>305800</v>
      </c>
    </row>
    <row r="36" spans="1:6" ht="46.5">
      <c r="A36" s="243" t="s">
        <v>303</v>
      </c>
      <c r="B36" s="106" t="s">
        <v>43</v>
      </c>
      <c r="C36" s="145" t="s">
        <v>46</v>
      </c>
      <c r="D36" s="123" t="s">
        <v>189</v>
      </c>
      <c r="E36" s="160"/>
      <c r="F36" s="268">
        <f>F37+F38</f>
        <v>305800</v>
      </c>
    </row>
    <row r="37" spans="1:6" ht="62.25">
      <c r="A37" s="244" t="s">
        <v>54</v>
      </c>
      <c r="B37" s="103" t="s">
        <v>43</v>
      </c>
      <c r="C37" s="144" t="s">
        <v>46</v>
      </c>
      <c r="D37" s="125" t="s">
        <v>189</v>
      </c>
      <c r="E37" s="144">
        <v>100</v>
      </c>
      <c r="F37" s="271">
        <f>'Ведомственная 2020'!G37</f>
        <v>303796</v>
      </c>
    </row>
    <row r="38" spans="1:6" ht="30.75">
      <c r="A38" s="244" t="s">
        <v>167</v>
      </c>
      <c r="B38" s="103" t="s">
        <v>43</v>
      </c>
      <c r="C38" s="144" t="s">
        <v>46</v>
      </c>
      <c r="D38" s="125" t="s">
        <v>189</v>
      </c>
      <c r="E38" s="144">
        <v>200</v>
      </c>
      <c r="F38" s="271">
        <f>'Ведомственная 2020'!G38</f>
        <v>2004</v>
      </c>
    </row>
    <row r="39" spans="1:6" s="339" customFormat="1" ht="15">
      <c r="A39" s="336" t="s">
        <v>763</v>
      </c>
      <c r="B39" s="335" t="s">
        <v>43</v>
      </c>
      <c r="C39" s="335" t="s">
        <v>473</v>
      </c>
      <c r="D39" s="337"/>
      <c r="E39" s="338"/>
      <c r="F39" s="298">
        <f>F40</f>
        <v>5300</v>
      </c>
    </row>
    <row r="40" spans="1:6" s="339" customFormat="1" ht="30.75">
      <c r="A40" s="336" t="s">
        <v>38</v>
      </c>
      <c r="B40" s="335" t="s">
        <v>43</v>
      </c>
      <c r="C40" s="335" t="s">
        <v>473</v>
      </c>
      <c r="D40" s="337" t="s">
        <v>374</v>
      </c>
      <c r="E40" s="338"/>
      <c r="F40" s="298">
        <f>F41</f>
        <v>5300</v>
      </c>
    </row>
    <row r="41" spans="1:6" s="339" customFormat="1" ht="30.75">
      <c r="A41" s="336" t="s">
        <v>5</v>
      </c>
      <c r="B41" s="335" t="s">
        <v>43</v>
      </c>
      <c r="C41" s="335" t="s">
        <v>473</v>
      </c>
      <c r="D41" s="337" t="s">
        <v>375</v>
      </c>
      <c r="E41" s="338"/>
      <c r="F41" s="297">
        <f>F42</f>
        <v>5300</v>
      </c>
    </row>
    <row r="42" spans="1:6" s="339" customFormat="1" ht="46.5">
      <c r="A42" s="318" t="s">
        <v>764</v>
      </c>
      <c r="B42" s="321" t="s">
        <v>43</v>
      </c>
      <c r="C42" s="321" t="s">
        <v>473</v>
      </c>
      <c r="D42" s="340" t="s">
        <v>765</v>
      </c>
      <c r="E42" s="338"/>
      <c r="F42" s="297">
        <f>F43</f>
        <v>5300</v>
      </c>
    </row>
    <row r="43" spans="1:6" s="339" customFormat="1" ht="30.75">
      <c r="A43" s="318" t="s">
        <v>167</v>
      </c>
      <c r="B43" s="321" t="s">
        <v>43</v>
      </c>
      <c r="C43" s="321" t="s">
        <v>473</v>
      </c>
      <c r="D43" s="340" t="s">
        <v>765</v>
      </c>
      <c r="E43" s="338" t="s">
        <v>178</v>
      </c>
      <c r="F43" s="297">
        <f>'Ведомственная 2020'!G43</f>
        <v>5300</v>
      </c>
    </row>
    <row r="44" spans="1:6" ht="46.5">
      <c r="A44" s="243" t="s">
        <v>288</v>
      </c>
      <c r="B44" s="106" t="s">
        <v>43</v>
      </c>
      <c r="C44" s="145" t="s">
        <v>49</v>
      </c>
      <c r="D44" s="160"/>
      <c r="E44" s="160"/>
      <c r="F44" s="268">
        <f>F45</f>
        <v>2544354</v>
      </c>
    </row>
    <row r="45" spans="1:6" ht="46.5">
      <c r="A45" s="123" t="s">
        <v>623</v>
      </c>
      <c r="B45" s="106" t="s">
        <v>43</v>
      </c>
      <c r="C45" s="145" t="s">
        <v>49</v>
      </c>
      <c r="D45" s="137" t="s">
        <v>376</v>
      </c>
      <c r="E45" s="160"/>
      <c r="F45" s="268">
        <f>F48</f>
        <v>2544354</v>
      </c>
    </row>
    <row r="46" spans="1:6" ht="78">
      <c r="A46" s="123" t="s">
        <v>577</v>
      </c>
      <c r="B46" s="106" t="s">
        <v>43</v>
      </c>
      <c r="C46" s="145" t="s">
        <v>49</v>
      </c>
      <c r="D46" s="123" t="s">
        <v>377</v>
      </c>
      <c r="E46" s="160"/>
      <c r="F46" s="268">
        <f>F47</f>
        <v>2544354</v>
      </c>
    </row>
    <row r="47" spans="1:6" ht="46.5">
      <c r="A47" s="246" t="s">
        <v>718</v>
      </c>
      <c r="B47" s="106" t="s">
        <v>43</v>
      </c>
      <c r="C47" s="145" t="s">
        <v>49</v>
      </c>
      <c r="D47" s="123" t="s">
        <v>378</v>
      </c>
      <c r="E47" s="160"/>
      <c r="F47" s="268">
        <f>F48</f>
        <v>2544354</v>
      </c>
    </row>
    <row r="48" spans="1:6" ht="30.75">
      <c r="A48" s="202" t="s">
        <v>187</v>
      </c>
      <c r="B48" s="103" t="s">
        <v>43</v>
      </c>
      <c r="C48" s="144" t="s">
        <v>49</v>
      </c>
      <c r="D48" s="125" t="s">
        <v>239</v>
      </c>
      <c r="E48" s="163"/>
      <c r="F48" s="271">
        <f>F49+F50</f>
        <v>2544354</v>
      </c>
    </row>
    <row r="49" spans="1:6" ht="62.25">
      <c r="A49" s="244" t="s">
        <v>54</v>
      </c>
      <c r="B49" s="103" t="s">
        <v>43</v>
      </c>
      <c r="C49" s="144" t="s">
        <v>49</v>
      </c>
      <c r="D49" s="125" t="s">
        <v>239</v>
      </c>
      <c r="E49" s="144">
        <v>100</v>
      </c>
      <c r="F49" s="271">
        <f>'Ведомственная 2020'!G310</f>
        <v>2295754</v>
      </c>
    </row>
    <row r="50" spans="1:6" ht="30.75">
      <c r="A50" s="244" t="s">
        <v>167</v>
      </c>
      <c r="B50" s="103" t="s">
        <v>43</v>
      </c>
      <c r="C50" s="144" t="s">
        <v>49</v>
      </c>
      <c r="D50" s="125" t="s">
        <v>239</v>
      </c>
      <c r="E50" s="144">
        <v>200</v>
      </c>
      <c r="F50" s="271">
        <f>'Ведомственная 2020'!G311</f>
        <v>248600</v>
      </c>
    </row>
    <row r="51" spans="1:6" ht="15">
      <c r="A51" s="243" t="s">
        <v>179</v>
      </c>
      <c r="B51" s="106" t="s">
        <v>43</v>
      </c>
      <c r="C51" s="145" t="s">
        <v>276</v>
      </c>
      <c r="D51" s="160"/>
      <c r="E51" s="160"/>
      <c r="F51" s="268">
        <f>F52</f>
        <v>400000</v>
      </c>
    </row>
    <row r="52" spans="1:6" ht="15">
      <c r="A52" s="123" t="s">
        <v>145</v>
      </c>
      <c r="B52" s="106" t="s">
        <v>43</v>
      </c>
      <c r="C52" s="145" t="s">
        <v>276</v>
      </c>
      <c r="D52" s="123" t="s">
        <v>379</v>
      </c>
      <c r="E52" s="160"/>
      <c r="F52" s="268">
        <f>F53</f>
        <v>400000</v>
      </c>
    </row>
    <row r="53" spans="1:6" ht="30.75">
      <c r="A53" s="203" t="s">
        <v>6</v>
      </c>
      <c r="B53" s="106" t="s">
        <v>43</v>
      </c>
      <c r="C53" s="145" t="s">
        <v>276</v>
      </c>
      <c r="D53" s="123" t="s">
        <v>380</v>
      </c>
      <c r="E53" s="163"/>
      <c r="F53" s="268">
        <f>F54</f>
        <v>400000</v>
      </c>
    </row>
    <row r="54" spans="1:6" ht="30.75">
      <c r="A54" s="202" t="s">
        <v>6</v>
      </c>
      <c r="B54" s="103" t="s">
        <v>43</v>
      </c>
      <c r="C54" s="144" t="s">
        <v>276</v>
      </c>
      <c r="D54" s="125" t="s">
        <v>190</v>
      </c>
      <c r="E54" s="163"/>
      <c r="F54" s="271">
        <f>F55</f>
        <v>400000</v>
      </c>
    </row>
    <row r="55" spans="1:6" ht="15">
      <c r="A55" s="244" t="s">
        <v>279</v>
      </c>
      <c r="B55" s="103" t="s">
        <v>43</v>
      </c>
      <c r="C55" s="144" t="s">
        <v>276</v>
      </c>
      <c r="D55" s="125" t="s">
        <v>190</v>
      </c>
      <c r="E55" s="144">
        <v>800</v>
      </c>
      <c r="F55" s="271">
        <f>'Ведомственная 2020'!G48</f>
        <v>400000</v>
      </c>
    </row>
    <row r="56" spans="1:6" ht="15">
      <c r="A56" s="243" t="s">
        <v>18</v>
      </c>
      <c r="B56" s="106" t="s">
        <v>43</v>
      </c>
      <c r="C56" s="145" t="s">
        <v>173</v>
      </c>
      <c r="D56" s="160" t="s">
        <v>333</v>
      </c>
      <c r="E56" s="160"/>
      <c r="F56" s="268">
        <f>F57+F91+F97+F102+F86+F106+F79+F119</f>
        <v>25751789.659999996</v>
      </c>
    </row>
    <row r="57" spans="1:6" ht="37.5" customHeight="1">
      <c r="A57" s="123" t="s">
        <v>578</v>
      </c>
      <c r="B57" s="106" t="s">
        <v>43</v>
      </c>
      <c r="C57" s="106" t="s">
        <v>173</v>
      </c>
      <c r="D57" s="137" t="s">
        <v>381</v>
      </c>
      <c r="E57" s="160"/>
      <c r="F57" s="268">
        <f>F58+F62+F66</f>
        <v>1333406</v>
      </c>
    </row>
    <row r="58" spans="1:6" ht="62.25">
      <c r="A58" s="123" t="s">
        <v>579</v>
      </c>
      <c r="B58" s="106" t="s">
        <v>43</v>
      </c>
      <c r="C58" s="106" t="s">
        <v>173</v>
      </c>
      <c r="D58" s="137" t="s">
        <v>397</v>
      </c>
      <c r="E58" s="160"/>
      <c r="F58" s="268">
        <f>F59</f>
        <v>124300</v>
      </c>
    </row>
    <row r="59" spans="1:6" ht="51.75" customHeight="1">
      <c r="A59" s="110" t="s">
        <v>193</v>
      </c>
      <c r="B59" s="106" t="s">
        <v>43</v>
      </c>
      <c r="C59" s="106" t="s">
        <v>173</v>
      </c>
      <c r="D59" s="110" t="s">
        <v>421</v>
      </c>
      <c r="E59" s="160"/>
      <c r="F59" s="268">
        <f>F60</f>
        <v>124300</v>
      </c>
    </row>
    <row r="60" spans="1:6" ht="46.5">
      <c r="A60" s="202" t="s">
        <v>1</v>
      </c>
      <c r="B60" s="103" t="s">
        <v>43</v>
      </c>
      <c r="C60" s="103" t="s">
        <v>173</v>
      </c>
      <c r="D60" s="112" t="s">
        <v>194</v>
      </c>
      <c r="E60" s="163"/>
      <c r="F60" s="271">
        <f>F61</f>
        <v>124300</v>
      </c>
    </row>
    <row r="61" spans="1:6" ht="30.75">
      <c r="A61" s="244" t="s">
        <v>55</v>
      </c>
      <c r="B61" s="103" t="s">
        <v>43</v>
      </c>
      <c r="C61" s="103" t="s">
        <v>173</v>
      </c>
      <c r="D61" s="112" t="s">
        <v>194</v>
      </c>
      <c r="E61" s="144">
        <v>600</v>
      </c>
      <c r="F61" s="271">
        <f>'Ведомственная 2020'!G54</f>
        <v>124300</v>
      </c>
    </row>
    <row r="62" spans="1:6" ht="62.25">
      <c r="A62" s="123" t="s">
        <v>580</v>
      </c>
      <c r="B62" s="106" t="s">
        <v>43</v>
      </c>
      <c r="C62" s="106" t="s">
        <v>173</v>
      </c>
      <c r="D62" s="137" t="s">
        <v>399</v>
      </c>
      <c r="E62" s="160"/>
      <c r="F62" s="268">
        <f>F63</f>
        <v>52000</v>
      </c>
    </row>
    <row r="63" spans="1:6" ht="46.5">
      <c r="A63" s="243" t="s">
        <v>195</v>
      </c>
      <c r="B63" s="106" t="s">
        <v>43</v>
      </c>
      <c r="C63" s="106" t="s">
        <v>173</v>
      </c>
      <c r="D63" s="166" t="s">
        <v>422</v>
      </c>
      <c r="E63" s="160"/>
      <c r="F63" s="268">
        <f>F64</f>
        <v>52000</v>
      </c>
    </row>
    <row r="64" spans="1:6" ht="15">
      <c r="A64" s="112" t="s">
        <v>196</v>
      </c>
      <c r="B64" s="103" t="s">
        <v>43</v>
      </c>
      <c r="C64" s="103" t="s">
        <v>173</v>
      </c>
      <c r="D64" s="125" t="s">
        <v>282</v>
      </c>
      <c r="E64" s="144"/>
      <c r="F64" s="271">
        <f>F65</f>
        <v>52000</v>
      </c>
    </row>
    <row r="65" spans="1:6" ht="30.75">
      <c r="A65" s="244" t="s">
        <v>167</v>
      </c>
      <c r="B65" s="103" t="s">
        <v>43</v>
      </c>
      <c r="C65" s="103" t="s">
        <v>173</v>
      </c>
      <c r="D65" s="125" t="s">
        <v>282</v>
      </c>
      <c r="E65" s="144" t="s">
        <v>178</v>
      </c>
      <c r="F65" s="271">
        <f>'Ведомственная 2020'!G58</f>
        <v>52000</v>
      </c>
    </row>
    <row r="66" spans="1:6" ht="78">
      <c r="A66" s="123" t="s">
        <v>581</v>
      </c>
      <c r="B66" s="106" t="s">
        <v>43</v>
      </c>
      <c r="C66" s="145" t="s">
        <v>173</v>
      </c>
      <c r="D66" s="229" t="s">
        <v>398</v>
      </c>
      <c r="E66" s="160"/>
      <c r="F66" s="268">
        <f>F67+F70+F73</f>
        <v>1157106</v>
      </c>
    </row>
    <row r="67" spans="1:6" ht="78">
      <c r="A67" s="243" t="s">
        <v>720</v>
      </c>
      <c r="B67" s="106" t="s">
        <v>43</v>
      </c>
      <c r="C67" s="106" t="s">
        <v>173</v>
      </c>
      <c r="D67" s="123" t="s">
        <v>423</v>
      </c>
      <c r="E67" s="124"/>
      <c r="F67" s="268">
        <f>F68</f>
        <v>5000</v>
      </c>
    </row>
    <row r="68" spans="1:6" ht="15">
      <c r="A68" s="112" t="s">
        <v>196</v>
      </c>
      <c r="B68" s="103" t="s">
        <v>43</v>
      </c>
      <c r="C68" s="103" t="s">
        <v>173</v>
      </c>
      <c r="D68" s="125" t="s">
        <v>199</v>
      </c>
      <c r="E68" s="121"/>
      <c r="F68" s="271">
        <f>F69</f>
        <v>5000</v>
      </c>
    </row>
    <row r="69" spans="1:6" ht="30.75">
      <c r="A69" s="244" t="s">
        <v>167</v>
      </c>
      <c r="B69" s="103" t="s">
        <v>43</v>
      </c>
      <c r="C69" s="103" t="s">
        <v>173</v>
      </c>
      <c r="D69" s="125" t="s">
        <v>199</v>
      </c>
      <c r="E69" s="126">
        <v>200</v>
      </c>
      <c r="F69" s="271">
        <f>'Ведомственная 2020'!G68</f>
        <v>5000</v>
      </c>
    </row>
    <row r="70" spans="1:6" ht="30.75">
      <c r="A70" s="246" t="s">
        <v>198</v>
      </c>
      <c r="B70" s="106" t="s">
        <v>43</v>
      </c>
      <c r="C70" s="106" t="s">
        <v>173</v>
      </c>
      <c r="D70" s="123" t="s">
        <v>424</v>
      </c>
      <c r="E70" s="124"/>
      <c r="F70" s="268">
        <f>F71</f>
        <v>116000</v>
      </c>
    </row>
    <row r="71" spans="1:6" ht="15">
      <c r="A71" s="112" t="s">
        <v>196</v>
      </c>
      <c r="B71" s="103" t="s">
        <v>43</v>
      </c>
      <c r="C71" s="103" t="s">
        <v>173</v>
      </c>
      <c r="D71" s="125" t="s">
        <v>200</v>
      </c>
      <c r="E71" s="121"/>
      <c r="F71" s="271">
        <f>F72</f>
        <v>116000</v>
      </c>
    </row>
    <row r="72" spans="1:6" ht="30.75">
      <c r="A72" s="244" t="s">
        <v>167</v>
      </c>
      <c r="B72" s="103" t="s">
        <v>43</v>
      </c>
      <c r="C72" s="103" t="s">
        <v>173</v>
      </c>
      <c r="D72" s="125" t="s">
        <v>200</v>
      </c>
      <c r="E72" s="121">
        <v>200</v>
      </c>
      <c r="F72" s="271">
        <f>'Ведомственная 2020'!G71</f>
        <v>116000</v>
      </c>
    </row>
    <row r="73" spans="1:6" ht="62.25">
      <c r="A73" s="246" t="s">
        <v>719</v>
      </c>
      <c r="B73" s="106" t="s">
        <v>43</v>
      </c>
      <c r="C73" s="106" t="s">
        <v>173</v>
      </c>
      <c r="D73" s="123" t="s">
        <v>425</v>
      </c>
      <c r="E73" s="160"/>
      <c r="F73" s="268">
        <f>F74+F77</f>
        <v>1036106</v>
      </c>
    </row>
    <row r="74" spans="1:6" ht="46.5">
      <c r="A74" s="244" t="s">
        <v>0</v>
      </c>
      <c r="B74" s="103" t="s">
        <v>43</v>
      </c>
      <c r="C74" s="103" t="s">
        <v>173</v>
      </c>
      <c r="D74" s="125" t="s">
        <v>197</v>
      </c>
      <c r="E74" s="163"/>
      <c r="F74" s="271">
        <f>F75+F76</f>
        <v>917400</v>
      </c>
    </row>
    <row r="75" spans="1:6" ht="62.25">
      <c r="A75" s="244" t="s">
        <v>54</v>
      </c>
      <c r="B75" s="103" t="s">
        <v>43</v>
      </c>
      <c r="C75" s="103" t="s">
        <v>173</v>
      </c>
      <c r="D75" s="125" t="s">
        <v>197</v>
      </c>
      <c r="E75" s="144">
        <v>100</v>
      </c>
      <c r="F75" s="271">
        <f>'Ведомственная 2020'!G62</f>
        <v>915400</v>
      </c>
    </row>
    <row r="76" spans="1:6" ht="30.75">
      <c r="A76" s="244" t="s">
        <v>167</v>
      </c>
      <c r="B76" s="103" t="s">
        <v>43</v>
      </c>
      <c r="C76" s="103" t="s">
        <v>173</v>
      </c>
      <c r="D76" s="125" t="s">
        <v>197</v>
      </c>
      <c r="E76" s="144">
        <v>200</v>
      </c>
      <c r="F76" s="271">
        <f>'Ведомственная 2020'!G63</f>
        <v>2000</v>
      </c>
    </row>
    <row r="77" spans="1:6" ht="30.75">
      <c r="A77" s="246" t="s">
        <v>187</v>
      </c>
      <c r="B77" s="260" t="s">
        <v>43</v>
      </c>
      <c r="C77" s="260" t="s">
        <v>173</v>
      </c>
      <c r="D77" s="110" t="s">
        <v>515</v>
      </c>
      <c r="E77" s="121"/>
      <c r="F77" s="268">
        <f>F78</f>
        <v>118706</v>
      </c>
    </row>
    <row r="78" spans="1:6" ht="62.25">
      <c r="A78" s="113" t="s">
        <v>54</v>
      </c>
      <c r="B78" s="103" t="s">
        <v>43</v>
      </c>
      <c r="C78" s="103" t="s">
        <v>173</v>
      </c>
      <c r="D78" s="112" t="s">
        <v>515</v>
      </c>
      <c r="E78" s="121">
        <v>100</v>
      </c>
      <c r="F78" s="271">
        <f>'Ведомственная 2020'!G65</f>
        <v>118706</v>
      </c>
    </row>
    <row r="79" spans="1:6" ht="46.5">
      <c r="A79" s="243" t="s">
        <v>582</v>
      </c>
      <c r="B79" s="106" t="s">
        <v>43</v>
      </c>
      <c r="C79" s="106" t="s">
        <v>173</v>
      </c>
      <c r="D79" s="115" t="s">
        <v>382</v>
      </c>
      <c r="E79" s="122"/>
      <c r="F79" s="268">
        <f>F80</f>
        <v>800000</v>
      </c>
    </row>
    <row r="80" spans="1:6" ht="78">
      <c r="A80" s="243" t="s">
        <v>583</v>
      </c>
      <c r="B80" s="106" t="s">
        <v>43</v>
      </c>
      <c r="C80" s="106" t="s">
        <v>173</v>
      </c>
      <c r="D80" s="110" t="s">
        <v>420</v>
      </c>
      <c r="E80" s="122"/>
      <c r="F80" s="268">
        <f>F81</f>
        <v>800000</v>
      </c>
    </row>
    <row r="81" spans="1:6" ht="53.25" customHeight="1">
      <c r="A81" s="243" t="s">
        <v>132</v>
      </c>
      <c r="B81" s="106" t="s">
        <v>43</v>
      </c>
      <c r="C81" s="106" t="s">
        <v>173</v>
      </c>
      <c r="D81" s="110" t="s">
        <v>426</v>
      </c>
      <c r="E81" s="122"/>
      <c r="F81" s="268">
        <f>F82+F84</f>
        <v>800000</v>
      </c>
    </row>
    <row r="82" spans="1:6" ht="15">
      <c r="A82" s="243" t="s">
        <v>325</v>
      </c>
      <c r="B82" s="106" t="s">
        <v>43</v>
      </c>
      <c r="C82" s="106" t="s">
        <v>173</v>
      </c>
      <c r="D82" s="110" t="s">
        <v>326</v>
      </c>
      <c r="E82" s="122"/>
      <c r="F82" s="268">
        <f>F83</f>
        <v>600000</v>
      </c>
    </row>
    <row r="83" spans="1:6" ht="30.75">
      <c r="A83" s="244" t="s">
        <v>167</v>
      </c>
      <c r="B83" s="103" t="s">
        <v>43</v>
      </c>
      <c r="C83" s="103" t="s">
        <v>173</v>
      </c>
      <c r="D83" s="112" t="s">
        <v>326</v>
      </c>
      <c r="E83" s="121">
        <v>200</v>
      </c>
      <c r="F83" s="271">
        <f>'Ведомственная 2020'!G76</f>
        <v>600000</v>
      </c>
    </row>
    <row r="84" spans="1:6" ht="15">
      <c r="A84" s="243" t="s">
        <v>133</v>
      </c>
      <c r="B84" s="106" t="s">
        <v>43</v>
      </c>
      <c r="C84" s="106" t="s">
        <v>173</v>
      </c>
      <c r="D84" s="110" t="s">
        <v>134</v>
      </c>
      <c r="E84" s="122"/>
      <c r="F84" s="268">
        <f>F85</f>
        <v>200000</v>
      </c>
    </row>
    <row r="85" spans="1:6" ht="30.75">
      <c r="A85" s="244" t="s">
        <v>167</v>
      </c>
      <c r="B85" s="103" t="s">
        <v>43</v>
      </c>
      <c r="C85" s="103" t="s">
        <v>173</v>
      </c>
      <c r="D85" s="112" t="s">
        <v>134</v>
      </c>
      <c r="E85" s="121">
        <v>200</v>
      </c>
      <c r="F85" s="271">
        <f>'Ведомственная 2020'!G78</f>
        <v>200000</v>
      </c>
    </row>
    <row r="86" spans="1:6" ht="46.5">
      <c r="A86" s="243" t="s">
        <v>586</v>
      </c>
      <c r="B86" s="106" t="s">
        <v>43</v>
      </c>
      <c r="C86" s="145" t="s">
        <v>173</v>
      </c>
      <c r="D86" s="137" t="s">
        <v>383</v>
      </c>
      <c r="E86" s="124"/>
      <c r="F86" s="268">
        <f>F87</f>
        <v>25000</v>
      </c>
    </row>
    <row r="87" spans="1:6" ht="62.25">
      <c r="A87" s="243" t="s">
        <v>587</v>
      </c>
      <c r="B87" s="106" t="s">
        <v>43</v>
      </c>
      <c r="C87" s="145" t="s">
        <v>173</v>
      </c>
      <c r="D87" s="123" t="s">
        <v>419</v>
      </c>
      <c r="E87" s="124"/>
      <c r="F87" s="268">
        <f>F88</f>
        <v>25000</v>
      </c>
    </row>
    <row r="88" spans="1:6" ht="62.25">
      <c r="A88" s="110" t="s">
        <v>34</v>
      </c>
      <c r="B88" s="106" t="s">
        <v>43</v>
      </c>
      <c r="C88" s="145" t="s">
        <v>173</v>
      </c>
      <c r="D88" s="123" t="s">
        <v>427</v>
      </c>
      <c r="E88" s="124"/>
      <c r="F88" s="268">
        <f>F89</f>
        <v>25000</v>
      </c>
    </row>
    <row r="89" spans="1:6" ht="35.25" customHeight="1">
      <c r="A89" s="243" t="s">
        <v>721</v>
      </c>
      <c r="B89" s="263" t="s">
        <v>43</v>
      </c>
      <c r="C89" s="145" t="s">
        <v>173</v>
      </c>
      <c r="D89" s="123" t="s">
        <v>201</v>
      </c>
      <c r="E89" s="124"/>
      <c r="F89" s="268">
        <f>F90</f>
        <v>25000</v>
      </c>
    </row>
    <row r="90" spans="1:6" ht="30.75">
      <c r="A90" s="244" t="s">
        <v>167</v>
      </c>
      <c r="B90" s="103" t="s">
        <v>43</v>
      </c>
      <c r="C90" s="144" t="s">
        <v>173</v>
      </c>
      <c r="D90" s="125" t="s">
        <v>201</v>
      </c>
      <c r="E90" s="126">
        <v>200</v>
      </c>
      <c r="F90" s="271">
        <f>'Ведомственная 2020'!G83</f>
        <v>25000</v>
      </c>
    </row>
    <row r="91" spans="1:6" ht="46.5">
      <c r="A91" s="123" t="s">
        <v>588</v>
      </c>
      <c r="B91" s="106" t="s">
        <v>43</v>
      </c>
      <c r="C91" s="145" t="s">
        <v>173</v>
      </c>
      <c r="D91" s="137" t="s">
        <v>384</v>
      </c>
      <c r="E91" s="160"/>
      <c r="F91" s="268">
        <f>F92</f>
        <v>291271</v>
      </c>
    </row>
    <row r="92" spans="1:6" ht="78">
      <c r="A92" s="123" t="s">
        <v>589</v>
      </c>
      <c r="B92" s="106" t="s">
        <v>43</v>
      </c>
      <c r="C92" s="145" t="s">
        <v>173</v>
      </c>
      <c r="D92" s="137" t="s">
        <v>418</v>
      </c>
      <c r="E92" s="160"/>
      <c r="F92" s="268">
        <f>F93</f>
        <v>291271</v>
      </c>
    </row>
    <row r="93" spans="1:6" ht="46.5">
      <c r="A93" s="246" t="s">
        <v>202</v>
      </c>
      <c r="B93" s="106" t="s">
        <v>43</v>
      </c>
      <c r="C93" s="145" t="s">
        <v>173</v>
      </c>
      <c r="D93" s="110" t="s">
        <v>428</v>
      </c>
      <c r="E93" s="160"/>
      <c r="F93" s="268">
        <f>F94</f>
        <v>291271</v>
      </c>
    </row>
    <row r="94" spans="1:6" ht="30.75">
      <c r="A94" s="202" t="s">
        <v>2</v>
      </c>
      <c r="B94" s="103" t="s">
        <v>43</v>
      </c>
      <c r="C94" s="144" t="s">
        <v>173</v>
      </c>
      <c r="D94" s="125" t="s">
        <v>203</v>
      </c>
      <c r="E94" s="163"/>
      <c r="F94" s="268">
        <f>F95+F96</f>
        <v>291271</v>
      </c>
    </row>
    <row r="95" spans="1:6" ht="62.25">
      <c r="A95" s="244" t="s">
        <v>54</v>
      </c>
      <c r="B95" s="103" t="s">
        <v>43</v>
      </c>
      <c r="C95" s="144" t="s">
        <v>173</v>
      </c>
      <c r="D95" s="125" t="s">
        <v>203</v>
      </c>
      <c r="E95" s="144">
        <v>100</v>
      </c>
      <c r="F95" s="271">
        <f>'Ведомственная 2020'!G88</f>
        <v>274167</v>
      </c>
    </row>
    <row r="96" spans="1:6" ht="30.75">
      <c r="A96" s="244" t="s">
        <v>167</v>
      </c>
      <c r="B96" s="103" t="s">
        <v>43</v>
      </c>
      <c r="C96" s="144" t="s">
        <v>173</v>
      </c>
      <c r="D96" s="125" t="s">
        <v>203</v>
      </c>
      <c r="E96" s="144">
        <v>200</v>
      </c>
      <c r="F96" s="271">
        <f>'Ведомственная 2020'!G89</f>
        <v>17104</v>
      </c>
    </row>
    <row r="97" spans="1:6" ht="48.75" customHeight="1">
      <c r="A97" s="243" t="s">
        <v>590</v>
      </c>
      <c r="B97" s="106" t="s">
        <v>43</v>
      </c>
      <c r="C97" s="145" t="s">
        <v>173</v>
      </c>
      <c r="D97" s="123" t="s">
        <v>385</v>
      </c>
      <c r="E97" s="124"/>
      <c r="F97" s="268">
        <f>F98</f>
        <v>30000</v>
      </c>
    </row>
    <row r="98" spans="1:6" ht="86.25" customHeight="1">
      <c r="A98" s="243" t="s">
        <v>591</v>
      </c>
      <c r="B98" s="106" t="s">
        <v>43</v>
      </c>
      <c r="C98" s="145" t="s">
        <v>173</v>
      </c>
      <c r="D98" s="123" t="s">
        <v>417</v>
      </c>
      <c r="E98" s="124"/>
      <c r="F98" s="268">
        <f>F99</f>
        <v>30000</v>
      </c>
    </row>
    <row r="99" spans="1:6" ht="62.25">
      <c r="A99" s="243" t="s">
        <v>7</v>
      </c>
      <c r="B99" s="106" t="s">
        <v>43</v>
      </c>
      <c r="C99" s="145" t="s">
        <v>173</v>
      </c>
      <c r="D99" s="123" t="s">
        <v>429</v>
      </c>
      <c r="E99" s="124"/>
      <c r="F99" s="268">
        <f>F100</f>
        <v>30000</v>
      </c>
    </row>
    <row r="100" spans="1:6" ht="30.75">
      <c r="A100" s="244" t="s">
        <v>8</v>
      </c>
      <c r="B100" s="103" t="s">
        <v>43</v>
      </c>
      <c r="C100" s="144" t="s">
        <v>173</v>
      </c>
      <c r="D100" s="125" t="s">
        <v>9</v>
      </c>
      <c r="E100" s="126"/>
      <c r="F100" s="271">
        <f>F101</f>
        <v>30000</v>
      </c>
    </row>
    <row r="101" spans="1:6" ht="15">
      <c r="A101" s="244" t="s">
        <v>300</v>
      </c>
      <c r="B101" s="103" t="s">
        <v>43</v>
      </c>
      <c r="C101" s="144" t="s">
        <v>173</v>
      </c>
      <c r="D101" s="125" t="s">
        <v>9</v>
      </c>
      <c r="E101" s="126">
        <v>300</v>
      </c>
      <c r="F101" s="271">
        <f>'Ведомственная 2020'!G94</f>
        <v>30000</v>
      </c>
    </row>
    <row r="102" spans="1:6" ht="30.75">
      <c r="A102" s="243" t="s">
        <v>61</v>
      </c>
      <c r="B102" s="106" t="s">
        <v>43</v>
      </c>
      <c r="C102" s="145" t="s">
        <v>173</v>
      </c>
      <c r="D102" s="123" t="s">
        <v>386</v>
      </c>
      <c r="E102" s="167"/>
      <c r="F102" s="268">
        <f>F103</f>
        <v>4797796.65</v>
      </c>
    </row>
    <row r="103" spans="1:6" ht="30.75">
      <c r="A103" s="243" t="s">
        <v>519</v>
      </c>
      <c r="B103" s="106" t="s">
        <v>43</v>
      </c>
      <c r="C103" s="145" t="s">
        <v>173</v>
      </c>
      <c r="D103" s="123" t="s">
        <v>416</v>
      </c>
      <c r="E103" s="167"/>
      <c r="F103" s="268">
        <f>F104</f>
        <v>4797796.65</v>
      </c>
    </row>
    <row r="104" spans="1:6" ht="30.75">
      <c r="A104" s="244" t="s">
        <v>469</v>
      </c>
      <c r="B104" s="103" t="s">
        <v>43</v>
      </c>
      <c r="C104" s="144" t="s">
        <v>173</v>
      </c>
      <c r="D104" s="125" t="s">
        <v>204</v>
      </c>
      <c r="E104" s="164"/>
      <c r="F104" s="271">
        <f>F105</f>
        <v>4797796.65</v>
      </c>
    </row>
    <row r="105" spans="1:6" ht="15">
      <c r="A105" s="244" t="s">
        <v>279</v>
      </c>
      <c r="B105" s="103" t="s">
        <v>43</v>
      </c>
      <c r="C105" s="144" t="s">
        <v>173</v>
      </c>
      <c r="D105" s="125" t="s">
        <v>204</v>
      </c>
      <c r="E105" s="144" t="s">
        <v>171</v>
      </c>
      <c r="F105" s="271">
        <f>'Ведомственная 2020'!G98</f>
        <v>4797796.65</v>
      </c>
    </row>
    <row r="106" spans="1:6" ht="30.75">
      <c r="A106" s="243" t="s">
        <v>38</v>
      </c>
      <c r="B106" s="106" t="s">
        <v>43</v>
      </c>
      <c r="C106" s="145" t="s">
        <v>173</v>
      </c>
      <c r="D106" s="137" t="s">
        <v>374</v>
      </c>
      <c r="E106" s="114"/>
      <c r="F106" s="268">
        <f>F107</f>
        <v>18444316.009999998</v>
      </c>
    </row>
    <row r="107" spans="1:6" ht="30.75">
      <c r="A107" s="243" t="s">
        <v>5</v>
      </c>
      <c r="B107" s="106" t="s">
        <v>43</v>
      </c>
      <c r="C107" s="145" t="s">
        <v>173</v>
      </c>
      <c r="D107" s="137" t="s">
        <v>375</v>
      </c>
      <c r="E107" s="114"/>
      <c r="F107" s="268">
        <f>F108+F111+F115+F117</f>
        <v>18444316.009999998</v>
      </c>
    </row>
    <row r="108" spans="1:6" ht="48" customHeight="1">
      <c r="A108" s="203" t="s">
        <v>520</v>
      </c>
      <c r="B108" s="106" t="s">
        <v>43</v>
      </c>
      <c r="C108" s="145" t="s">
        <v>173</v>
      </c>
      <c r="D108" s="123" t="s">
        <v>235</v>
      </c>
      <c r="E108" s="163"/>
      <c r="F108" s="268">
        <f>F109+F110</f>
        <v>3063296</v>
      </c>
    </row>
    <row r="109" spans="1:6" ht="62.25">
      <c r="A109" s="244" t="s">
        <v>54</v>
      </c>
      <c r="B109" s="103" t="s">
        <v>43</v>
      </c>
      <c r="C109" s="144" t="s">
        <v>173</v>
      </c>
      <c r="D109" s="125" t="s">
        <v>235</v>
      </c>
      <c r="E109" s="144">
        <v>100</v>
      </c>
      <c r="F109" s="271">
        <f>'Ведомственная 2020'!G102</f>
        <v>1055693</v>
      </c>
    </row>
    <row r="110" spans="1:6" ht="30.75">
      <c r="A110" s="244" t="s">
        <v>167</v>
      </c>
      <c r="B110" s="103" t="s">
        <v>43</v>
      </c>
      <c r="C110" s="144" t="s">
        <v>173</v>
      </c>
      <c r="D110" s="125" t="s">
        <v>235</v>
      </c>
      <c r="E110" s="144">
        <v>200</v>
      </c>
      <c r="F110" s="271">
        <f>'Ведомственная 2020'!G103</f>
        <v>2007603</v>
      </c>
    </row>
    <row r="111" spans="1:6" ht="30.75">
      <c r="A111" s="243" t="s">
        <v>174</v>
      </c>
      <c r="B111" s="106" t="s">
        <v>43</v>
      </c>
      <c r="C111" s="145" t="s">
        <v>173</v>
      </c>
      <c r="D111" s="123" t="s">
        <v>205</v>
      </c>
      <c r="E111" s="160"/>
      <c r="F111" s="271">
        <f>F112+F113+F114</f>
        <v>14888578.04</v>
      </c>
    </row>
    <row r="112" spans="1:6" ht="62.25">
      <c r="A112" s="244" t="s">
        <v>54</v>
      </c>
      <c r="B112" s="103" t="s">
        <v>43</v>
      </c>
      <c r="C112" s="144" t="s">
        <v>173</v>
      </c>
      <c r="D112" s="125" t="s">
        <v>205</v>
      </c>
      <c r="E112" s="144" t="s">
        <v>177</v>
      </c>
      <c r="F112" s="271">
        <f>'Ведомственная 2020'!G105</f>
        <v>6788090</v>
      </c>
    </row>
    <row r="113" spans="1:6" ht="30.75">
      <c r="A113" s="244" t="s">
        <v>167</v>
      </c>
      <c r="B113" s="103" t="s">
        <v>43</v>
      </c>
      <c r="C113" s="144" t="s">
        <v>173</v>
      </c>
      <c r="D113" s="125" t="s">
        <v>205</v>
      </c>
      <c r="E113" s="144" t="s">
        <v>178</v>
      </c>
      <c r="F113" s="271">
        <f>'Ведомственная 2020'!G106</f>
        <v>8039619</v>
      </c>
    </row>
    <row r="114" spans="1:6" ht="15">
      <c r="A114" s="244" t="s">
        <v>279</v>
      </c>
      <c r="B114" s="103" t="s">
        <v>43</v>
      </c>
      <c r="C114" s="144" t="s">
        <v>173</v>
      </c>
      <c r="D114" s="125" t="s">
        <v>205</v>
      </c>
      <c r="E114" s="144" t="s">
        <v>171</v>
      </c>
      <c r="F114" s="271">
        <f>'Ведомственная 2020'!G107</f>
        <v>60869.04</v>
      </c>
    </row>
    <row r="115" spans="1:6" ht="30.75">
      <c r="A115" s="123" t="s">
        <v>60</v>
      </c>
      <c r="B115" s="106" t="s">
        <v>43</v>
      </c>
      <c r="C115" s="145" t="s">
        <v>173</v>
      </c>
      <c r="D115" s="123" t="s">
        <v>206</v>
      </c>
      <c r="E115" s="106"/>
      <c r="F115" s="268">
        <f>F116</f>
        <v>150000</v>
      </c>
    </row>
    <row r="116" spans="1:6" ht="30.75">
      <c r="A116" s="244" t="s">
        <v>167</v>
      </c>
      <c r="B116" s="103" t="s">
        <v>43</v>
      </c>
      <c r="C116" s="144" t="s">
        <v>173</v>
      </c>
      <c r="D116" s="125" t="s">
        <v>206</v>
      </c>
      <c r="E116" s="126">
        <v>200</v>
      </c>
      <c r="F116" s="271">
        <f>'Ведомственная 2020'!G109+'Ведомственная 2020'!G495</f>
        <v>150000</v>
      </c>
    </row>
    <row r="117" spans="1:6" ht="35.25" customHeight="1">
      <c r="A117" s="105" t="s">
        <v>654</v>
      </c>
      <c r="B117" s="281" t="s">
        <v>43</v>
      </c>
      <c r="C117" s="281" t="s">
        <v>173</v>
      </c>
      <c r="D117" s="110" t="s">
        <v>653</v>
      </c>
      <c r="E117" s="117"/>
      <c r="F117" s="268">
        <f>F118</f>
        <v>342441.97</v>
      </c>
    </row>
    <row r="118" spans="1:6" ht="15">
      <c r="A118" s="282" t="s">
        <v>299</v>
      </c>
      <c r="B118" s="103" t="s">
        <v>43</v>
      </c>
      <c r="C118" s="103" t="s">
        <v>173</v>
      </c>
      <c r="D118" s="112" t="s">
        <v>653</v>
      </c>
      <c r="E118" s="114">
        <v>500</v>
      </c>
      <c r="F118" s="271">
        <f>'Ведомственная 2020'!G111</f>
        <v>342441.97</v>
      </c>
    </row>
    <row r="119" spans="1:6" ht="15">
      <c r="A119" s="116" t="s">
        <v>145</v>
      </c>
      <c r="B119" s="103" t="s">
        <v>43</v>
      </c>
      <c r="C119" s="103" t="s">
        <v>173</v>
      </c>
      <c r="D119" s="110" t="s">
        <v>379</v>
      </c>
      <c r="E119" s="114"/>
      <c r="F119" s="268">
        <f>F120</f>
        <v>30000</v>
      </c>
    </row>
    <row r="120" spans="1:6" ht="30.75">
      <c r="A120" s="315" t="s">
        <v>6</v>
      </c>
      <c r="B120" s="103" t="s">
        <v>43</v>
      </c>
      <c r="C120" s="103" t="s">
        <v>173</v>
      </c>
      <c r="D120" s="110" t="s">
        <v>380</v>
      </c>
      <c r="E120" s="114"/>
      <c r="F120" s="271">
        <f>F121</f>
        <v>30000</v>
      </c>
    </row>
    <row r="121" spans="1:6" ht="15">
      <c r="A121" s="316" t="s">
        <v>741</v>
      </c>
      <c r="B121" s="103" t="s">
        <v>43</v>
      </c>
      <c r="C121" s="103" t="s">
        <v>173</v>
      </c>
      <c r="D121" s="317" t="s">
        <v>742</v>
      </c>
      <c r="E121" s="114"/>
      <c r="F121" s="271">
        <f>F122</f>
        <v>30000</v>
      </c>
    </row>
    <row r="122" spans="1:6" ht="15">
      <c r="A122" s="318" t="s">
        <v>300</v>
      </c>
      <c r="B122" s="103" t="s">
        <v>43</v>
      </c>
      <c r="C122" s="103" t="s">
        <v>173</v>
      </c>
      <c r="D122" s="319" t="s">
        <v>742</v>
      </c>
      <c r="E122" s="114">
        <v>300</v>
      </c>
      <c r="F122" s="297">
        <f>'Ведомственная 2020'!G115</f>
        <v>30000</v>
      </c>
    </row>
    <row r="123" spans="1:6" ht="30.75">
      <c r="A123" s="243" t="s">
        <v>334</v>
      </c>
      <c r="B123" s="133" t="s">
        <v>45</v>
      </c>
      <c r="C123" s="160" t="s">
        <v>333</v>
      </c>
      <c r="D123" s="160" t="s">
        <v>333</v>
      </c>
      <c r="E123" s="160"/>
      <c r="F123" s="268">
        <f>F124+F144</f>
        <v>640000</v>
      </c>
    </row>
    <row r="124" spans="1:6" ht="35.25" customHeight="1">
      <c r="A124" s="243" t="s">
        <v>11</v>
      </c>
      <c r="B124" s="106" t="s">
        <v>45</v>
      </c>
      <c r="C124" s="145" t="s">
        <v>48</v>
      </c>
      <c r="D124" s="160" t="s">
        <v>333</v>
      </c>
      <c r="E124" s="160"/>
      <c r="F124" s="268">
        <f>F125</f>
        <v>610000</v>
      </c>
    </row>
    <row r="125" spans="1:6" ht="65.25" customHeight="1">
      <c r="A125" s="123" t="s">
        <v>592</v>
      </c>
      <c r="B125" s="106" t="s">
        <v>45</v>
      </c>
      <c r="C125" s="145" t="s">
        <v>48</v>
      </c>
      <c r="D125" s="137" t="s">
        <v>387</v>
      </c>
      <c r="E125" s="160"/>
      <c r="F125" s="268">
        <f>F126+F130</f>
        <v>610000</v>
      </c>
    </row>
    <row r="126" spans="1:6" ht="124.5">
      <c r="A126" s="243" t="s">
        <v>593</v>
      </c>
      <c r="B126" s="106" t="s">
        <v>45</v>
      </c>
      <c r="C126" s="106" t="s">
        <v>48</v>
      </c>
      <c r="D126" s="115" t="s">
        <v>466</v>
      </c>
      <c r="E126" s="160"/>
      <c r="F126" s="268">
        <f>F127</f>
        <v>61000</v>
      </c>
    </row>
    <row r="127" spans="1:6" ht="46.5">
      <c r="A127" s="110" t="s">
        <v>722</v>
      </c>
      <c r="B127" s="106" t="s">
        <v>45</v>
      </c>
      <c r="C127" s="106" t="s">
        <v>48</v>
      </c>
      <c r="D127" s="110" t="s">
        <v>467</v>
      </c>
      <c r="E127" s="122"/>
      <c r="F127" s="268">
        <f>F128</f>
        <v>61000</v>
      </c>
    </row>
    <row r="128" spans="1:6" ht="46.5">
      <c r="A128" s="244" t="s">
        <v>59</v>
      </c>
      <c r="B128" s="103" t="s">
        <v>45</v>
      </c>
      <c r="C128" s="103" t="s">
        <v>48</v>
      </c>
      <c r="D128" s="125" t="s">
        <v>361</v>
      </c>
      <c r="E128" s="132"/>
      <c r="F128" s="271">
        <f>F129</f>
        <v>61000</v>
      </c>
    </row>
    <row r="129" spans="1:6" ht="30.75">
      <c r="A129" s="244" t="s">
        <v>167</v>
      </c>
      <c r="B129" s="103" t="s">
        <v>45</v>
      </c>
      <c r="C129" s="103" t="s">
        <v>48</v>
      </c>
      <c r="D129" s="125" t="s">
        <v>361</v>
      </c>
      <c r="E129" s="126">
        <v>200</v>
      </c>
      <c r="F129" s="271">
        <f>'Ведомственная 2020'!G122</f>
        <v>61000</v>
      </c>
    </row>
    <row r="130" spans="1:6" ht="124.5">
      <c r="A130" s="243" t="s">
        <v>594</v>
      </c>
      <c r="B130" s="106" t="s">
        <v>45</v>
      </c>
      <c r="C130" s="106" t="s">
        <v>48</v>
      </c>
      <c r="D130" s="137" t="s">
        <v>415</v>
      </c>
      <c r="E130" s="169"/>
      <c r="F130" s="268">
        <f>F134+F137+F131+F140</f>
        <v>549000</v>
      </c>
    </row>
    <row r="131" spans="1:6" ht="30.75">
      <c r="A131" s="246" t="s">
        <v>163</v>
      </c>
      <c r="B131" s="106" t="s">
        <v>45</v>
      </c>
      <c r="C131" s="106" t="s">
        <v>48</v>
      </c>
      <c r="D131" s="110" t="s">
        <v>430</v>
      </c>
      <c r="E131" s="122"/>
      <c r="F131" s="268">
        <f>F132</f>
        <v>10000</v>
      </c>
    </row>
    <row r="132" spans="1:6" ht="46.5">
      <c r="A132" s="244" t="s">
        <v>59</v>
      </c>
      <c r="B132" s="103" t="s">
        <v>45</v>
      </c>
      <c r="C132" s="103" t="s">
        <v>48</v>
      </c>
      <c r="D132" s="125" t="s">
        <v>164</v>
      </c>
      <c r="E132" s="132"/>
      <c r="F132" s="271">
        <f>F133</f>
        <v>10000</v>
      </c>
    </row>
    <row r="133" spans="1:6" ht="30.75">
      <c r="A133" s="244" t="s">
        <v>167</v>
      </c>
      <c r="B133" s="103" t="s">
        <v>45</v>
      </c>
      <c r="C133" s="103" t="s">
        <v>48</v>
      </c>
      <c r="D133" s="125" t="s">
        <v>164</v>
      </c>
      <c r="E133" s="126">
        <v>200</v>
      </c>
      <c r="F133" s="271">
        <f>'Ведомственная 2020'!G126</f>
        <v>10000</v>
      </c>
    </row>
    <row r="134" spans="1:6" ht="30.75">
      <c r="A134" s="246" t="s">
        <v>723</v>
      </c>
      <c r="B134" s="106" t="s">
        <v>45</v>
      </c>
      <c r="C134" s="106" t="s">
        <v>48</v>
      </c>
      <c r="D134" s="123" t="s">
        <v>431</v>
      </c>
      <c r="E134" s="126"/>
      <c r="F134" s="268">
        <f>F135</f>
        <v>243000</v>
      </c>
    </row>
    <row r="135" spans="1:6" ht="46.5">
      <c r="A135" s="244" t="s">
        <v>59</v>
      </c>
      <c r="B135" s="103" t="s">
        <v>45</v>
      </c>
      <c r="C135" s="103" t="s">
        <v>48</v>
      </c>
      <c r="D135" s="125" t="s">
        <v>283</v>
      </c>
      <c r="E135" s="132"/>
      <c r="F135" s="271">
        <f>F136</f>
        <v>243000</v>
      </c>
    </row>
    <row r="136" spans="1:6" ht="30.75">
      <c r="A136" s="244" t="s">
        <v>167</v>
      </c>
      <c r="B136" s="103" t="s">
        <v>45</v>
      </c>
      <c r="C136" s="103" t="s">
        <v>48</v>
      </c>
      <c r="D136" s="125" t="s">
        <v>283</v>
      </c>
      <c r="E136" s="126">
        <v>200</v>
      </c>
      <c r="F136" s="271">
        <f>'Ведомственная 2020'!G129</f>
        <v>243000</v>
      </c>
    </row>
    <row r="137" spans="1:6" ht="33.75" customHeight="1">
      <c r="A137" s="246" t="s">
        <v>207</v>
      </c>
      <c r="B137" s="106" t="s">
        <v>45</v>
      </c>
      <c r="C137" s="106" t="s">
        <v>48</v>
      </c>
      <c r="D137" s="123" t="s">
        <v>432</v>
      </c>
      <c r="E137" s="126"/>
      <c r="F137" s="268">
        <f>F138</f>
        <v>10000</v>
      </c>
    </row>
    <row r="138" spans="1:6" ht="46.5">
      <c r="A138" s="244" t="s">
        <v>59</v>
      </c>
      <c r="B138" s="103" t="s">
        <v>45</v>
      </c>
      <c r="C138" s="103" t="s">
        <v>48</v>
      </c>
      <c r="D138" s="125" t="s">
        <v>284</v>
      </c>
      <c r="E138" s="132"/>
      <c r="F138" s="271">
        <f>F139</f>
        <v>10000</v>
      </c>
    </row>
    <row r="139" spans="1:6" ht="30.75">
      <c r="A139" s="244" t="s">
        <v>167</v>
      </c>
      <c r="B139" s="103" t="s">
        <v>45</v>
      </c>
      <c r="C139" s="103" t="s">
        <v>48</v>
      </c>
      <c r="D139" s="125" t="s">
        <v>284</v>
      </c>
      <c r="E139" s="126">
        <v>200</v>
      </c>
      <c r="F139" s="271">
        <f>'Ведомственная 2020'!G132</f>
        <v>10000</v>
      </c>
    </row>
    <row r="140" spans="1:6" ht="46.5">
      <c r="A140" s="327" t="s">
        <v>754</v>
      </c>
      <c r="B140" s="103" t="s">
        <v>45</v>
      </c>
      <c r="C140" s="103" t="s">
        <v>48</v>
      </c>
      <c r="D140" s="110" t="s">
        <v>752</v>
      </c>
      <c r="E140" s="126"/>
      <c r="F140" s="268">
        <f>F141</f>
        <v>286000</v>
      </c>
    </row>
    <row r="141" spans="1:6" ht="46.5">
      <c r="A141" s="328" t="s">
        <v>755</v>
      </c>
      <c r="B141" s="103" t="s">
        <v>45</v>
      </c>
      <c r="C141" s="103" t="s">
        <v>48</v>
      </c>
      <c r="D141" s="112" t="s">
        <v>753</v>
      </c>
      <c r="E141" s="126"/>
      <c r="F141" s="271">
        <f>F142</f>
        <v>286000</v>
      </c>
    </row>
    <row r="142" spans="1:6" ht="30.75">
      <c r="A142" s="244" t="s">
        <v>167</v>
      </c>
      <c r="B142" s="103" t="s">
        <v>45</v>
      </c>
      <c r="C142" s="103" t="s">
        <v>48</v>
      </c>
      <c r="D142" s="112" t="s">
        <v>753</v>
      </c>
      <c r="E142" s="126">
        <v>200</v>
      </c>
      <c r="F142" s="271">
        <f>'Ведомственная 2020'!G135</f>
        <v>286000</v>
      </c>
    </row>
    <row r="143" spans="1:6" ht="30.75">
      <c r="A143" s="243" t="s">
        <v>289</v>
      </c>
      <c r="B143" s="106" t="s">
        <v>45</v>
      </c>
      <c r="C143" s="133" t="s">
        <v>287</v>
      </c>
      <c r="D143" s="117"/>
      <c r="E143" s="126"/>
      <c r="F143" s="268">
        <f>F144</f>
        <v>30000</v>
      </c>
    </row>
    <row r="144" spans="1:6" ht="46.5">
      <c r="A144" s="243" t="s">
        <v>595</v>
      </c>
      <c r="B144" s="133" t="s">
        <v>45</v>
      </c>
      <c r="C144" s="117">
        <v>14</v>
      </c>
      <c r="D144" s="137" t="s">
        <v>388</v>
      </c>
      <c r="E144" s="124"/>
      <c r="F144" s="268">
        <f>F145</f>
        <v>30000</v>
      </c>
    </row>
    <row r="145" spans="1:6" ht="62.25">
      <c r="A145" s="243" t="s">
        <v>596</v>
      </c>
      <c r="B145" s="133" t="s">
        <v>45</v>
      </c>
      <c r="C145" s="117">
        <v>14</v>
      </c>
      <c r="D145" s="137" t="s">
        <v>414</v>
      </c>
      <c r="E145" s="124"/>
      <c r="F145" s="268">
        <f>F146+F149+F152</f>
        <v>30000</v>
      </c>
    </row>
    <row r="146" spans="1:6" ht="46.5">
      <c r="A146" s="243" t="s">
        <v>149</v>
      </c>
      <c r="B146" s="133" t="s">
        <v>45</v>
      </c>
      <c r="C146" s="117">
        <v>14</v>
      </c>
      <c r="D146" s="123" t="s">
        <v>433</v>
      </c>
      <c r="E146" s="124"/>
      <c r="F146" s="268">
        <f>F147</f>
        <v>10000</v>
      </c>
    </row>
    <row r="147" spans="1:6" ht="30.75">
      <c r="A147" s="244" t="s">
        <v>280</v>
      </c>
      <c r="B147" s="134" t="s">
        <v>45</v>
      </c>
      <c r="C147" s="114">
        <v>14</v>
      </c>
      <c r="D147" s="125" t="s">
        <v>209</v>
      </c>
      <c r="E147" s="126"/>
      <c r="F147" s="271">
        <f>F148</f>
        <v>10000</v>
      </c>
    </row>
    <row r="148" spans="1:6" ht="30.75">
      <c r="A148" s="244" t="s">
        <v>167</v>
      </c>
      <c r="B148" s="134" t="s">
        <v>45</v>
      </c>
      <c r="C148" s="114">
        <v>14</v>
      </c>
      <c r="D148" s="125" t="s">
        <v>209</v>
      </c>
      <c r="E148" s="126">
        <v>200</v>
      </c>
      <c r="F148" s="271">
        <f>'Ведомственная 2020'!G141</f>
        <v>10000</v>
      </c>
    </row>
    <row r="149" spans="1:6" ht="38.25" customHeight="1">
      <c r="A149" s="243" t="s">
        <v>208</v>
      </c>
      <c r="B149" s="133" t="s">
        <v>45</v>
      </c>
      <c r="C149" s="117">
        <v>14</v>
      </c>
      <c r="D149" s="137" t="s">
        <v>434</v>
      </c>
      <c r="E149" s="124"/>
      <c r="F149" s="268">
        <f>F150</f>
        <v>15000</v>
      </c>
    </row>
    <row r="150" spans="1:6" ht="30.75">
      <c r="A150" s="244" t="s">
        <v>280</v>
      </c>
      <c r="B150" s="134" t="s">
        <v>45</v>
      </c>
      <c r="C150" s="114">
        <v>14</v>
      </c>
      <c r="D150" s="112" t="s">
        <v>32</v>
      </c>
      <c r="E150" s="126"/>
      <c r="F150" s="271">
        <f>F151</f>
        <v>15000</v>
      </c>
    </row>
    <row r="151" spans="1:6" ht="30.75">
      <c r="A151" s="244" t="s">
        <v>167</v>
      </c>
      <c r="B151" s="134" t="s">
        <v>45</v>
      </c>
      <c r="C151" s="114">
        <v>14</v>
      </c>
      <c r="D151" s="112" t="s">
        <v>32</v>
      </c>
      <c r="E151" s="126">
        <v>200</v>
      </c>
      <c r="F151" s="271">
        <f>'Ведомственная 2020'!G144</f>
        <v>15000</v>
      </c>
    </row>
    <row r="152" spans="1:6" ht="33.75" customHeight="1">
      <c r="A152" s="243" t="s">
        <v>166</v>
      </c>
      <c r="B152" s="133" t="s">
        <v>45</v>
      </c>
      <c r="C152" s="117">
        <v>14</v>
      </c>
      <c r="D152" s="115" t="s">
        <v>435</v>
      </c>
      <c r="E152" s="117"/>
      <c r="F152" s="268">
        <f>F153</f>
        <v>5000</v>
      </c>
    </row>
    <row r="153" spans="1:6" ht="30.75">
      <c r="A153" s="244" t="s">
        <v>280</v>
      </c>
      <c r="B153" s="134" t="s">
        <v>45</v>
      </c>
      <c r="C153" s="114">
        <v>14</v>
      </c>
      <c r="D153" s="112" t="s">
        <v>165</v>
      </c>
      <c r="E153" s="114"/>
      <c r="F153" s="271">
        <f>F154</f>
        <v>5000</v>
      </c>
    </row>
    <row r="154" spans="1:6" ht="30.75">
      <c r="A154" s="244" t="s">
        <v>167</v>
      </c>
      <c r="B154" s="134" t="s">
        <v>45</v>
      </c>
      <c r="C154" s="114">
        <v>14</v>
      </c>
      <c r="D154" s="112" t="s">
        <v>165</v>
      </c>
      <c r="E154" s="114">
        <v>200</v>
      </c>
      <c r="F154" s="271">
        <f>'Ведомственная 2020'!G147</f>
        <v>5000</v>
      </c>
    </row>
    <row r="155" spans="1:6" ht="15">
      <c r="A155" s="243" t="s">
        <v>143</v>
      </c>
      <c r="B155" s="133" t="s">
        <v>46</v>
      </c>
      <c r="C155" s="160"/>
      <c r="D155" s="160" t="s">
        <v>333</v>
      </c>
      <c r="E155" s="160"/>
      <c r="F155" s="298">
        <f>F156+F167+F183+F199</f>
        <v>33489711.7</v>
      </c>
    </row>
    <row r="156" spans="1:6" ht="15">
      <c r="A156" s="243" t="s">
        <v>58</v>
      </c>
      <c r="B156" s="106" t="s">
        <v>46</v>
      </c>
      <c r="C156" s="145" t="s">
        <v>43</v>
      </c>
      <c r="D156" s="160"/>
      <c r="E156" s="160"/>
      <c r="F156" s="268">
        <f>F157</f>
        <v>339800</v>
      </c>
    </row>
    <row r="157" spans="1:6" ht="46.5">
      <c r="A157" s="123" t="s">
        <v>597</v>
      </c>
      <c r="B157" s="106" t="s">
        <v>46</v>
      </c>
      <c r="C157" s="145" t="s">
        <v>43</v>
      </c>
      <c r="D157" s="137" t="s">
        <v>389</v>
      </c>
      <c r="E157" s="160"/>
      <c r="F157" s="268">
        <f>F158+F162</f>
        <v>339800</v>
      </c>
    </row>
    <row r="158" spans="1:6" ht="62.25">
      <c r="A158" s="243" t="s">
        <v>598</v>
      </c>
      <c r="B158" s="106" t="s">
        <v>46</v>
      </c>
      <c r="C158" s="145" t="s">
        <v>43</v>
      </c>
      <c r="D158" s="137" t="s">
        <v>413</v>
      </c>
      <c r="E158" s="160"/>
      <c r="F158" s="268">
        <f>F159</f>
        <v>34000</v>
      </c>
    </row>
    <row r="159" spans="1:6" ht="46.5">
      <c r="A159" s="246" t="s">
        <v>33</v>
      </c>
      <c r="B159" s="106" t="s">
        <v>46</v>
      </c>
      <c r="C159" s="145" t="s">
        <v>43</v>
      </c>
      <c r="D159" s="123" t="s">
        <v>436</v>
      </c>
      <c r="E159" s="160"/>
      <c r="F159" s="268">
        <f>F160</f>
        <v>34000</v>
      </c>
    </row>
    <row r="160" spans="1:6" ht="30.75">
      <c r="A160" s="244" t="s">
        <v>175</v>
      </c>
      <c r="B160" s="103" t="s">
        <v>46</v>
      </c>
      <c r="C160" s="144" t="s">
        <v>43</v>
      </c>
      <c r="D160" s="162" t="s">
        <v>249</v>
      </c>
      <c r="E160" s="163"/>
      <c r="F160" s="271">
        <f>F161</f>
        <v>34000</v>
      </c>
    </row>
    <row r="161" spans="1:6" ht="30.75">
      <c r="A161" s="244" t="s">
        <v>55</v>
      </c>
      <c r="B161" s="103" t="s">
        <v>46</v>
      </c>
      <c r="C161" s="144" t="s">
        <v>43</v>
      </c>
      <c r="D161" s="162" t="s">
        <v>249</v>
      </c>
      <c r="E161" s="144">
        <v>600</v>
      </c>
      <c r="F161" s="271">
        <f>'Ведомственная 2020'!G361</f>
        <v>34000</v>
      </c>
    </row>
    <row r="162" spans="1:6" ht="62.25">
      <c r="A162" s="123" t="s">
        <v>599</v>
      </c>
      <c r="B162" s="106" t="s">
        <v>46</v>
      </c>
      <c r="C162" s="145" t="s">
        <v>43</v>
      </c>
      <c r="D162" s="137" t="s">
        <v>412</v>
      </c>
      <c r="E162" s="160"/>
      <c r="F162" s="268">
        <f>F163</f>
        <v>305800</v>
      </c>
    </row>
    <row r="163" spans="1:6" ht="62.25">
      <c r="A163" s="123" t="s">
        <v>210</v>
      </c>
      <c r="B163" s="106" t="s">
        <v>46</v>
      </c>
      <c r="C163" s="145" t="s">
        <v>43</v>
      </c>
      <c r="D163" s="123" t="s">
        <v>437</v>
      </c>
      <c r="E163" s="160"/>
      <c r="F163" s="268">
        <f>F164</f>
        <v>305800</v>
      </c>
    </row>
    <row r="164" spans="1:6" ht="30.75">
      <c r="A164" s="203" t="s">
        <v>3</v>
      </c>
      <c r="B164" s="106" t="s">
        <v>46</v>
      </c>
      <c r="C164" s="145" t="s">
        <v>43</v>
      </c>
      <c r="D164" s="123" t="s">
        <v>211</v>
      </c>
      <c r="E164" s="160"/>
      <c r="F164" s="268">
        <f>F165+F166</f>
        <v>305800</v>
      </c>
    </row>
    <row r="165" spans="1:6" ht="62.25">
      <c r="A165" s="244" t="s">
        <v>54</v>
      </c>
      <c r="B165" s="103" t="s">
        <v>46</v>
      </c>
      <c r="C165" s="144" t="s">
        <v>43</v>
      </c>
      <c r="D165" s="125" t="s">
        <v>211</v>
      </c>
      <c r="E165" s="144">
        <v>100</v>
      </c>
      <c r="F165" s="271">
        <f>'Ведомственная 2020'!G154</f>
        <v>304800</v>
      </c>
    </row>
    <row r="166" spans="1:6" ht="30.75">
      <c r="A166" s="244" t="s">
        <v>167</v>
      </c>
      <c r="B166" s="103" t="s">
        <v>46</v>
      </c>
      <c r="C166" s="144" t="s">
        <v>43</v>
      </c>
      <c r="D166" s="125" t="s">
        <v>211</v>
      </c>
      <c r="E166" s="144">
        <v>200</v>
      </c>
      <c r="F166" s="271">
        <f>'Ведомственная 2020'!G155</f>
        <v>1000</v>
      </c>
    </row>
    <row r="167" spans="1:6" ht="15.75">
      <c r="A167" s="248" t="s">
        <v>184</v>
      </c>
      <c r="B167" s="106" t="s">
        <v>46</v>
      </c>
      <c r="C167" s="106" t="s">
        <v>48</v>
      </c>
      <c r="D167" s="170"/>
      <c r="E167" s="145"/>
      <c r="F167" s="268">
        <f>F168</f>
        <v>32013230.7</v>
      </c>
    </row>
    <row r="168" spans="1:6" ht="62.25">
      <c r="A168" s="243" t="s">
        <v>600</v>
      </c>
      <c r="B168" s="106" t="s">
        <v>46</v>
      </c>
      <c r="C168" s="106" t="s">
        <v>48</v>
      </c>
      <c r="D168" s="137" t="s">
        <v>390</v>
      </c>
      <c r="E168" s="145"/>
      <c r="F168" s="268">
        <f>F169+F179</f>
        <v>32013230.7</v>
      </c>
    </row>
    <row r="169" spans="1:6" ht="82.5" customHeight="1">
      <c r="A169" s="243" t="s">
        <v>601</v>
      </c>
      <c r="B169" s="106" t="s">
        <v>46</v>
      </c>
      <c r="C169" s="106" t="s">
        <v>48</v>
      </c>
      <c r="D169" s="137" t="s">
        <v>411</v>
      </c>
      <c r="E169" s="145"/>
      <c r="F169" s="268">
        <f>F170</f>
        <v>31413230.7</v>
      </c>
    </row>
    <row r="170" spans="1:6" ht="54" customHeight="1">
      <c r="A170" s="246" t="s">
        <v>212</v>
      </c>
      <c r="B170" s="106" t="s">
        <v>46</v>
      </c>
      <c r="C170" s="106" t="s">
        <v>48</v>
      </c>
      <c r="D170" s="110" t="s">
        <v>438</v>
      </c>
      <c r="E170" s="145"/>
      <c r="F170" s="268">
        <f>F171+F173+F175+F177</f>
        <v>31413230.7</v>
      </c>
    </row>
    <row r="171" spans="1:6" ht="54" customHeight="1">
      <c r="A171" s="246" t="s">
        <v>716</v>
      </c>
      <c r="B171" s="295" t="s">
        <v>46</v>
      </c>
      <c r="C171" s="295" t="s">
        <v>48</v>
      </c>
      <c r="D171" s="110" t="s">
        <v>731</v>
      </c>
      <c r="E171" s="122"/>
      <c r="F171" s="268">
        <f>F172</f>
        <v>13170988</v>
      </c>
    </row>
    <row r="172" spans="1:6" ht="54" customHeight="1">
      <c r="A172" s="119" t="s">
        <v>523</v>
      </c>
      <c r="B172" s="103" t="s">
        <v>46</v>
      </c>
      <c r="C172" s="103" t="s">
        <v>48</v>
      </c>
      <c r="D172" s="112" t="s">
        <v>731</v>
      </c>
      <c r="E172" s="121">
        <v>400</v>
      </c>
      <c r="F172" s="298">
        <f>'Ведомственная 2020'!G161</f>
        <v>13170988</v>
      </c>
    </row>
    <row r="173" spans="1:6" ht="69" customHeight="1">
      <c r="A173" s="246" t="s">
        <v>716</v>
      </c>
      <c r="B173" s="293" t="s">
        <v>46</v>
      </c>
      <c r="C173" s="293" t="s">
        <v>48</v>
      </c>
      <c r="D173" s="110" t="s">
        <v>715</v>
      </c>
      <c r="E173" s="122"/>
      <c r="F173" s="268">
        <f>F174</f>
        <v>218000</v>
      </c>
    </row>
    <row r="174" spans="1:6" ht="32.25" customHeight="1">
      <c r="A174" s="119" t="s">
        <v>523</v>
      </c>
      <c r="B174" s="103" t="s">
        <v>46</v>
      </c>
      <c r="C174" s="103" t="s">
        <v>48</v>
      </c>
      <c r="D174" s="112" t="s">
        <v>715</v>
      </c>
      <c r="E174" s="121">
        <v>400</v>
      </c>
      <c r="F174" s="271">
        <f>'Ведомственная 2020'!G163</f>
        <v>218000</v>
      </c>
    </row>
    <row r="175" spans="1:6" ht="37.5" customHeight="1">
      <c r="A175" s="120" t="s">
        <v>521</v>
      </c>
      <c r="B175" s="261" t="s">
        <v>46</v>
      </c>
      <c r="C175" s="261" t="s">
        <v>48</v>
      </c>
      <c r="D175" s="110" t="s">
        <v>522</v>
      </c>
      <c r="E175" s="122"/>
      <c r="F175" s="268">
        <f>F176</f>
        <v>11040000</v>
      </c>
    </row>
    <row r="176" spans="1:6" ht="37.5" customHeight="1">
      <c r="A176" s="119" t="s">
        <v>523</v>
      </c>
      <c r="B176" s="103" t="s">
        <v>46</v>
      </c>
      <c r="C176" s="103" t="s">
        <v>48</v>
      </c>
      <c r="D176" s="112" t="s">
        <v>522</v>
      </c>
      <c r="E176" s="121">
        <v>400</v>
      </c>
      <c r="F176" s="271">
        <f>'Ведомственная 2020'!G165</f>
        <v>11040000</v>
      </c>
    </row>
    <row r="177" spans="1:6" ht="35.25" customHeight="1">
      <c r="A177" s="243" t="s">
        <v>14</v>
      </c>
      <c r="B177" s="106" t="s">
        <v>46</v>
      </c>
      <c r="C177" s="106" t="s">
        <v>48</v>
      </c>
      <c r="D177" s="123" t="s">
        <v>213</v>
      </c>
      <c r="E177" s="145"/>
      <c r="F177" s="268">
        <f>F178</f>
        <v>6984242.7</v>
      </c>
    </row>
    <row r="178" spans="1:6" ht="30.75">
      <c r="A178" s="244" t="s">
        <v>167</v>
      </c>
      <c r="B178" s="103" t="s">
        <v>46</v>
      </c>
      <c r="C178" s="103" t="s">
        <v>48</v>
      </c>
      <c r="D178" s="125" t="s">
        <v>213</v>
      </c>
      <c r="E178" s="144" t="s">
        <v>178</v>
      </c>
      <c r="F178" s="271">
        <f>'Ведомственная 2020'!G167</f>
        <v>6984242.7</v>
      </c>
    </row>
    <row r="179" spans="1:6" ht="93">
      <c r="A179" s="243" t="s">
        <v>602</v>
      </c>
      <c r="B179" s="106" t="s">
        <v>46</v>
      </c>
      <c r="C179" s="106" t="s">
        <v>48</v>
      </c>
      <c r="D179" s="137" t="s">
        <v>410</v>
      </c>
      <c r="E179" s="121"/>
      <c r="F179" s="268">
        <f>F180</f>
        <v>600000</v>
      </c>
    </row>
    <row r="180" spans="1:6" ht="46.5">
      <c r="A180" s="243" t="s">
        <v>136</v>
      </c>
      <c r="B180" s="106" t="s">
        <v>46</v>
      </c>
      <c r="C180" s="106" t="s">
        <v>48</v>
      </c>
      <c r="D180" s="110" t="s">
        <v>439</v>
      </c>
      <c r="E180" s="121"/>
      <c r="F180" s="268">
        <f>F181</f>
        <v>600000</v>
      </c>
    </row>
    <row r="181" spans="1:6" ht="30.75">
      <c r="A181" s="244" t="s">
        <v>137</v>
      </c>
      <c r="B181" s="103" t="s">
        <v>46</v>
      </c>
      <c r="C181" s="103" t="s">
        <v>48</v>
      </c>
      <c r="D181" s="125" t="s">
        <v>138</v>
      </c>
      <c r="E181" s="121"/>
      <c r="F181" s="271">
        <f>F182</f>
        <v>600000</v>
      </c>
    </row>
    <row r="182" spans="1:6" ht="30.75">
      <c r="A182" s="244" t="s">
        <v>167</v>
      </c>
      <c r="B182" s="103" t="s">
        <v>46</v>
      </c>
      <c r="C182" s="103" t="s">
        <v>48</v>
      </c>
      <c r="D182" s="125" t="s">
        <v>138</v>
      </c>
      <c r="E182" s="121">
        <v>200</v>
      </c>
      <c r="F182" s="271">
        <f>'Ведомственная 2020'!G171</f>
        <v>600000</v>
      </c>
    </row>
    <row r="183" spans="1:6" ht="15">
      <c r="A183" s="249" t="s">
        <v>130</v>
      </c>
      <c r="B183" s="138" t="s">
        <v>46</v>
      </c>
      <c r="C183" s="138" t="s">
        <v>52</v>
      </c>
      <c r="D183" s="135"/>
      <c r="E183" s="122"/>
      <c r="F183" s="268">
        <f>F184</f>
        <v>279000</v>
      </c>
    </row>
    <row r="184" spans="1:6" ht="46.5">
      <c r="A184" s="105" t="s">
        <v>603</v>
      </c>
      <c r="B184" s="138" t="s">
        <v>46</v>
      </c>
      <c r="C184" s="138" t="s">
        <v>52</v>
      </c>
      <c r="D184" s="110" t="s">
        <v>391</v>
      </c>
      <c r="E184" s="122"/>
      <c r="F184" s="268">
        <f>F189+F185</f>
        <v>279000</v>
      </c>
    </row>
    <row r="185" spans="1:6" ht="62.25">
      <c r="A185" s="105" t="s">
        <v>604</v>
      </c>
      <c r="B185" s="138" t="s">
        <v>46</v>
      </c>
      <c r="C185" s="138" t="s">
        <v>52</v>
      </c>
      <c r="D185" s="110" t="s">
        <v>409</v>
      </c>
      <c r="E185" s="122"/>
      <c r="F185" s="268">
        <f>F186</f>
        <v>129000</v>
      </c>
    </row>
    <row r="186" spans="1:6" ht="30.75">
      <c r="A186" s="105" t="s">
        <v>24</v>
      </c>
      <c r="B186" s="138" t="s">
        <v>46</v>
      </c>
      <c r="C186" s="138" t="s">
        <v>52</v>
      </c>
      <c r="D186" s="110" t="s">
        <v>440</v>
      </c>
      <c r="E186" s="122"/>
      <c r="F186" s="268">
        <f>F187</f>
        <v>129000</v>
      </c>
    </row>
    <row r="187" spans="1:6" ht="36.75" customHeight="1">
      <c r="A187" s="113" t="s">
        <v>25</v>
      </c>
      <c r="B187" s="138" t="s">
        <v>46</v>
      </c>
      <c r="C187" s="138" t="s">
        <v>52</v>
      </c>
      <c r="D187" s="112" t="s">
        <v>26</v>
      </c>
      <c r="E187" s="122"/>
      <c r="F187" s="268">
        <f>F188</f>
        <v>129000</v>
      </c>
    </row>
    <row r="188" spans="1:6" ht="30.75">
      <c r="A188" s="113" t="s">
        <v>167</v>
      </c>
      <c r="B188" s="139" t="s">
        <v>46</v>
      </c>
      <c r="C188" s="139" t="s">
        <v>52</v>
      </c>
      <c r="D188" s="112" t="s">
        <v>26</v>
      </c>
      <c r="E188" s="121">
        <v>200</v>
      </c>
      <c r="F188" s="271">
        <f>'Ведомственная 2020'!G177</f>
        <v>129000</v>
      </c>
    </row>
    <row r="189" spans="1:6" ht="62.25">
      <c r="A189" s="105" t="s">
        <v>605</v>
      </c>
      <c r="B189" s="138" t="s">
        <v>46</v>
      </c>
      <c r="C189" s="138" t="s">
        <v>52</v>
      </c>
      <c r="D189" s="110" t="s">
        <v>408</v>
      </c>
      <c r="E189" s="121"/>
      <c r="F189" s="268">
        <f>F190+F193+F196</f>
        <v>150000</v>
      </c>
    </row>
    <row r="190" spans="1:6" ht="30.75">
      <c r="A190" s="243" t="s">
        <v>335</v>
      </c>
      <c r="B190" s="140" t="s">
        <v>46</v>
      </c>
      <c r="C190" s="140" t="s">
        <v>52</v>
      </c>
      <c r="D190" s="110" t="s">
        <v>441</v>
      </c>
      <c r="E190" s="122"/>
      <c r="F190" s="268">
        <f>F191</f>
        <v>80000</v>
      </c>
    </row>
    <row r="191" spans="1:6" ht="39" customHeight="1">
      <c r="A191" s="244" t="s">
        <v>25</v>
      </c>
      <c r="B191" s="141" t="s">
        <v>46</v>
      </c>
      <c r="C191" s="141" t="s">
        <v>52</v>
      </c>
      <c r="D191" s="112" t="s">
        <v>135</v>
      </c>
      <c r="E191" s="121"/>
      <c r="F191" s="271">
        <f>F192</f>
        <v>80000</v>
      </c>
    </row>
    <row r="192" spans="1:6" ht="30.75">
      <c r="A192" s="250" t="s">
        <v>167</v>
      </c>
      <c r="B192" s="141" t="s">
        <v>46</v>
      </c>
      <c r="C192" s="141" t="s">
        <v>52</v>
      </c>
      <c r="D192" s="112" t="s">
        <v>135</v>
      </c>
      <c r="E192" s="121">
        <v>200</v>
      </c>
      <c r="F192" s="271">
        <f>'Ведомственная 2020'!G181</f>
        <v>80000</v>
      </c>
    </row>
    <row r="193" spans="1:6" ht="108.75">
      <c r="A193" s="251" t="s">
        <v>364</v>
      </c>
      <c r="B193" s="140" t="s">
        <v>46</v>
      </c>
      <c r="C193" s="140" t="s">
        <v>52</v>
      </c>
      <c r="D193" s="110" t="s">
        <v>442</v>
      </c>
      <c r="E193" s="122"/>
      <c r="F193" s="268">
        <f>F194</f>
        <v>40000</v>
      </c>
    </row>
    <row r="194" spans="1:6" ht="35.25" customHeight="1">
      <c r="A194" s="244" t="s">
        <v>25</v>
      </c>
      <c r="B194" s="141" t="s">
        <v>46</v>
      </c>
      <c r="C194" s="141" t="s">
        <v>52</v>
      </c>
      <c r="D194" s="112" t="s">
        <v>365</v>
      </c>
      <c r="E194" s="121"/>
      <c r="F194" s="271">
        <f>F195</f>
        <v>40000</v>
      </c>
    </row>
    <row r="195" spans="1:6" ht="30.75">
      <c r="A195" s="250" t="s">
        <v>167</v>
      </c>
      <c r="B195" s="141" t="s">
        <v>46</v>
      </c>
      <c r="C195" s="141" t="s">
        <v>52</v>
      </c>
      <c r="D195" s="112" t="s">
        <v>365</v>
      </c>
      <c r="E195" s="121">
        <v>200</v>
      </c>
      <c r="F195" s="271">
        <f>'Ведомственная 2020'!G184</f>
        <v>40000</v>
      </c>
    </row>
    <row r="196" spans="1:6" ht="93">
      <c r="A196" s="204" t="s">
        <v>516</v>
      </c>
      <c r="B196" s="140" t="s">
        <v>46</v>
      </c>
      <c r="C196" s="140" t="s">
        <v>52</v>
      </c>
      <c r="D196" s="110" t="s">
        <v>518</v>
      </c>
      <c r="E196" s="122"/>
      <c r="F196" s="268">
        <f>F197</f>
        <v>30000</v>
      </c>
    </row>
    <row r="197" spans="1:6" ht="34.5" customHeight="1">
      <c r="A197" s="113" t="s">
        <v>25</v>
      </c>
      <c r="B197" s="141" t="s">
        <v>46</v>
      </c>
      <c r="C197" s="141" t="s">
        <v>52</v>
      </c>
      <c r="D197" s="112" t="s">
        <v>517</v>
      </c>
      <c r="E197" s="121"/>
      <c r="F197" s="271">
        <f>F198</f>
        <v>30000</v>
      </c>
    </row>
    <row r="198" spans="1:6" ht="30.75">
      <c r="A198" s="142" t="s">
        <v>167</v>
      </c>
      <c r="B198" s="141" t="s">
        <v>46</v>
      </c>
      <c r="C198" s="141" t="s">
        <v>52</v>
      </c>
      <c r="D198" s="112" t="s">
        <v>517</v>
      </c>
      <c r="E198" s="121">
        <v>200</v>
      </c>
      <c r="F198" s="271">
        <f>'Ведомственная 2020'!G187</f>
        <v>30000</v>
      </c>
    </row>
    <row r="199" spans="1:6" ht="15">
      <c r="A199" s="204" t="s">
        <v>524</v>
      </c>
      <c r="B199" s="140" t="s">
        <v>46</v>
      </c>
      <c r="C199" s="140">
        <v>12</v>
      </c>
      <c r="D199" s="112"/>
      <c r="E199" s="121"/>
      <c r="F199" s="268">
        <f>F200</f>
        <v>857681</v>
      </c>
    </row>
    <row r="200" spans="1:6" ht="46.5">
      <c r="A200" s="143" t="s">
        <v>584</v>
      </c>
      <c r="B200" s="140" t="s">
        <v>46</v>
      </c>
      <c r="C200" s="140">
        <v>12</v>
      </c>
      <c r="D200" s="115" t="s">
        <v>525</v>
      </c>
      <c r="E200" s="121"/>
      <c r="F200" s="268">
        <f>F201</f>
        <v>857681</v>
      </c>
    </row>
    <row r="201" spans="1:6" ht="93">
      <c r="A201" s="143" t="s">
        <v>585</v>
      </c>
      <c r="B201" s="140" t="s">
        <v>46</v>
      </c>
      <c r="C201" s="140">
        <v>12</v>
      </c>
      <c r="D201" s="115" t="s">
        <v>526</v>
      </c>
      <c r="E201" s="121"/>
      <c r="F201" s="268">
        <f>F202</f>
        <v>857681</v>
      </c>
    </row>
    <row r="202" spans="1:6" ht="62.25">
      <c r="A202" s="143" t="s">
        <v>551</v>
      </c>
      <c r="B202" s="140" t="s">
        <v>46</v>
      </c>
      <c r="C202" s="140">
        <v>12</v>
      </c>
      <c r="D202" s="115" t="s">
        <v>550</v>
      </c>
      <c r="E202" s="121"/>
      <c r="F202" s="268">
        <f>F203+F205</f>
        <v>857681</v>
      </c>
    </row>
    <row r="203" spans="1:6" ht="48.75" customHeight="1">
      <c r="A203" s="143" t="s">
        <v>676</v>
      </c>
      <c r="B203" s="140" t="s">
        <v>46</v>
      </c>
      <c r="C203" s="140">
        <v>12</v>
      </c>
      <c r="D203" s="115" t="s">
        <v>553</v>
      </c>
      <c r="E203" s="121"/>
      <c r="F203" s="268">
        <f>F204</f>
        <v>473970</v>
      </c>
    </row>
    <row r="204" spans="1:6" ht="15">
      <c r="A204" s="142" t="s">
        <v>299</v>
      </c>
      <c r="B204" s="141" t="s">
        <v>46</v>
      </c>
      <c r="C204" s="141">
        <v>12</v>
      </c>
      <c r="D204" s="131" t="s">
        <v>553</v>
      </c>
      <c r="E204" s="121">
        <v>500</v>
      </c>
      <c r="F204" s="271">
        <f>'Ведомственная 2020'!G193</f>
        <v>473970</v>
      </c>
    </row>
    <row r="205" spans="1:6" ht="51" customHeight="1">
      <c r="A205" s="143" t="s">
        <v>552</v>
      </c>
      <c r="B205" s="140" t="s">
        <v>46</v>
      </c>
      <c r="C205" s="140">
        <v>12</v>
      </c>
      <c r="D205" s="115" t="s">
        <v>554</v>
      </c>
      <c r="E205" s="121"/>
      <c r="F205" s="268">
        <f>F206</f>
        <v>383711</v>
      </c>
    </row>
    <row r="206" spans="1:6" ht="15">
      <c r="A206" s="142" t="s">
        <v>299</v>
      </c>
      <c r="B206" s="141" t="s">
        <v>46</v>
      </c>
      <c r="C206" s="141">
        <v>12</v>
      </c>
      <c r="D206" s="131" t="s">
        <v>554</v>
      </c>
      <c r="E206" s="121">
        <v>500</v>
      </c>
      <c r="F206" s="271">
        <f>'Ведомственная 2020'!G195</f>
        <v>383711</v>
      </c>
    </row>
    <row r="207" spans="1:6" ht="15">
      <c r="A207" s="243" t="s">
        <v>472</v>
      </c>
      <c r="B207" s="133" t="s">
        <v>473</v>
      </c>
      <c r="C207" s="103"/>
      <c r="D207" s="112"/>
      <c r="E207" s="121"/>
      <c r="F207" s="268">
        <f>F208</f>
        <v>7898360.77</v>
      </c>
    </row>
    <row r="208" spans="1:6" ht="15">
      <c r="A208" s="243" t="s">
        <v>474</v>
      </c>
      <c r="B208" s="133" t="s">
        <v>473</v>
      </c>
      <c r="C208" s="145" t="s">
        <v>44</v>
      </c>
      <c r="D208" s="112"/>
      <c r="E208" s="121"/>
      <c r="F208" s="268">
        <f>F214+F224+F237+F209</f>
        <v>7898360.77</v>
      </c>
    </row>
    <row r="209" spans="1:6" ht="30.75">
      <c r="A209" s="143" t="s">
        <v>777</v>
      </c>
      <c r="B209" s="133" t="s">
        <v>473</v>
      </c>
      <c r="C209" s="145" t="s">
        <v>44</v>
      </c>
      <c r="D209" s="115" t="s">
        <v>779</v>
      </c>
      <c r="E209" s="121"/>
      <c r="F209" s="268">
        <f>F210</f>
        <v>50000</v>
      </c>
    </row>
    <row r="210" spans="1:6" ht="78">
      <c r="A210" s="143" t="s">
        <v>778</v>
      </c>
      <c r="B210" s="133" t="s">
        <v>473</v>
      </c>
      <c r="C210" s="145" t="s">
        <v>44</v>
      </c>
      <c r="D210" s="115" t="s">
        <v>780</v>
      </c>
      <c r="E210" s="121"/>
      <c r="F210" s="268">
        <f>F211</f>
        <v>50000</v>
      </c>
    </row>
    <row r="211" spans="1:6" ht="30.75">
      <c r="A211" s="143" t="s">
        <v>776</v>
      </c>
      <c r="B211" s="133" t="s">
        <v>473</v>
      </c>
      <c r="C211" s="145" t="s">
        <v>44</v>
      </c>
      <c r="D211" s="115" t="s">
        <v>781</v>
      </c>
      <c r="E211" s="121"/>
      <c r="F211" s="268">
        <f>F212</f>
        <v>50000</v>
      </c>
    </row>
    <row r="212" spans="1:6" ht="30.75">
      <c r="A212" s="279" t="s">
        <v>783</v>
      </c>
      <c r="B212" s="133" t="s">
        <v>473</v>
      </c>
      <c r="C212" s="145" t="s">
        <v>44</v>
      </c>
      <c r="D212" s="115" t="s">
        <v>782</v>
      </c>
      <c r="E212" s="121"/>
      <c r="F212" s="268">
        <f>F213</f>
        <v>50000</v>
      </c>
    </row>
    <row r="213" spans="1:6" ht="30.75">
      <c r="A213" s="142" t="s">
        <v>167</v>
      </c>
      <c r="B213" s="133" t="s">
        <v>473</v>
      </c>
      <c r="C213" s="145" t="s">
        <v>44</v>
      </c>
      <c r="D213" s="131" t="s">
        <v>782</v>
      </c>
      <c r="E213" s="121">
        <v>200</v>
      </c>
      <c r="F213" s="268">
        <f>'Ведомственная 2020'!G202</f>
        <v>50000</v>
      </c>
    </row>
    <row r="214" spans="1:6" ht="46.5">
      <c r="A214" s="143" t="s">
        <v>584</v>
      </c>
      <c r="B214" s="133" t="s">
        <v>473</v>
      </c>
      <c r="C214" s="145" t="s">
        <v>44</v>
      </c>
      <c r="D214" s="115" t="s">
        <v>525</v>
      </c>
      <c r="E214" s="114"/>
      <c r="F214" s="268">
        <f>F215+F220</f>
        <v>3477770.17</v>
      </c>
    </row>
    <row r="215" spans="1:6" ht="93">
      <c r="A215" s="143" t="s">
        <v>585</v>
      </c>
      <c r="B215" s="133" t="s">
        <v>473</v>
      </c>
      <c r="C215" s="145" t="s">
        <v>44</v>
      </c>
      <c r="D215" s="115" t="s">
        <v>526</v>
      </c>
      <c r="E215" s="121"/>
      <c r="F215" s="268">
        <f>F216</f>
        <v>2477770.17</v>
      </c>
    </row>
    <row r="216" spans="1:6" ht="46.5">
      <c r="A216" s="143" t="s">
        <v>703</v>
      </c>
      <c r="B216" s="133" t="s">
        <v>473</v>
      </c>
      <c r="C216" s="145" t="s">
        <v>44</v>
      </c>
      <c r="D216" s="115" t="s">
        <v>704</v>
      </c>
      <c r="E216" s="121"/>
      <c r="F216" s="268">
        <f>F217</f>
        <v>2477770.17</v>
      </c>
    </row>
    <row r="217" spans="1:6" ht="30.75">
      <c r="A217" s="143" t="s">
        <v>701</v>
      </c>
      <c r="B217" s="133" t="s">
        <v>473</v>
      </c>
      <c r="C217" s="145" t="s">
        <v>44</v>
      </c>
      <c r="D217" s="110" t="s">
        <v>702</v>
      </c>
      <c r="E217" s="121"/>
      <c r="F217" s="268">
        <f>F218+F219</f>
        <v>2477770.17</v>
      </c>
    </row>
    <row r="218" spans="1:6" ht="30.75">
      <c r="A218" s="142" t="s">
        <v>167</v>
      </c>
      <c r="B218" s="134" t="s">
        <v>473</v>
      </c>
      <c r="C218" s="144" t="s">
        <v>44</v>
      </c>
      <c r="D218" s="112" t="s">
        <v>702</v>
      </c>
      <c r="E218" s="121">
        <v>200</v>
      </c>
      <c r="F218" s="271">
        <f>'Ведомственная 2020'!G207</f>
        <v>567770.17</v>
      </c>
    </row>
    <row r="219" spans="1:6" ht="30.75">
      <c r="A219" s="119" t="s">
        <v>523</v>
      </c>
      <c r="B219" s="134" t="s">
        <v>473</v>
      </c>
      <c r="C219" s="144" t="s">
        <v>44</v>
      </c>
      <c r="D219" s="112" t="s">
        <v>702</v>
      </c>
      <c r="E219" s="121">
        <v>400</v>
      </c>
      <c r="F219" s="271">
        <f>'Ведомственная 2020'!G208</f>
        <v>1910000</v>
      </c>
    </row>
    <row r="220" spans="1:6" ht="78">
      <c r="A220" s="345" t="s">
        <v>697</v>
      </c>
      <c r="B220" s="331" t="s">
        <v>473</v>
      </c>
      <c r="C220" s="332" t="s">
        <v>44</v>
      </c>
      <c r="D220" s="348" t="s">
        <v>696</v>
      </c>
      <c r="E220" s="122"/>
      <c r="F220" s="268">
        <f>F221</f>
        <v>1000000</v>
      </c>
    </row>
    <row r="221" spans="1:6" ht="186.75">
      <c r="A221" s="346" t="s">
        <v>770</v>
      </c>
      <c r="B221" s="331" t="s">
        <v>473</v>
      </c>
      <c r="C221" s="332" t="s">
        <v>44</v>
      </c>
      <c r="D221" s="348" t="s">
        <v>762</v>
      </c>
      <c r="E221" s="122"/>
      <c r="F221" s="268">
        <f>F222</f>
        <v>1000000</v>
      </c>
    </row>
    <row r="222" spans="1:6" ht="15">
      <c r="A222" s="347" t="s">
        <v>761</v>
      </c>
      <c r="B222" s="349" t="s">
        <v>473</v>
      </c>
      <c r="C222" s="338" t="s">
        <v>44</v>
      </c>
      <c r="D222" s="319" t="s">
        <v>760</v>
      </c>
      <c r="E222" s="121"/>
      <c r="F222" s="271">
        <f>F223</f>
        <v>1000000</v>
      </c>
    </row>
    <row r="223" spans="1:6" ht="15">
      <c r="A223" s="320" t="s">
        <v>279</v>
      </c>
      <c r="B223" s="349" t="s">
        <v>473</v>
      </c>
      <c r="C223" s="338" t="s">
        <v>44</v>
      </c>
      <c r="D223" s="319" t="s">
        <v>760</v>
      </c>
      <c r="E223" s="121">
        <v>800</v>
      </c>
      <c r="F223" s="271">
        <f>'Ведомственная 2020'!G212</f>
        <v>1000000</v>
      </c>
    </row>
    <row r="224" spans="1:6" ht="46.5">
      <c r="A224" s="143" t="s">
        <v>680</v>
      </c>
      <c r="B224" s="133" t="s">
        <v>473</v>
      </c>
      <c r="C224" s="145" t="s">
        <v>44</v>
      </c>
      <c r="D224" s="110" t="s">
        <v>683</v>
      </c>
      <c r="E224" s="121"/>
      <c r="F224" s="268">
        <f>F225</f>
        <v>4279875.6</v>
      </c>
    </row>
    <row r="225" spans="1:6" ht="62.25">
      <c r="A225" s="143" t="s">
        <v>681</v>
      </c>
      <c r="B225" s="133" t="s">
        <v>473</v>
      </c>
      <c r="C225" s="145" t="s">
        <v>44</v>
      </c>
      <c r="D225" s="110" t="s">
        <v>684</v>
      </c>
      <c r="E225" s="121"/>
      <c r="F225" s="268">
        <f>F226</f>
        <v>4279875.6</v>
      </c>
    </row>
    <row r="226" spans="1:6" ht="30.75">
      <c r="A226" s="143" t="s">
        <v>724</v>
      </c>
      <c r="B226" s="133" t="s">
        <v>473</v>
      </c>
      <c r="C226" s="145" t="s">
        <v>44</v>
      </c>
      <c r="D226" s="110" t="s">
        <v>685</v>
      </c>
      <c r="E226" s="121"/>
      <c r="F226" s="268">
        <f>F227+F229+F231+F233+F235</f>
        <v>4279875.6</v>
      </c>
    </row>
    <row r="227" spans="1:6" ht="15">
      <c r="A227" s="243" t="s">
        <v>686</v>
      </c>
      <c r="B227" s="133" t="s">
        <v>473</v>
      </c>
      <c r="C227" s="145" t="s">
        <v>44</v>
      </c>
      <c r="D227" s="110" t="s">
        <v>682</v>
      </c>
      <c r="E227" s="122"/>
      <c r="F227" s="268">
        <f>F228</f>
        <v>2100699.6</v>
      </c>
    </row>
    <row r="228" spans="1:6" ht="30.75">
      <c r="A228" s="119" t="s">
        <v>523</v>
      </c>
      <c r="B228" s="134" t="s">
        <v>473</v>
      </c>
      <c r="C228" s="144" t="s">
        <v>44</v>
      </c>
      <c r="D228" s="112" t="s">
        <v>682</v>
      </c>
      <c r="E228" s="121">
        <v>400</v>
      </c>
      <c r="F228" s="271">
        <f>'Ведомственная 2020'!G217</f>
        <v>2100699.6</v>
      </c>
    </row>
    <row r="229" spans="1:6" ht="15">
      <c r="A229" s="243" t="s">
        <v>686</v>
      </c>
      <c r="B229" s="133" t="s">
        <v>473</v>
      </c>
      <c r="C229" s="145" t="s">
        <v>44</v>
      </c>
      <c r="D229" s="110" t="s">
        <v>717</v>
      </c>
      <c r="E229" s="122"/>
      <c r="F229" s="268">
        <f>F230</f>
        <v>405000</v>
      </c>
    </row>
    <row r="230" spans="1:6" ht="30.75">
      <c r="A230" s="119" t="s">
        <v>523</v>
      </c>
      <c r="B230" s="134" t="s">
        <v>473</v>
      </c>
      <c r="C230" s="144" t="s">
        <v>44</v>
      </c>
      <c r="D230" s="112" t="s">
        <v>717</v>
      </c>
      <c r="E230" s="121">
        <v>400</v>
      </c>
      <c r="F230" s="271">
        <f>'Ведомственная 2020'!G219</f>
        <v>405000</v>
      </c>
    </row>
    <row r="231" spans="1:6" ht="30.75">
      <c r="A231" s="120" t="s">
        <v>714</v>
      </c>
      <c r="B231" s="133" t="s">
        <v>473</v>
      </c>
      <c r="C231" s="145" t="s">
        <v>44</v>
      </c>
      <c r="D231" s="110" t="s">
        <v>730</v>
      </c>
      <c r="E231" s="121"/>
      <c r="F231" s="268">
        <f>F232</f>
        <v>1646758</v>
      </c>
    </row>
    <row r="232" spans="1:6" ht="30.75">
      <c r="A232" s="119" t="s">
        <v>523</v>
      </c>
      <c r="B232" s="134" t="s">
        <v>473</v>
      </c>
      <c r="C232" s="144" t="s">
        <v>44</v>
      </c>
      <c r="D232" s="112" t="s">
        <v>730</v>
      </c>
      <c r="E232" s="121">
        <v>400</v>
      </c>
      <c r="F232" s="271">
        <f>'Ведомственная 2020'!G221</f>
        <v>1646758</v>
      </c>
    </row>
    <row r="233" spans="1:6" ht="30.75">
      <c r="A233" s="120" t="s">
        <v>714</v>
      </c>
      <c r="B233" s="133" t="s">
        <v>473</v>
      </c>
      <c r="C233" s="145" t="s">
        <v>44</v>
      </c>
      <c r="D233" s="110" t="s">
        <v>713</v>
      </c>
      <c r="E233" s="292"/>
      <c r="F233" s="268">
        <f>F234</f>
        <v>0</v>
      </c>
    </row>
    <row r="234" spans="1:6" ht="30.75">
      <c r="A234" s="119" t="s">
        <v>523</v>
      </c>
      <c r="B234" s="134" t="s">
        <v>473</v>
      </c>
      <c r="C234" s="144" t="s">
        <v>44</v>
      </c>
      <c r="D234" s="112" t="s">
        <v>713</v>
      </c>
      <c r="E234" s="121">
        <v>400</v>
      </c>
      <c r="F234" s="271">
        <f>'Ведомственная 2020'!G223</f>
        <v>0</v>
      </c>
    </row>
    <row r="235" spans="1:6" ht="30.75">
      <c r="A235" s="329" t="s">
        <v>757</v>
      </c>
      <c r="B235" s="331" t="s">
        <v>473</v>
      </c>
      <c r="C235" s="332" t="s">
        <v>44</v>
      </c>
      <c r="D235" s="317" t="s">
        <v>756</v>
      </c>
      <c r="E235" s="121"/>
      <c r="F235" s="268">
        <f>F236</f>
        <v>127418</v>
      </c>
    </row>
    <row r="236" spans="1:6" ht="30.75">
      <c r="A236" s="119" t="s">
        <v>523</v>
      </c>
      <c r="B236" s="134" t="s">
        <v>473</v>
      </c>
      <c r="C236" s="144" t="s">
        <v>44</v>
      </c>
      <c r="D236" s="112" t="s">
        <v>756</v>
      </c>
      <c r="E236" s="121">
        <v>400</v>
      </c>
      <c r="F236" s="271">
        <f>'Ведомственная 2020'!G225</f>
        <v>127418</v>
      </c>
    </row>
    <row r="237" spans="1:6" ht="18" customHeight="1">
      <c r="A237" s="243" t="s">
        <v>38</v>
      </c>
      <c r="B237" s="133" t="s">
        <v>473</v>
      </c>
      <c r="C237" s="145" t="s">
        <v>44</v>
      </c>
      <c r="D237" s="137" t="s">
        <v>374</v>
      </c>
      <c r="E237" s="121"/>
      <c r="F237" s="268">
        <f>F238</f>
        <v>90715</v>
      </c>
    </row>
    <row r="238" spans="1:6" ht="33" customHeight="1">
      <c r="A238" s="243" t="s">
        <v>5</v>
      </c>
      <c r="B238" s="133" t="s">
        <v>473</v>
      </c>
      <c r="C238" s="145" t="s">
        <v>44</v>
      </c>
      <c r="D238" s="137" t="s">
        <v>375</v>
      </c>
      <c r="E238" s="121"/>
      <c r="F238" s="268">
        <f>F239+F241</f>
        <v>90715</v>
      </c>
    </row>
    <row r="239" spans="1:6" ht="26.25" customHeight="1">
      <c r="A239" s="279" t="s">
        <v>677</v>
      </c>
      <c r="B239" s="133" t="s">
        <v>473</v>
      </c>
      <c r="C239" s="145" t="s">
        <v>44</v>
      </c>
      <c r="D239" s="115" t="s">
        <v>646</v>
      </c>
      <c r="E239" s="144"/>
      <c r="F239" s="268">
        <f>F240</f>
        <v>54429</v>
      </c>
    </row>
    <row r="240" spans="1:6" ht="35.25" customHeight="1">
      <c r="A240" s="244" t="s">
        <v>167</v>
      </c>
      <c r="B240" s="134" t="s">
        <v>473</v>
      </c>
      <c r="C240" s="144" t="s">
        <v>44</v>
      </c>
      <c r="D240" s="131" t="s">
        <v>646</v>
      </c>
      <c r="E240" s="144" t="s">
        <v>178</v>
      </c>
      <c r="F240" s="271">
        <f>'Ведомственная 2020'!G229</f>
        <v>54429</v>
      </c>
    </row>
    <row r="241" spans="1:6" ht="33.75" customHeight="1">
      <c r="A241" s="143" t="s">
        <v>650</v>
      </c>
      <c r="B241" s="133" t="s">
        <v>473</v>
      </c>
      <c r="C241" s="145" t="s">
        <v>44</v>
      </c>
      <c r="D241" s="115" t="s">
        <v>645</v>
      </c>
      <c r="E241" s="144"/>
      <c r="F241" s="268">
        <f>F242</f>
        <v>36286</v>
      </c>
    </row>
    <row r="242" spans="1:6" ht="33.75" customHeight="1">
      <c r="A242" s="244" t="s">
        <v>167</v>
      </c>
      <c r="B242" s="134" t="s">
        <v>473</v>
      </c>
      <c r="C242" s="144" t="s">
        <v>44</v>
      </c>
      <c r="D242" s="131" t="s">
        <v>645</v>
      </c>
      <c r="E242" s="144" t="s">
        <v>178</v>
      </c>
      <c r="F242" s="271">
        <f>'Ведомственная 2020'!G231</f>
        <v>36286</v>
      </c>
    </row>
    <row r="243" spans="1:6" ht="15">
      <c r="A243" s="243" t="s">
        <v>144</v>
      </c>
      <c r="B243" s="133" t="s">
        <v>50</v>
      </c>
      <c r="C243" s="145"/>
      <c r="D243" s="137"/>
      <c r="E243" s="160"/>
      <c r="F243" s="268">
        <f>F244+F252+F293+F319+F287</f>
        <v>257202862</v>
      </c>
    </row>
    <row r="244" spans="1:6" ht="15">
      <c r="A244" s="243" t="s">
        <v>30</v>
      </c>
      <c r="B244" s="106" t="s">
        <v>50</v>
      </c>
      <c r="C244" s="145" t="s">
        <v>43</v>
      </c>
      <c r="D244" s="137"/>
      <c r="E244" s="160"/>
      <c r="F244" s="268">
        <f>F245</f>
        <v>11814881</v>
      </c>
    </row>
    <row r="245" spans="1:6" ht="30.75">
      <c r="A245" s="123" t="s">
        <v>606</v>
      </c>
      <c r="B245" s="106" t="s">
        <v>50</v>
      </c>
      <c r="C245" s="145" t="s">
        <v>43</v>
      </c>
      <c r="D245" s="137" t="s">
        <v>392</v>
      </c>
      <c r="E245" s="160"/>
      <c r="F245" s="268">
        <f>F246</f>
        <v>11814881</v>
      </c>
    </row>
    <row r="246" spans="1:6" ht="62.25">
      <c r="A246" s="123" t="s">
        <v>607</v>
      </c>
      <c r="B246" s="106" t="s">
        <v>50</v>
      </c>
      <c r="C246" s="145" t="s">
        <v>43</v>
      </c>
      <c r="D246" s="137" t="s">
        <v>400</v>
      </c>
      <c r="E246" s="160"/>
      <c r="F246" s="268">
        <f>F247</f>
        <v>11814881</v>
      </c>
    </row>
    <row r="247" spans="1:6" ht="30.75">
      <c r="A247" s="246" t="s">
        <v>250</v>
      </c>
      <c r="B247" s="106" t="s">
        <v>50</v>
      </c>
      <c r="C247" s="145" t="s">
        <v>43</v>
      </c>
      <c r="D247" s="110" t="s">
        <v>443</v>
      </c>
      <c r="E247" s="160"/>
      <c r="F247" s="268">
        <f>F248+F250</f>
        <v>11814881</v>
      </c>
    </row>
    <row r="248" spans="1:6" ht="108.75">
      <c r="A248" s="203" t="s">
        <v>230</v>
      </c>
      <c r="B248" s="106" t="s">
        <v>50</v>
      </c>
      <c r="C248" s="145" t="s">
        <v>43</v>
      </c>
      <c r="D248" s="123" t="s">
        <v>251</v>
      </c>
      <c r="E248" s="160"/>
      <c r="F248" s="268">
        <f>F249</f>
        <v>4904535</v>
      </c>
    </row>
    <row r="249" spans="1:6" ht="30.75">
      <c r="A249" s="244" t="s">
        <v>55</v>
      </c>
      <c r="B249" s="103" t="s">
        <v>50</v>
      </c>
      <c r="C249" s="144" t="s">
        <v>43</v>
      </c>
      <c r="D249" s="125" t="s">
        <v>251</v>
      </c>
      <c r="E249" s="144">
        <v>600</v>
      </c>
      <c r="F249" s="271">
        <f>'Ведомственная 2020'!G368</f>
        <v>4904535</v>
      </c>
    </row>
    <row r="250" spans="1:6" ht="30.75">
      <c r="A250" s="243" t="s">
        <v>174</v>
      </c>
      <c r="B250" s="106" t="s">
        <v>50</v>
      </c>
      <c r="C250" s="145" t="s">
        <v>43</v>
      </c>
      <c r="D250" s="166" t="s">
        <v>252</v>
      </c>
      <c r="E250" s="160"/>
      <c r="F250" s="268">
        <f>F251</f>
        <v>6910346</v>
      </c>
    </row>
    <row r="251" spans="1:6" ht="30.75">
      <c r="A251" s="244" t="s">
        <v>55</v>
      </c>
      <c r="B251" s="103" t="s">
        <v>50</v>
      </c>
      <c r="C251" s="144" t="s">
        <v>43</v>
      </c>
      <c r="D251" s="162" t="s">
        <v>252</v>
      </c>
      <c r="E251" s="144">
        <v>600</v>
      </c>
      <c r="F251" s="271">
        <f>'Ведомственная 2020'!G370</f>
        <v>6910346</v>
      </c>
    </row>
    <row r="252" spans="1:6" ht="15">
      <c r="A252" s="243" t="s">
        <v>278</v>
      </c>
      <c r="B252" s="106" t="s">
        <v>50</v>
      </c>
      <c r="C252" s="145" t="s">
        <v>44</v>
      </c>
      <c r="D252" s="160"/>
      <c r="E252" s="160"/>
      <c r="F252" s="268">
        <f>F253+F282</f>
        <v>226390474</v>
      </c>
    </row>
    <row r="253" spans="1:6" ht="30.75">
      <c r="A253" s="123" t="s">
        <v>606</v>
      </c>
      <c r="B253" s="106" t="s">
        <v>50</v>
      </c>
      <c r="C253" s="145" t="s">
        <v>44</v>
      </c>
      <c r="D253" s="137" t="s">
        <v>392</v>
      </c>
      <c r="E253" s="160"/>
      <c r="F253" s="268">
        <f>F254</f>
        <v>225190474</v>
      </c>
    </row>
    <row r="254" spans="1:6" ht="62.25">
      <c r="A254" s="123" t="s">
        <v>607</v>
      </c>
      <c r="B254" s="106" t="s">
        <v>50</v>
      </c>
      <c r="C254" s="145" t="s">
        <v>44</v>
      </c>
      <c r="D254" s="137" t="s">
        <v>400</v>
      </c>
      <c r="E254" s="160"/>
      <c r="F254" s="268">
        <f>F255+F262+F267+F274+F279</f>
        <v>225190474</v>
      </c>
    </row>
    <row r="255" spans="1:6" ht="15">
      <c r="A255" s="246" t="s">
        <v>253</v>
      </c>
      <c r="B255" s="106" t="s">
        <v>50</v>
      </c>
      <c r="C255" s="145" t="s">
        <v>44</v>
      </c>
      <c r="D255" s="166" t="s">
        <v>444</v>
      </c>
      <c r="E255" s="160"/>
      <c r="F255" s="268">
        <f>F256+F258+F260</f>
        <v>213967950</v>
      </c>
    </row>
    <row r="256" spans="1:6" ht="108.75">
      <c r="A256" s="203" t="s">
        <v>162</v>
      </c>
      <c r="B256" s="106" t="s">
        <v>50</v>
      </c>
      <c r="C256" s="145" t="s">
        <v>44</v>
      </c>
      <c r="D256" s="123" t="s">
        <v>254</v>
      </c>
      <c r="E256" s="160"/>
      <c r="F256" s="268">
        <f>F257</f>
        <v>182777834</v>
      </c>
    </row>
    <row r="257" spans="1:6" ht="30.75">
      <c r="A257" s="244" t="s">
        <v>55</v>
      </c>
      <c r="B257" s="103" t="s">
        <v>50</v>
      </c>
      <c r="C257" s="144" t="s">
        <v>44</v>
      </c>
      <c r="D257" s="125" t="s">
        <v>254</v>
      </c>
      <c r="E257" s="144">
        <v>600</v>
      </c>
      <c r="F257" s="271">
        <f>'Ведомственная 2020'!G381</f>
        <v>182777834</v>
      </c>
    </row>
    <row r="258" spans="1:6" ht="30.75">
      <c r="A258" s="243" t="s">
        <v>174</v>
      </c>
      <c r="B258" s="106" t="s">
        <v>50</v>
      </c>
      <c r="C258" s="145" t="s">
        <v>44</v>
      </c>
      <c r="D258" s="166" t="s">
        <v>255</v>
      </c>
      <c r="E258" s="160"/>
      <c r="F258" s="268">
        <f>F259</f>
        <v>31142826</v>
      </c>
    </row>
    <row r="259" spans="1:6" ht="30.75">
      <c r="A259" s="244" t="s">
        <v>55</v>
      </c>
      <c r="B259" s="103" t="s">
        <v>50</v>
      </c>
      <c r="C259" s="144" t="s">
        <v>44</v>
      </c>
      <c r="D259" s="162" t="s">
        <v>255</v>
      </c>
      <c r="E259" s="144">
        <v>600</v>
      </c>
      <c r="F259" s="271">
        <f>'Ведомственная 2020'!G383</f>
        <v>31142826</v>
      </c>
    </row>
    <row r="260" spans="1:6" ht="30.75">
      <c r="A260" s="243" t="s">
        <v>563</v>
      </c>
      <c r="B260" s="264" t="s">
        <v>50</v>
      </c>
      <c r="C260" s="264" t="s">
        <v>44</v>
      </c>
      <c r="D260" s="107" t="s">
        <v>562</v>
      </c>
      <c r="E260" s="122"/>
      <c r="F260" s="268">
        <f>F261</f>
        <v>47290</v>
      </c>
    </row>
    <row r="261" spans="1:6" ht="30.75">
      <c r="A261" s="244" t="s">
        <v>55</v>
      </c>
      <c r="B261" s="103" t="s">
        <v>50</v>
      </c>
      <c r="C261" s="103" t="s">
        <v>44</v>
      </c>
      <c r="D261" s="104" t="s">
        <v>562</v>
      </c>
      <c r="E261" s="114">
        <v>600</v>
      </c>
      <c r="F261" s="271">
        <f>'Ведомственная 2020'!G385</f>
        <v>47290</v>
      </c>
    </row>
    <row r="262" spans="1:6" ht="30.75">
      <c r="A262" s="246" t="s">
        <v>258</v>
      </c>
      <c r="B262" s="106" t="s">
        <v>50</v>
      </c>
      <c r="C262" s="145" t="s">
        <v>44</v>
      </c>
      <c r="D262" s="123" t="s">
        <v>445</v>
      </c>
      <c r="E262" s="144"/>
      <c r="F262" s="268">
        <f>F263+F265</f>
        <v>4369050</v>
      </c>
    </row>
    <row r="263" spans="1:6" ht="143.25" customHeight="1">
      <c r="A263" s="329" t="s">
        <v>758</v>
      </c>
      <c r="B263" s="263" t="s">
        <v>50</v>
      </c>
      <c r="C263" s="263" t="s">
        <v>44</v>
      </c>
      <c r="D263" s="110" t="s">
        <v>557</v>
      </c>
      <c r="E263" s="117"/>
      <c r="F263" s="268">
        <f>F264</f>
        <v>423397</v>
      </c>
    </row>
    <row r="264" spans="1:6" ht="30.75">
      <c r="A264" s="333" t="s">
        <v>55</v>
      </c>
      <c r="B264" s="103" t="s">
        <v>50</v>
      </c>
      <c r="C264" s="103" t="s">
        <v>44</v>
      </c>
      <c r="D264" s="112" t="s">
        <v>557</v>
      </c>
      <c r="E264" s="114">
        <v>600</v>
      </c>
      <c r="F264" s="271">
        <f>'Ведомственная 2020'!G388</f>
        <v>423397</v>
      </c>
    </row>
    <row r="265" spans="1:6" ht="144" customHeight="1">
      <c r="A265" s="334" t="s">
        <v>759</v>
      </c>
      <c r="B265" s="106" t="s">
        <v>50</v>
      </c>
      <c r="C265" s="145" t="s">
        <v>44</v>
      </c>
      <c r="D265" s="123" t="s">
        <v>12</v>
      </c>
      <c r="E265" s="160"/>
      <c r="F265" s="268">
        <f>F266</f>
        <v>3945653</v>
      </c>
    </row>
    <row r="266" spans="1:6" ht="30.75">
      <c r="A266" s="244" t="s">
        <v>55</v>
      </c>
      <c r="B266" s="103" t="s">
        <v>50</v>
      </c>
      <c r="C266" s="144" t="s">
        <v>44</v>
      </c>
      <c r="D266" s="125" t="s">
        <v>12</v>
      </c>
      <c r="E266" s="144">
        <v>600</v>
      </c>
      <c r="F266" s="271">
        <f>'Ведомственная 2020'!G390</f>
        <v>3945653</v>
      </c>
    </row>
    <row r="267" spans="1:6" ht="30.75">
      <c r="A267" s="246" t="s">
        <v>259</v>
      </c>
      <c r="B267" s="106" t="s">
        <v>50</v>
      </c>
      <c r="C267" s="145" t="s">
        <v>44</v>
      </c>
      <c r="D267" s="123" t="s">
        <v>446</v>
      </c>
      <c r="E267" s="145"/>
      <c r="F267" s="268">
        <f>F268+F270+F272</f>
        <v>3226617</v>
      </c>
    </row>
    <row r="268" spans="1:6" ht="30.75">
      <c r="A268" s="120" t="s">
        <v>558</v>
      </c>
      <c r="B268" s="263" t="s">
        <v>50</v>
      </c>
      <c r="C268" s="263" t="s">
        <v>44</v>
      </c>
      <c r="D268" s="110" t="s">
        <v>559</v>
      </c>
      <c r="E268" s="117"/>
      <c r="F268" s="268">
        <f>F269</f>
        <v>322154</v>
      </c>
    </row>
    <row r="269" spans="1:6" ht="30.75">
      <c r="A269" s="113" t="s">
        <v>55</v>
      </c>
      <c r="B269" s="103" t="s">
        <v>50</v>
      </c>
      <c r="C269" s="103" t="s">
        <v>44</v>
      </c>
      <c r="D269" s="112" t="s">
        <v>559</v>
      </c>
      <c r="E269" s="121">
        <v>600</v>
      </c>
      <c r="F269" s="271">
        <f>'Ведомственная 2020'!G393</f>
        <v>322154</v>
      </c>
    </row>
    <row r="270" spans="1:6" ht="36" customHeight="1">
      <c r="A270" s="246" t="s">
        <v>657</v>
      </c>
      <c r="B270" s="106" t="s">
        <v>50</v>
      </c>
      <c r="C270" s="145" t="s">
        <v>44</v>
      </c>
      <c r="D270" s="110" t="s">
        <v>260</v>
      </c>
      <c r="E270" s="160"/>
      <c r="F270" s="268">
        <f>F271</f>
        <v>2759443</v>
      </c>
    </row>
    <row r="271" spans="1:6" ht="30.75">
      <c r="A271" s="244" t="s">
        <v>55</v>
      </c>
      <c r="B271" s="103" t="s">
        <v>50</v>
      </c>
      <c r="C271" s="144" t="s">
        <v>44</v>
      </c>
      <c r="D271" s="112" t="s">
        <v>260</v>
      </c>
      <c r="E271" s="144">
        <v>600</v>
      </c>
      <c r="F271" s="271">
        <f>'Ведомственная 2020'!G395</f>
        <v>2759443</v>
      </c>
    </row>
    <row r="272" spans="1:6" ht="30.75">
      <c r="A272" s="105" t="s">
        <v>679</v>
      </c>
      <c r="B272" s="285" t="s">
        <v>50</v>
      </c>
      <c r="C272" s="285" t="s">
        <v>44</v>
      </c>
      <c r="D272" s="110" t="s">
        <v>678</v>
      </c>
      <c r="E272" s="122"/>
      <c r="F272" s="268">
        <f>F273</f>
        <v>145020</v>
      </c>
    </row>
    <row r="273" spans="1:6" ht="30.75">
      <c r="A273" s="244" t="s">
        <v>55</v>
      </c>
      <c r="B273" s="103" t="s">
        <v>50</v>
      </c>
      <c r="C273" s="103" t="s">
        <v>44</v>
      </c>
      <c r="D273" s="112" t="s">
        <v>678</v>
      </c>
      <c r="E273" s="121">
        <v>600</v>
      </c>
      <c r="F273" s="271">
        <f>'Ведомственная 2020'!G397</f>
        <v>145020</v>
      </c>
    </row>
    <row r="274" spans="1:6" ht="30.75">
      <c r="A274" s="243" t="s">
        <v>529</v>
      </c>
      <c r="B274" s="262" t="s">
        <v>50</v>
      </c>
      <c r="C274" s="262" t="s">
        <v>44</v>
      </c>
      <c r="D274" s="110" t="s">
        <v>527</v>
      </c>
      <c r="E274" s="117"/>
      <c r="F274" s="268">
        <f>F275+F277</f>
        <v>1321578</v>
      </c>
    </row>
    <row r="275" spans="1:6" ht="62.25">
      <c r="A275" s="243" t="s">
        <v>561</v>
      </c>
      <c r="B275" s="263" t="s">
        <v>50</v>
      </c>
      <c r="C275" s="263" t="s">
        <v>44</v>
      </c>
      <c r="D275" s="110" t="s">
        <v>560</v>
      </c>
      <c r="E275" s="117"/>
      <c r="F275" s="268">
        <f>F276</f>
        <v>520477</v>
      </c>
    </row>
    <row r="276" spans="1:6" ht="30.75">
      <c r="A276" s="244" t="s">
        <v>55</v>
      </c>
      <c r="B276" s="103" t="s">
        <v>50</v>
      </c>
      <c r="C276" s="103" t="s">
        <v>44</v>
      </c>
      <c r="D276" s="112" t="s">
        <v>560</v>
      </c>
      <c r="E276" s="121">
        <v>600</v>
      </c>
      <c r="F276" s="268">
        <f>'Ведомственная 2020'!G400</f>
        <v>520477</v>
      </c>
    </row>
    <row r="277" spans="1:6" ht="46.5">
      <c r="A277" s="244" t="s">
        <v>530</v>
      </c>
      <c r="B277" s="262" t="s">
        <v>50</v>
      </c>
      <c r="C277" s="262" t="s">
        <v>44</v>
      </c>
      <c r="D277" s="110" t="s">
        <v>528</v>
      </c>
      <c r="E277" s="122"/>
      <c r="F277" s="268">
        <f>F278</f>
        <v>801101</v>
      </c>
    </row>
    <row r="278" spans="1:6" ht="30.75">
      <c r="A278" s="244" t="s">
        <v>55</v>
      </c>
      <c r="B278" s="103" t="s">
        <v>50</v>
      </c>
      <c r="C278" s="103" t="s">
        <v>44</v>
      </c>
      <c r="D278" s="112" t="s">
        <v>528</v>
      </c>
      <c r="E278" s="121">
        <v>600</v>
      </c>
      <c r="F278" s="271">
        <f>'Ведомственная 2020'!G402</f>
        <v>801101</v>
      </c>
    </row>
    <row r="279" spans="1:6" ht="15">
      <c r="A279" s="243" t="s">
        <v>649</v>
      </c>
      <c r="B279" s="280" t="s">
        <v>50</v>
      </c>
      <c r="C279" s="280" t="s">
        <v>44</v>
      </c>
      <c r="D279" s="110" t="s">
        <v>648</v>
      </c>
      <c r="E279" s="121"/>
      <c r="F279" s="268">
        <f>F280</f>
        <v>2305279</v>
      </c>
    </row>
    <row r="280" spans="1:6" ht="30.75">
      <c r="A280" s="243" t="s">
        <v>729</v>
      </c>
      <c r="B280" s="280" t="s">
        <v>50</v>
      </c>
      <c r="C280" s="280" t="s">
        <v>44</v>
      </c>
      <c r="D280" s="110" t="s">
        <v>647</v>
      </c>
      <c r="E280" s="122"/>
      <c r="F280" s="268">
        <f>F281</f>
        <v>2305279</v>
      </c>
    </row>
    <row r="281" spans="1:6" ht="30.75">
      <c r="A281" s="244" t="s">
        <v>55</v>
      </c>
      <c r="B281" s="103" t="s">
        <v>50</v>
      </c>
      <c r="C281" s="103" t="s">
        <v>44</v>
      </c>
      <c r="D281" s="112" t="s">
        <v>647</v>
      </c>
      <c r="E281" s="121">
        <v>600</v>
      </c>
      <c r="F281" s="271">
        <f>'Ведомственная 2020'!G405</f>
        <v>2305279</v>
      </c>
    </row>
    <row r="282" spans="1:6" ht="51.75" customHeight="1">
      <c r="A282" s="279" t="s">
        <v>584</v>
      </c>
      <c r="B282" s="294" t="s">
        <v>50</v>
      </c>
      <c r="C282" s="294" t="s">
        <v>44</v>
      </c>
      <c r="D282" s="115" t="s">
        <v>525</v>
      </c>
      <c r="E282" s="114"/>
      <c r="F282" s="268">
        <f>F283</f>
        <v>1200000</v>
      </c>
    </row>
    <row r="283" spans="1:6" ht="87" customHeight="1">
      <c r="A283" s="279" t="s">
        <v>697</v>
      </c>
      <c r="B283" s="294" t="s">
        <v>50</v>
      </c>
      <c r="C283" s="294" t="s">
        <v>44</v>
      </c>
      <c r="D283" s="115" t="s">
        <v>696</v>
      </c>
      <c r="E283" s="114"/>
      <c r="F283" s="268">
        <f>F284</f>
        <v>1200000</v>
      </c>
    </row>
    <row r="284" spans="1:6" ht="50.25" customHeight="1">
      <c r="A284" s="243" t="s">
        <v>700</v>
      </c>
      <c r="B284" s="294" t="s">
        <v>50</v>
      </c>
      <c r="C284" s="294" t="s">
        <v>44</v>
      </c>
      <c r="D284" s="115" t="s">
        <v>698</v>
      </c>
      <c r="E284" s="114"/>
      <c r="F284" s="268">
        <f>F285</f>
        <v>1200000</v>
      </c>
    </row>
    <row r="285" spans="1:6" ht="32.25" customHeight="1">
      <c r="A285" s="243" t="s">
        <v>174</v>
      </c>
      <c r="B285" s="294" t="s">
        <v>50</v>
      </c>
      <c r="C285" s="294" t="s">
        <v>44</v>
      </c>
      <c r="D285" s="115" t="s">
        <v>699</v>
      </c>
      <c r="E285" s="114"/>
      <c r="F285" s="268">
        <f>F286</f>
        <v>1200000</v>
      </c>
    </row>
    <row r="286" spans="1:6" ht="34.5" customHeight="1">
      <c r="A286" s="244" t="s">
        <v>55</v>
      </c>
      <c r="B286" s="103" t="s">
        <v>50</v>
      </c>
      <c r="C286" s="103" t="s">
        <v>44</v>
      </c>
      <c r="D286" s="131" t="s">
        <v>699</v>
      </c>
      <c r="E286" s="114">
        <v>600</v>
      </c>
      <c r="F286" s="271">
        <f>'Ведомственная 2020'!G376</f>
        <v>1200000</v>
      </c>
    </row>
    <row r="287" spans="1:6" ht="18.75" customHeight="1">
      <c r="A287" s="243" t="s">
        <v>297</v>
      </c>
      <c r="B287" s="106" t="s">
        <v>50</v>
      </c>
      <c r="C287" s="133" t="s">
        <v>45</v>
      </c>
      <c r="D287" s="112"/>
      <c r="E287" s="121"/>
      <c r="F287" s="268">
        <f>F288</f>
        <v>4592844</v>
      </c>
    </row>
    <row r="288" spans="1:6" ht="62.25">
      <c r="A288" s="123" t="s">
        <v>725</v>
      </c>
      <c r="B288" s="106" t="s">
        <v>50</v>
      </c>
      <c r="C288" s="133" t="s">
        <v>45</v>
      </c>
      <c r="D288" s="137" t="s">
        <v>407</v>
      </c>
      <c r="E288" s="160"/>
      <c r="F288" s="268">
        <f>F289</f>
        <v>4592844</v>
      </c>
    </row>
    <row r="289" spans="1:6" ht="30.75">
      <c r="A289" s="123" t="s">
        <v>261</v>
      </c>
      <c r="B289" s="106" t="s">
        <v>50</v>
      </c>
      <c r="C289" s="133" t="s">
        <v>45</v>
      </c>
      <c r="D289" s="110" t="s">
        <v>447</v>
      </c>
      <c r="E289" s="160"/>
      <c r="F289" s="268">
        <f>F290</f>
        <v>4592844</v>
      </c>
    </row>
    <row r="290" spans="1:6" ht="30.75">
      <c r="A290" s="243" t="s">
        <v>174</v>
      </c>
      <c r="B290" s="106" t="s">
        <v>50</v>
      </c>
      <c r="C290" s="133" t="s">
        <v>45</v>
      </c>
      <c r="D290" s="166" t="s">
        <v>262</v>
      </c>
      <c r="E290" s="160"/>
      <c r="F290" s="268">
        <f>F291+F292</f>
        <v>4592844</v>
      </c>
    </row>
    <row r="291" spans="1:6" ht="62.25">
      <c r="A291" s="244" t="s">
        <v>54</v>
      </c>
      <c r="B291" s="103" t="s">
        <v>50</v>
      </c>
      <c r="C291" s="134" t="s">
        <v>45</v>
      </c>
      <c r="D291" s="162" t="s">
        <v>262</v>
      </c>
      <c r="E291" s="144">
        <v>100</v>
      </c>
      <c r="F291" s="271">
        <f>'Ведомственная 2020'!G411</f>
        <v>4341304</v>
      </c>
    </row>
    <row r="292" spans="1:6" ht="30.75">
      <c r="A292" s="244" t="s">
        <v>167</v>
      </c>
      <c r="B292" s="103" t="s">
        <v>50</v>
      </c>
      <c r="C292" s="134" t="s">
        <v>45</v>
      </c>
      <c r="D292" s="162" t="s">
        <v>262</v>
      </c>
      <c r="E292" s="144">
        <v>200</v>
      </c>
      <c r="F292" s="271">
        <f>'Ведомственная 2020'!G412</f>
        <v>251540</v>
      </c>
    </row>
    <row r="293" spans="1:6" ht="15">
      <c r="A293" s="243" t="s">
        <v>304</v>
      </c>
      <c r="B293" s="106" t="s">
        <v>50</v>
      </c>
      <c r="C293" s="145" t="s">
        <v>50</v>
      </c>
      <c r="D293" s="160" t="s">
        <v>333</v>
      </c>
      <c r="E293" s="160"/>
      <c r="F293" s="268">
        <f>F294</f>
        <v>8678217</v>
      </c>
    </row>
    <row r="294" spans="1:6" ht="66.75" customHeight="1">
      <c r="A294" s="123" t="s">
        <v>608</v>
      </c>
      <c r="B294" s="106" t="s">
        <v>50</v>
      </c>
      <c r="C294" s="145" t="s">
        <v>50</v>
      </c>
      <c r="D294" s="137" t="s">
        <v>393</v>
      </c>
      <c r="E294" s="160"/>
      <c r="F294" s="268">
        <f>F295+F303</f>
        <v>8678217</v>
      </c>
    </row>
    <row r="295" spans="1:6" ht="93">
      <c r="A295" s="243" t="s">
        <v>609</v>
      </c>
      <c r="B295" s="106" t="s">
        <v>50</v>
      </c>
      <c r="C295" s="145" t="s">
        <v>50</v>
      </c>
      <c r="D295" s="137" t="s">
        <v>406</v>
      </c>
      <c r="E295" s="160"/>
      <c r="F295" s="268">
        <f>F296+F300</f>
        <v>137000</v>
      </c>
    </row>
    <row r="296" spans="1:6" ht="34.5" customHeight="1">
      <c r="A296" s="246" t="s">
        <v>214</v>
      </c>
      <c r="B296" s="106" t="s">
        <v>50</v>
      </c>
      <c r="C296" s="145" t="s">
        <v>50</v>
      </c>
      <c r="D296" s="123" t="s">
        <v>448</v>
      </c>
      <c r="E296" s="160"/>
      <c r="F296" s="268">
        <f>F297</f>
        <v>85000</v>
      </c>
    </row>
    <row r="297" spans="1:6" ht="15">
      <c r="A297" s="243" t="s">
        <v>22</v>
      </c>
      <c r="B297" s="106" t="s">
        <v>50</v>
      </c>
      <c r="C297" s="145" t="s">
        <v>50</v>
      </c>
      <c r="D297" s="123" t="s">
        <v>215</v>
      </c>
      <c r="E297" s="160"/>
      <c r="F297" s="268">
        <f>F298+F299</f>
        <v>85000</v>
      </c>
    </row>
    <row r="298" spans="1:6" ht="30.75">
      <c r="A298" s="244" t="s">
        <v>167</v>
      </c>
      <c r="B298" s="103" t="s">
        <v>50</v>
      </c>
      <c r="C298" s="144" t="s">
        <v>50</v>
      </c>
      <c r="D298" s="125" t="s">
        <v>215</v>
      </c>
      <c r="E298" s="144">
        <v>200</v>
      </c>
      <c r="F298" s="271">
        <f>'Ведомственная 2020'!G238</f>
        <v>41000</v>
      </c>
    </row>
    <row r="299" spans="1:6" ht="15">
      <c r="A299" s="244" t="s">
        <v>300</v>
      </c>
      <c r="B299" s="103" t="s">
        <v>50</v>
      </c>
      <c r="C299" s="144" t="s">
        <v>50</v>
      </c>
      <c r="D299" s="125" t="s">
        <v>215</v>
      </c>
      <c r="E299" s="144">
        <v>300</v>
      </c>
      <c r="F299" s="271">
        <f>'Ведомственная 2020'!G239</f>
        <v>44000</v>
      </c>
    </row>
    <row r="300" spans="1:6" ht="62.25">
      <c r="A300" s="246" t="s">
        <v>62</v>
      </c>
      <c r="B300" s="106" t="s">
        <v>50</v>
      </c>
      <c r="C300" s="145" t="s">
        <v>50</v>
      </c>
      <c r="D300" s="123" t="s">
        <v>449</v>
      </c>
      <c r="E300" s="145"/>
      <c r="F300" s="268">
        <f>F301</f>
        <v>52000</v>
      </c>
    </row>
    <row r="301" spans="1:6" ht="15">
      <c r="A301" s="244" t="s">
        <v>22</v>
      </c>
      <c r="B301" s="103" t="s">
        <v>50</v>
      </c>
      <c r="C301" s="144" t="s">
        <v>50</v>
      </c>
      <c r="D301" s="125" t="s">
        <v>216</v>
      </c>
      <c r="E301" s="144"/>
      <c r="F301" s="271">
        <f>F302</f>
        <v>52000</v>
      </c>
    </row>
    <row r="302" spans="1:6" ht="30.75">
      <c r="A302" s="244" t="s">
        <v>167</v>
      </c>
      <c r="B302" s="103" t="s">
        <v>50</v>
      </c>
      <c r="C302" s="144" t="s">
        <v>50</v>
      </c>
      <c r="D302" s="125" t="s">
        <v>216</v>
      </c>
      <c r="E302" s="144" t="s">
        <v>178</v>
      </c>
      <c r="F302" s="271">
        <f>'Ведомственная 2020'!G242</f>
        <v>52000</v>
      </c>
    </row>
    <row r="303" spans="1:6" ht="81" customHeight="1">
      <c r="A303" s="123" t="s">
        <v>610</v>
      </c>
      <c r="B303" s="106" t="s">
        <v>50</v>
      </c>
      <c r="C303" s="145" t="s">
        <v>50</v>
      </c>
      <c r="D303" s="137" t="s">
        <v>405</v>
      </c>
      <c r="E303" s="160"/>
      <c r="F303" s="268">
        <f>F304</f>
        <v>8541217</v>
      </c>
    </row>
    <row r="304" spans="1:6" ht="30.75">
      <c r="A304" s="243" t="s">
        <v>336</v>
      </c>
      <c r="B304" s="106" t="s">
        <v>50</v>
      </c>
      <c r="C304" s="145" t="s">
        <v>50</v>
      </c>
      <c r="D304" s="110" t="s">
        <v>450</v>
      </c>
      <c r="E304" s="160"/>
      <c r="F304" s="268">
        <f>F305+F307+F309+F311+F313+F316</f>
        <v>8541217</v>
      </c>
    </row>
    <row r="305" spans="1:6" ht="30.75">
      <c r="A305" s="243" t="s">
        <v>174</v>
      </c>
      <c r="B305" s="106" t="s">
        <v>50</v>
      </c>
      <c r="C305" s="106" t="s">
        <v>50</v>
      </c>
      <c r="D305" s="110" t="s">
        <v>229</v>
      </c>
      <c r="E305" s="117"/>
      <c r="F305" s="268">
        <f>F306</f>
        <v>1195007</v>
      </c>
    </row>
    <row r="306" spans="1:6" ht="30.75">
      <c r="A306" s="244" t="s">
        <v>55</v>
      </c>
      <c r="B306" s="103" t="s">
        <v>50</v>
      </c>
      <c r="C306" s="103" t="s">
        <v>50</v>
      </c>
      <c r="D306" s="112" t="s">
        <v>229</v>
      </c>
      <c r="E306" s="114">
        <v>600</v>
      </c>
      <c r="F306" s="271">
        <f>'Ведомственная 2020'!G418</f>
        <v>1195007</v>
      </c>
    </row>
    <row r="307" spans="1:6" ht="46.5">
      <c r="A307" s="279" t="s">
        <v>652</v>
      </c>
      <c r="B307" s="295" t="s">
        <v>50</v>
      </c>
      <c r="C307" s="295" t="s">
        <v>50</v>
      </c>
      <c r="D307" s="110" t="s">
        <v>732</v>
      </c>
      <c r="E307" s="117"/>
      <c r="F307" s="271">
        <f>F308</f>
        <v>4416566</v>
      </c>
    </row>
    <row r="308" spans="1:6" ht="30.75">
      <c r="A308" s="244" t="s">
        <v>55</v>
      </c>
      <c r="B308" s="103" t="s">
        <v>50</v>
      </c>
      <c r="C308" s="103" t="s">
        <v>50</v>
      </c>
      <c r="D308" s="112" t="s">
        <v>732</v>
      </c>
      <c r="E308" s="114">
        <v>600</v>
      </c>
      <c r="F308" s="271">
        <f>'Ведомственная 2020'!G420</f>
        <v>4416566</v>
      </c>
    </row>
    <row r="309" spans="1:6" ht="46.5">
      <c r="A309" s="279" t="s">
        <v>652</v>
      </c>
      <c r="B309" s="280" t="s">
        <v>50</v>
      </c>
      <c r="C309" s="280" t="s">
        <v>50</v>
      </c>
      <c r="D309" s="110" t="s">
        <v>651</v>
      </c>
      <c r="E309" s="117"/>
      <c r="F309" s="268">
        <f>F310</f>
        <v>1892814</v>
      </c>
    </row>
    <row r="310" spans="1:6" ht="30.75">
      <c r="A310" s="244" t="s">
        <v>55</v>
      </c>
      <c r="B310" s="103" t="s">
        <v>50</v>
      </c>
      <c r="C310" s="103" t="s">
        <v>50</v>
      </c>
      <c r="D310" s="112" t="s">
        <v>651</v>
      </c>
      <c r="E310" s="114">
        <v>600</v>
      </c>
      <c r="F310" s="271">
        <f>'Ведомственная 2020'!G422</f>
        <v>1892814</v>
      </c>
    </row>
    <row r="311" spans="1:6" ht="15">
      <c r="A311" s="243" t="s">
        <v>232</v>
      </c>
      <c r="B311" s="106" t="s">
        <v>50</v>
      </c>
      <c r="C311" s="145" t="s">
        <v>50</v>
      </c>
      <c r="D311" s="166" t="s">
        <v>218</v>
      </c>
      <c r="E311" s="145"/>
      <c r="F311" s="268">
        <f>F312</f>
        <v>30000</v>
      </c>
    </row>
    <row r="312" spans="1:6" ht="30.75">
      <c r="A312" s="244" t="s">
        <v>167</v>
      </c>
      <c r="B312" s="103" t="s">
        <v>50</v>
      </c>
      <c r="C312" s="144" t="s">
        <v>50</v>
      </c>
      <c r="D312" s="162" t="s">
        <v>218</v>
      </c>
      <c r="E312" s="144" t="s">
        <v>178</v>
      </c>
      <c r="F312" s="271">
        <f>'Ведомственная 2020'!G246</f>
        <v>30000</v>
      </c>
    </row>
    <row r="313" spans="1:6" ht="15">
      <c r="A313" s="143" t="s">
        <v>555</v>
      </c>
      <c r="B313" s="263" t="s">
        <v>50</v>
      </c>
      <c r="C313" s="145" t="s">
        <v>50</v>
      </c>
      <c r="D313" s="110" t="s">
        <v>556</v>
      </c>
      <c r="E313" s="145"/>
      <c r="F313" s="268">
        <f>F314+F315</f>
        <v>392060</v>
      </c>
    </row>
    <row r="314" spans="1:6" ht="15">
      <c r="A314" s="244" t="s">
        <v>300</v>
      </c>
      <c r="B314" s="103" t="s">
        <v>50</v>
      </c>
      <c r="C314" s="144" t="s">
        <v>50</v>
      </c>
      <c r="D314" s="112" t="s">
        <v>556</v>
      </c>
      <c r="E314" s="144" t="s">
        <v>337</v>
      </c>
      <c r="F314" s="271">
        <f>'Ведомственная 2020'!G248</f>
        <v>220790</v>
      </c>
    </row>
    <row r="315" spans="1:6" ht="30.75">
      <c r="A315" s="244" t="s">
        <v>55</v>
      </c>
      <c r="B315" s="103" t="s">
        <v>50</v>
      </c>
      <c r="C315" s="144" t="s">
        <v>50</v>
      </c>
      <c r="D315" s="112" t="s">
        <v>556</v>
      </c>
      <c r="E315" s="144" t="s">
        <v>338</v>
      </c>
      <c r="F315" s="271">
        <f>'Ведомственная 2020'!G424</f>
        <v>171270</v>
      </c>
    </row>
    <row r="316" spans="1:6" ht="30.75">
      <c r="A316" s="243" t="s">
        <v>217</v>
      </c>
      <c r="B316" s="106" t="s">
        <v>50</v>
      </c>
      <c r="C316" s="145" t="s">
        <v>50</v>
      </c>
      <c r="D316" s="110" t="s">
        <v>219</v>
      </c>
      <c r="E316" s="163"/>
      <c r="F316" s="268">
        <f>F317+F318</f>
        <v>614770</v>
      </c>
    </row>
    <row r="317" spans="1:6" ht="15">
      <c r="A317" s="244" t="s">
        <v>300</v>
      </c>
      <c r="B317" s="103" t="s">
        <v>50</v>
      </c>
      <c r="C317" s="144" t="s">
        <v>50</v>
      </c>
      <c r="D317" s="112" t="s">
        <v>219</v>
      </c>
      <c r="E317" s="144" t="s">
        <v>337</v>
      </c>
      <c r="F317" s="271">
        <f>'Ведомственная 2020'!G250</f>
        <v>346210</v>
      </c>
    </row>
    <row r="318" spans="1:6" ht="30.75">
      <c r="A318" s="244" t="s">
        <v>55</v>
      </c>
      <c r="B318" s="103" t="s">
        <v>50</v>
      </c>
      <c r="C318" s="144" t="s">
        <v>50</v>
      </c>
      <c r="D318" s="112" t="s">
        <v>219</v>
      </c>
      <c r="E318" s="144" t="s">
        <v>338</v>
      </c>
      <c r="F318" s="271">
        <f>'Ведомственная 2020'!G426</f>
        <v>268560</v>
      </c>
    </row>
    <row r="319" spans="1:6" ht="15">
      <c r="A319" s="243" t="s">
        <v>19</v>
      </c>
      <c r="B319" s="106" t="s">
        <v>50</v>
      </c>
      <c r="C319" s="145" t="s">
        <v>48</v>
      </c>
      <c r="D319" s="160" t="s">
        <v>333</v>
      </c>
      <c r="E319" s="160"/>
      <c r="F319" s="268">
        <f>F320</f>
        <v>5726446</v>
      </c>
    </row>
    <row r="320" spans="1:6" ht="30.75">
      <c r="A320" s="123" t="s">
        <v>606</v>
      </c>
      <c r="B320" s="106" t="s">
        <v>50</v>
      </c>
      <c r="C320" s="106" t="s">
        <v>48</v>
      </c>
      <c r="D320" s="137" t="s">
        <v>392</v>
      </c>
      <c r="E320" s="124"/>
      <c r="F320" s="268">
        <f>F321</f>
        <v>5726446</v>
      </c>
    </row>
    <row r="321" spans="1:6" ht="62.25">
      <c r="A321" s="123" t="s">
        <v>611</v>
      </c>
      <c r="B321" s="106" t="s">
        <v>50</v>
      </c>
      <c r="C321" s="106" t="s">
        <v>48</v>
      </c>
      <c r="D321" s="137" t="s">
        <v>404</v>
      </c>
      <c r="E321" s="124"/>
      <c r="F321" s="268">
        <f>F322+F326</f>
        <v>5726446</v>
      </c>
    </row>
    <row r="322" spans="1:6" ht="78">
      <c r="A322" s="246" t="s">
        <v>612</v>
      </c>
      <c r="B322" s="106" t="s">
        <v>50</v>
      </c>
      <c r="C322" s="106" t="s">
        <v>48</v>
      </c>
      <c r="D322" s="110" t="s">
        <v>451</v>
      </c>
      <c r="E322" s="122"/>
      <c r="F322" s="268">
        <f>F323</f>
        <v>5700357</v>
      </c>
    </row>
    <row r="323" spans="1:6" ht="30.75">
      <c r="A323" s="244" t="s">
        <v>174</v>
      </c>
      <c r="B323" s="103" t="s">
        <v>50</v>
      </c>
      <c r="C323" s="103" t="s">
        <v>48</v>
      </c>
      <c r="D323" s="125" t="s">
        <v>264</v>
      </c>
      <c r="E323" s="121"/>
      <c r="F323" s="271">
        <f>F324+F325</f>
        <v>5700357</v>
      </c>
    </row>
    <row r="324" spans="1:6" ht="62.25">
      <c r="A324" s="244" t="s">
        <v>54</v>
      </c>
      <c r="B324" s="103" t="s">
        <v>50</v>
      </c>
      <c r="C324" s="103" t="s">
        <v>48</v>
      </c>
      <c r="D324" s="125" t="s">
        <v>264</v>
      </c>
      <c r="E324" s="126">
        <v>100</v>
      </c>
      <c r="F324" s="271">
        <f>'Ведомственная 2020'!G432</f>
        <v>5257070</v>
      </c>
    </row>
    <row r="325" spans="1:6" ht="30.75">
      <c r="A325" s="244" t="s">
        <v>167</v>
      </c>
      <c r="B325" s="103" t="s">
        <v>50</v>
      </c>
      <c r="C325" s="103" t="s">
        <v>48</v>
      </c>
      <c r="D325" s="125" t="s">
        <v>264</v>
      </c>
      <c r="E325" s="126">
        <v>200</v>
      </c>
      <c r="F325" s="271">
        <f>'Ведомственная 2020'!G433</f>
        <v>443287</v>
      </c>
    </row>
    <row r="326" spans="1:6" ht="30.75">
      <c r="A326" s="246" t="s">
        <v>263</v>
      </c>
      <c r="B326" s="106" t="s">
        <v>50</v>
      </c>
      <c r="C326" s="106" t="s">
        <v>48</v>
      </c>
      <c r="D326" s="123" t="s">
        <v>452</v>
      </c>
      <c r="E326" s="124"/>
      <c r="F326" s="268">
        <f>F327</f>
        <v>26089</v>
      </c>
    </row>
    <row r="327" spans="1:6" ht="46.5">
      <c r="A327" s="125" t="s">
        <v>231</v>
      </c>
      <c r="B327" s="103" t="s">
        <v>50</v>
      </c>
      <c r="C327" s="103" t="s">
        <v>48</v>
      </c>
      <c r="D327" s="125" t="s">
        <v>265</v>
      </c>
      <c r="E327" s="121"/>
      <c r="F327" s="271">
        <f>F328</f>
        <v>26089</v>
      </c>
    </row>
    <row r="328" spans="1:6" ht="62.25">
      <c r="A328" s="244" t="s">
        <v>54</v>
      </c>
      <c r="B328" s="103" t="s">
        <v>50</v>
      </c>
      <c r="C328" s="103" t="s">
        <v>48</v>
      </c>
      <c r="D328" s="125" t="s">
        <v>265</v>
      </c>
      <c r="E328" s="126">
        <v>100</v>
      </c>
      <c r="F328" s="271">
        <f>'Ведомственная 2020'!G436</f>
        <v>26089</v>
      </c>
    </row>
    <row r="329" spans="1:6" ht="15">
      <c r="A329" s="243" t="s">
        <v>302</v>
      </c>
      <c r="B329" s="106" t="s">
        <v>51</v>
      </c>
      <c r="C329" s="103"/>
      <c r="D329" s="160" t="s">
        <v>333</v>
      </c>
      <c r="E329" s="160"/>
      <c r="F329" s="268">
        <f>F330+F348</f>
        <v>32416026</v>
      </c>
    </row>
    <row r="330" spans="1:6" ht="15">
      <c r="A330" s="243" t="s">
        <v>20</v>
      </c>
      <c r="B330" s="106" t="s">
        <v>51</v>
      </c>
      <c r="C330" s="145" t="s">
        <v>43</v>
      </c>
      <c r="D330" s="160" t="s">
        <v>333</v>
      </c>
      <c r="E330" s="160"/>
      <c r="F330" s="268">
        <f>F331+F344</f>
        <v>30696929</v>
      </c>
    </row>
    <row r="331" spans="1:6" ht="30.75">
      <c r="A331" s="123" t="s">
        <v>613</v>
      </c>
      <c r="B331" s="106" t="s">
        <v>51</v>
      </c>
      <c r="C331" s="145" t="s">
        <v>43</v>
      </c>
      <c r="D331" s="137" t="s">
        <v>394</v>
      </c>
      <c r="E331" s="163"/>
      <c r="F331" s="268">
        <f>F332+F338</f>
        <v>30656929</v>
      </c>
    </row>
    <row r="332" spans="1:6" ht="46.5">
      <c r="A332" s="123" t="s">
        <v>614</v>
      </c>
      <c r="B332" s="106" t="s">
        <v>51</v>
      </c>
      <c r="C332" s="145" t="s">
        <v>43</v>
      </c>
      <c r="D332" s="110" t="s">
        <v>403</v>
      </c>
      <c r="E332" s="163"/>
      <c r="F332" s="268">
        <f>F333</f>
        <v>11203432</v>
      </c>
    </row>
    <row r="333" spans="1:6" ht="78">
      <c r="A333" s="123" t="s">
        <v>267</v>
      </c>
      <c r="B333" s="106" t="s">
        <v>51</v>
      </c>
      <c r="C333" s="145" t="s">
        <v>43</v>
      </c>
      <c r="D333" s="110" t="s">
        <v>453</v>
      </c>
      <c r="E333" s="163"/>
      <c r="F333" s="268">
        <f>F334+F336</f>
        <v>11203432</v>
      </c>
    </row>
    <row r="334" spans="1:6" ht="36" customHeight="1">
      <c r="A334" s="243" t="s">
        <v>174</v>
      </c>
      <c r="B334" s="264" t="s">
        <v>51</v>
      </c>
      <c r="C334" s="145" t="s">
        <v>43</v>
      </c>
      <c r="D334" s="110" t="s">
        <v>268</v>
      </c>
      <c r="E334" s="160"/>
      <c r="F334" s="268">
        <f>F335</f>
        <v>10393882</v>
      </c>
    </row>
    <row r="335" spans="1:6" ht="30.75">
      <c r="A335" s="244" t="s">
        <v>55</v>
      </c>
      <c r="B335" s="103" t="s">
        <v>51</v>
      </c>
      <c r="C335" s="144" t="s">
        <v>43</v>
      </c>
      <c r="D335" s="112" t="s">
        <v>268</v>
      </c>
      <c r="E335" s="144" t="s">
        <v>338</v>
      </c>
      <c r="F335" s="271">
        <f>'Ведомственная 2020'!G457</f>
        <v>10393882</v>
      </c>
    </row>
    <row r="336" spans="1:6" ht="30.75">
      <c r="A336" s="105" t="s">
        <v>694</v>
      </c>
      <c r="B336" s="286" t="s">
        <v>51</v>
      </c>
      <c r="C336" s="286" t="s">
        <v>43</v>
      </c>
      <c r="D336" s="115" t="s">
        <v>695</v>
      </c>
      <c r="E336" s="122"/>
      <c r="F336" s="268">
        <f>F337</f>
        <v>809550</v>
      </c>
    </row>
    <row r="337" spans="1:6" ht="30.75">
      <c r="A337" s="113" t="s">
        <v>55</v>
      </c>
      <c r="B337" s="103" t="s">
        <v>51</v>
      </c>
      <c r="C337" s="103" t="s">
        <v>43</v>
      </c>
      <c r="D337" s="131" t="s">
        <v>695</v>
      </c>
      <c r="E337" s="121">
        <v>600</v>
      </c>
      <c r="F337" s="271">
        <f>'Ведомственная 2020'!G459</f>
        <v>809550</v>
      </c>
    </row>
    <row r="338" spans="1:6" ht="46.5">
      <c r="A338" s="123" t="s">
        <v>615</v>
      </c>
      <c r="B338" s="106" t="s">
        <v>51</v>
      </c>
      <c r="C338" s="145" t="s">
        <v>43</v>
      </c>
      <c r="D338" s="137" t="s">
        <v>402</v>
      </c>
      <c r="E338" s="160"/>
      <c r="F338" s="268">
        <f>F339</f>
        <v>19453497</v>
      </c>
    </row>
    <row r="339" spans="1:6" ht="15">
      <c r="A339" s="246" t="s">
        <v>269</v>
      </c>
      <c r="B339" s="106" t="s">
        <v>51</v>
      </c>
      <c r="C339" s="145" t="s">
        <v>43</v>
      </c>
      <c r="D339" s="110" t="s">
        <v>454</v>
      </c>
      <c r="E339" s="160"/>
      <c r="F339" s="268">
        <f>F340</f>
        <v>19453497</v>
      </c>
    </row>
    <row r="340" spans="1:6" ht="30.75">
      <c r="A340" s="244" t="s">
        <v>174</v>
      </c>
      <c r="B340" s="103" t="s">
        <v>51</v>
      </c>
      <c r="C340" s="144" t="s">
        <v>43</v>
      </c>
      <c r="D340" s="112" t="s">
        <v>270</v>
      </c>
      <c r="E340" s="163"/>
      <c r="F340" s="271">
        <f>F341+F342+F343</f>
        <v>19453497</v>
      </c>
    </row>
    <row r="341" spans="1:6" ht="62.25">
      <c r="A341" s="244" t="s">
        <v>54</v>
      </c>
      <c r="B341" s="103" t="s">
        <v>51</v>
      </c>
      <c r="C341" s="144" t="s">
        <v>43</v>
      </c>
      <c r="D341" s="112" t="s">
        <v>270</v>
      </c>
      <c r="E341" s="144">
        <v>100</v>
      </c>
      <c r="F341" s="271">
        <f>'Ведомственная 2020'!G463</f>
        <v>17852754</v>
      </c>
    </row>
    <row r="342" spans="1:6" ht="30.75">
      <c r="A342" s="244" t="s">
        <v>167</v>
      </c>
      <c r="B342" s="103" t="s">
        <v>51</v>
      </c>
      <c r="C342" s="144" t="s">
        <v>43</v>
      </c>
      <c r="D342" s="112" t="s">
        <v>270</v>
      </c>
      <c r="E342" s="144">
        <v>200</v>
      </c>
      <c r="F342" s="271">
        <f>'Ведомственная 2020'!G464</f>
        <v>1505377</v>
      </c>
    </row>
    <row r="343" spans="1:6" ht="15">
      <c r="A343" s="244" t="s">
        <v>279</v>
      </c>
      <c r="B343" s="103" t="s">
        <v>51</v>
      </c>
      <c r="C343" s="144" t="s">
        <v>43</v>
      </c>
      <c r="D343" s="112" t="s">
        <v>270</v>
      </c>
      <c r="E343" s="144">
        <v>800</v>
      </c>
      <c r="F343" s="271">
        <f>'Ведомственная 2020'!G465</f>
        <v>95366</v>
      </c>
    </row>
    <row r="344" spans="1:6" ht="30.75">
      <c r="A344" s="105" t="s">
        <v>38</v>
      </c>
      <c r="B344" s="281" t="s">
        <v>51</v>
      </c>
      <c r="C344" s="281" t="s">
        <v>43</v>
      </c>
      <c r="D344" s="115" t="s">
        <v>374</v>
      </c>
      <c r="E344" s="117"/>
      <c r="F344" s="268">
        <f>F345</f>
        <v>40000</v>
      </c>
    </row>
    <row r="345" spans="1:6" ht="30.75">
      <c r="A345" s="105" t="s">
        <v>5</v>
      </c>
      <c r="B345" s="281" t="s">
        <v>51</v>
      </c>
      <c r="C345" s="281" t="s">
        <v>43</v>
      </c>
      <c r="D345" s="115" t="s">
        <v>375</v>
      </c>
      <c r="E345" s="117"/>
      <c r="F345" s="268">
        <f>F346</f>
        <v>40000</v>
      </c>
    </row>
    <row r="346" spans="1:6" ht="108.75">
      <c r="A346" s="105" t="s">
        <v>655</v>
      </c>
      <c r="B346" s="281" t="s">
        <v>51</v>
      </c>
      <c r="C346" s="281" t="s">
        <v>43</v>
      </c>
      <c r="D346" s="110" t="s">
        <v>656</v>
      </c>
      <c r="E346" s="117"/>
      <c r="F346" s="268">
        <f>F347</f>
        <v>40000</v>
      </c>
    </row>
    <row r="347" spans="1:6" ht="15">
      <c r="A347" s="282" t="s">
        <v>299</v>
      </c>
      <c r="B347" s="103" t="s">
        <v>51</v>
      </c>
      <c r="C347" s="103" t="s">
        <v>43</v>
      </c>
      <c r="D347" s="112" t="s">
        <v>656</v>
      </c>
      <c r="E347" s="114">
        <v>500</v>
      </c>
      <c r="F347" s="271">
        <f>'Ведомственная 2020'!G256</f>
        <v>40000</v>
      </c>
    </row>
    <row r="348" spans="1:6" ht="15">
      <c r="A348" s="243" t="s">
        <v>168</v>
      </c>
      <c r="B348" s="106" t="s">
        <v>51</v>
      </c>
      <c r="C348" s="145" t="s">
        <v>46</v>
      </c>
      <c r="D348" s="160" t="s">
        <v>333</v>
      </c>
      <c r="E348" s="160"/>
      <c r="F348" s="268">
        <f>F349</f>
        <v>1719097</v>
      </c>
    </row>
    <row r="349" spans="1:6" ht="30.75">
      <c r="A349" s="123" t="s">
        <v>613</v>
      </c>
      <c r="B349" s="106" t="s">
        <v>51</v>
      </c>
      <c r="C349" s="145" t="s">
        <v>46</v>
      </c>
      <c r="D349" s="137" t="s">
        <v>394</v>
      </c>
      <c r="E349" s="124"/>
      <c r="F349" s="268">
        <f>F350</f>
        <v>1719097</v>
      </c>
    </row>
    <row r="350" spans="1:6" ht="62.25">
      <c r="A350" s="123" t="s">
        <v>616</v>
      </c>
      <c r="B350" s="106" t="s">
        <v>51</v>
      </c>
      <c r="C350" s="145" t="s">
        <v>46</v>
      </c>
      <c r="D350" s="110" t="s">
        <v>401</v>
      </c>
      <c r="E350" s="126"/>
      <c r="F350" s="268">
        <f>F351+F355</f>
        <v>1719097</v>
      </c>
    </row>
    <row r="351" spans="1:6" ht="30.75">
      <c r="A351" s="246" t="s">
        <v>271</v>
      </c>
      <c r="B351" s="106" t="s">
        <v>51</v>
      </c>
      <c r="C351" s="106" t="s">
        <v>46</v>
      </c>
      <c r="D351" s="110" t="s">
        <v>455</v>
      </c>
      <c r="E351" s="122"/>
      <c r="F351" s="268">
        <f>F352</f>
        <v>1666225</v>
      </c>
    </row>
    <row r="352" spans="1:6" ht="30.75">
      <c r="A352" s="244" t="s">
        <v>174</v>
      </c>
      <c r="B352" s="103" t="s">
        <v>51</v>
      </c>
      <c r="C352" s="103" t="s">
        <v>46</v>
      </c>
      <c r="D352" s="162" t="s">
        <v>272</v>
      </c>
      <c r="E352" s="122"/>
      <c r="F352" s="271">
        <f>F353+F354</f>
        <v>1666225</v>
      </c>
    </row>
    <row r="353" spans="1:6" ht="62.25">
      <c r="A353" s="244" t="s">
        <v>54</v>
      </c>
      <c r="B353" s="103" t="s">
        <v>51</v>
      </c>
      <c r="C353" s="103" t="s">
        <v>46</v>
      </c>
      <c r="D353" s="162" t="s">
        <v>272</v>
      </c>
      <c r="E353" s="121">
        <v>100</v>
      </c>
      <c r="F353" s="271">
        <f>'Ведомственная 2020'!G471</f>
        <v>1444034</v>
      </c>
    </row>
    <row r="354" spans="1:6" ht="30.75">
      <c r="A354" s="244" t="s">
        <v>167</v>
      </c>
      <c r="B354" s="103" t="s">
        <v>51</v>
      </c>
      <c r="C354" s="103" t="s">
        <v>46</v>
      </c>
      <c r="D354" s="162" t="s">
        <v>272</v>
      </c>
      <c r="E354" s="121">
        <v>200</v>
      </c>
      <c r="F354" s="271">
        <f>'Ведомственная 2020'!G472</f>
        <v>222191</v>
      </c>
    </row>
    <row r="355" spans="1:6" ht="30.75">
      <c r="A355" s="246" t="s">
        <v>273</v>
      </c>
      <c r="B355" s="106" t="s">
        <v>51</v>
      </c>
      <c r="C355" s="106" t="s">
        <v>46</v>
      </c>
      <c r="D355" s="110" t="s">
        <v>456</v>
      </c>
      <c r="E355" s="122"/>
      <c r="F355" s="268">
        <f>F356</f>
        <v>52872</v>
      </c>
    </row>
    <row r="356" spans="1:6" ht="49.5" customHeight="1">
      <c r="A356" s="244" t="s">
        <v>274</v>
      </c>
      <c r="B356" s="103" t="s">
        <v>51</v>
      </c>
      <c r="C356" s="103" t="s">
        <v>46</v>
      </c>
      <c r="D356" s="112" t="s">
        <v>475</v>
      </c>
      <c r="E356" s="121"/>
      <c r="F356" s="271">
        <f>F357</f>
        <v>52872</v>
      </c>
    </row>
    <row r="357" spans="1:6" ht="62.25">
      <c r="A357" s="244" t="s">
        <v>54</v>
      </c>
      <c r="B357" s="103" t="s">
        <v>51</v>
      </c>
      <c r="C357" s="103" t="s">
        <v>46</v>
      </c>
      <c r="D357" s="112" t="s">
        <v>475</v>
      </c>
      <c r="E357" s="121">
        <v>100</v>
      </c>
      <c r="F357" s="271">
        <f>'Ведомственная 2020'!G475</f>
        <v>52872</v>
      </c>
    </row>
    <row r="358" spans="1:6" ht="15">
      <c r="A358" s="243" t="s">
        <v>139</v>
      </c>
      <c r="B358" s="133" t="s">
        <v>48</v>
      </c>
      <c r="C358" s="134"/>
      <c r="D358" s="112"/>
      <c r="E358" s="114"/>
      <c r="F358" s="268">
        <f aca="true" t="shared" si="0" ref="F358:F363">F359</f>
        <v>287132</v>
      </c>
    </row>
    <row r="359" spans="1:6" ht="15">
      <c r="A359" s="243" t="s">
        <v>116</v>
      </c>
      <c r="B359" s="133" t="s">
        <v>48</v>
      </c>
      <c r="C359" s="106" t="s">
        <v>50</v>
      </c>
      <c r="D359" s="112"/>
      <c r="E359" s="114"/>
      <c r="F359" s="268">
        <f t="shared" si="0"/>
        <v>287132</v>
      </c>
    </row>
    <row r="360" spans="1:6" ht="62.25">
      <c r="A360" s="243" t="s">
        <v>575</v>
      </c>
      <c r="B360" s="133" t="s">
        <v>48</v>
      </c>
      <c r="C360" s="106" t="s">
        <v>50</v>
      </c>
      <c r="D360" s="115" t="s">
        <v>372</v>
      </c>
      <c r="E360" s="117"/>
      <c r="F360" s="268">
        <f t="shared" si="0"/>
        <v>287132</v>
      </c>
    </row>
    <row r="361" spans="1:6" ht="108.75">
      <c r="A361" s="243" t="s">
        <v>576</v>
      </c>
      <c r="B361" s="133" t="s">
        <v>48</v>
      </c>
      <c r="C361" s="106" t="s">
        <v>50</v>
      </c>
      <c r="D361" s="115" t="s">
        <v>373</v>
      </c>
      <c r="E361" s="106"/>
      <c r="F361" s="268">
        <f t="shared" si="0"/>
        <v>287132</v>
      </c>
    </row>
    <row r="362" spans="1:6" ht="62.25">
      <c r="A362" s="243" t="s">
        <v>564</v>
      </c>
      <c r="B362" s="133" t="s">
        <v>48</v>
      </c>
      <c r="C362" s="106" t="s">
        <v>50</v>
      </c>
      <c r="D362" s="115" t="s">
        <v>457</v>
      </c>
      <c r="E362" s="106"/>
      <c r="F362" s="268">
        <f t="shared" si="0"/>
        <v>287132</v>
      </c>
    </row>
    <row r="363" spans="1:6" ht="30.75">
      <c r="A363" s="143" t="s">
        <v>565</v>
      </c>
      <c r="B363" s="133" t="s">
        <v>48</v>
      </c>
      <c r="C363" s="106" t="s">
        <v>50</v>
      </c>
      <c r="D363" s="115" t="s">
        <v>140</v>
      </c>
      <c r="E363" s="106"/>
      <c r="F363" s="268">
        <f t="shared" si="0"/>
        <v>287132</v>
      </c>
    </row>
    <row r="364" spans="1:6" ht="30.75">
      <c r="A364" s="244" t="s">
        <v>167</v>
      </c>
      <c r="B364" s="134" t="s">
        <v>48</v>
      </c>
      <c r="C364" s="103" t="s">
        <v>50</v>
      </c>
      <c r="D364" s="131" t="s">
        <v>140</v>
      </c>
      <c r="E364" s="114">
        <v>200</v>
      </c>
      <c r="F364" s="271">
        <f>'Ведомственная 2020'!G263</f>
        <v>287132</v>
      </c>
    </row>
    <row r="365" spans="1:6" ht="15">
      <c r="A365" s="243" t="s">
        <v>180</v>
      </c>
      <c r="B365" s="106" t="s">
        <v>52</v>
      </c>
      <c r="C365" s="103"/>
      <c r="D365" s="160"/>
      <c r="E365" s="160"/>
      <c r="F365" s="268">
        <f>F366+F372+F399+F419</f>
        <v>41632703</v>
      </c>
    </row>
    <row r="366" spans="1:6" ht="15">
      <c r="A366" s="243" t="s">
        <v>170</v>
      </c>
      <c r="B366" s="106" t="s">
        <v>52</v>
      </c>
      <c r="C366" s="145" t="s">
        <v>43</v>
      </c>
      <c r="D366" s="160"/>
      <c r="E366" s="160"/>
      <c r="F366" s="268">
        <f>F368</f>
        <v>683390</v>
      </c>
    </row>
    <row r="367" spans="1:6" ht="39" customHeight="1">
      <c r="A367" s="123" t="s">
        <v>578</v>
      </c>
      <c r="B367" s="106" t="s">
        <v>52</v>
      </c>
      <c r="C367" s="145" t="s">
        <v>43</v>
      </c>
      <c r="D367" s="137" t="s">
        <v>381</v>
      </c>
      <c r="E367" s="145"/>
      <c r="F367" s="268">
        <f>F368</f>
        <v>683390</v>
      </c>
    </row>
    <row r="368" spans="1:6" ht="62.25">
      <c r="A368" s="123" t="s">
        <v>617</v>
      </c>
      <c r="B368" s="106" t="s">
        <v>52</v>
      </c>
      <c r="C368" s="145" t="s">
        <v>43</v>
      </c>
      <c r="D368" s="137" t="s">
        <v>399</v>
      </c>
      <c r="E368" s="160"/>
      <c r="F368" s="268">
        <f>F369</f>
        <v>683390</v>
      </c>
    </row>
    <row r="369" spans="1:6" ht="30.75">
      <c r="A369" s="246" t="s">
        <v>220</v>
      </c>
      <c r="B369" s="106" t="s">
        <v>52</v>
      </c>
      <c r="C369" s="145" t="s">
        <v>43</v>
      </c>
      <c r="D369" s="137" t="s">
        <v>458</v>
      </c>
      <c r="E369" s="160"/>
      <c r="F369" s="268">
        <f>F370</f>
        <v>683390</v>
      </c>
    </row>
    <row r="370" spans="1:6" ht="30.75">
      <c r="A370" s="245" t="s">
        <v>290</v>
      </c>
      <c r="B370" s="103" t="s">
        <v>52</v>
      </c>
      <c r="C370" s="144" t="s">
        <v>43</v>
      </c>
      <c r="D370" s="162" t="s">
        <v>221</v>
      </c>
      <c r="E370" s="163"/>
      <c r="F370" s="271">
        <f>F371</f>
        <v>683390</v>
      </c>
    </row>
    <row r="371" spans="1:6" ht="15">
      <c r="A371" s="244" t="s">
        <v>300</v>
      </c>
      <c r="B371" s="103" t="s">
        <v>52</v>
      </c>
      <c r="C371" s="144" t="s">
        <v>43</v>
      </c>
      <c r="D371" s="162" t="s">
        <v>221</v>
      </c>
      <c r="E371" s="144">
        <v>300</v>
      </c>
      <c r="F371" s="271">
        <f>'Ведомственная 2020'!G270</f>
        <v>683390</v>
      </c>
    </row>
    <row r="372" spans="1:6" ht="15">
      <c r="A372" s="243" t="s">
        <v>301</v>
      </c>
      <c r="B372" s="106" t="s">
        <v>52</v>
      </c>
      <c r="C372" s="145" t="s">
        <v>45</v>
      </c>
      <c r="D372" s="160"/>
      <c r="E372" s="160"/>
      <c r="F372" s="268">
        <f>F378+F394+F373</f>
        <v>15070198</v>
      </c>
    </row>
    <row r="373" spans="1:6" ht="30.75">
      <c r="A373" s="123" t="s">
        <v>613</v>
      </c>
      <c r="B373" s="106" t="s">
        <v>52</v>
      </c>
      <c r="C373" s="145" t="s">
        <v>45</v>
      </c>
      <c r="D373" s="137" t="s">
        <v>394</v>
      </c>
      <c r="E373" s="160"/>
      <c r="F373" s="268">
        <f>F374</f>
        <v>1396537</v>
      </c>
    </row>
    <row r="374" spans="1:6" ht="62.25">
      <c r="A374" s="123" t="s">
        <v>616</v>
      </c>
      <c r="B374" s="106" t="s">
        <v>52</v>
      </c>
      <c r="C374" s="145" t="s">
        <v>45</v>
      </c>
      <c r="D374" s="110" t="s">
        <v>401</v>
      </c>
      <c r="E374" s="160"/>
      <c r="F374" s="268">
        <f>F375</f>
        <v>1396537</v>
      </c>
    </row>
    <row r="375" spans="1:6" ht="30.75">
      <c r="A375" s="246" t="s">
        <v>273</v>
      </c>
      <c r="B375" s="106" t="s">
        <v>52</v>
      </c>
      <c r="C375" s="145" t="s">
        <v>45</v>
      </c>
      <c r="D375" s="110" t="s">
        <v>456</v>
      </c>
      <c r="E375" s="160"/>
      <c r="F375" s="268">
        <f>F376</f>
        <v>1396537</v>
      </c>
    </row>
    <row r="376" spans="1:6" ht="46.5">
      <c r="A376" s="202" t="s">
        <v>28</v>
      </c>
      <c r="B376" s="103" t="s">
        <v>52</v>
      </c>
      <c r="C376" s="144" t="s">
        <v>45</v>
      </c>
      <c r="D376" s="112" t="s">
        <v>476</v>
      </c>
      <c r="E376" s="163"/>
      <c r="F376" s="271">
        <f>F377</f>
        <v>1396537</v>
      </c>
    </row>
    <row r="377" spans="1:6" ht="15">
      <c r="A377" s="244" t="s">
        <v>300</v>
      </c>
      <c r="B377" s="103" t="s">
        <v>52</v>
      </c>
      <c r="C377" s="144" t="s">
        <v>45</v>
      </c>
      <c r="D377" s="112" t="s">
        <v>476</v>
      </c>
      <c r="E377" s="144">
        <v>300</v>
      </c>
      <c r="F377" s="271">
        <f>'Ведомственная 2020'!G482</f>
        <v>1396537</v>
      </c>
    </row>
    <row r="378" spans="1:6" ht="33.75" customHeight="1">
      <c r="A378" s="123" t="s">
        <v>578</v>
      </c>
      <c r="B378" s="106" t="s">
        <v>52</v>
      </c>
      <c r="C378" s="145" t="s">
        <v>45</v>
      </c>
      <c r="D378" s="137" t="s">
        <v>381</v>
      </c>
      <c r="E378" s="124"/>
      <c r="F378" s="268">
        <f>F379</f>
        <v>5843364</v>
      </c>
    </row>
    <row r="379" spans="1:6" ht="62.25">
      <c r="A379" s="123" t="s">
        <v>617</v>
      </c>
      <c r="B379" s="106" t="s">
        <v>52</v>
      </c>
      <c r="C379" s="145" t="s">
        <v>45</v>
      </c>
      <c r="D379" s="137" t="s">
        <v>399</v>
      </c>
      <c r="E379" s="124"/>
      <c r="F379" s="268">
        <f>F380</f>
        <v>5843364</v>
      </c>
    </row>
    <row r="380" spans="1:6" ht="30.75">
      <c r="A380" s="246" t="s">
        <v>220</v>
      </c>
      <c r="B380" s="106" t="s">
        <v>52</v>
      </c>
      <c r="C380" s="145" t="s">
        <v>45</v>
      </c>
      <c r="D380" s="110" t="s">
        <v>458</v>
      </c>
      <c r="E380" s="122"/>
      <c r="F380" s="268">
        <f>F381+F384+F387</f>
        <v>5843364</v>
      </c>
    </row>
    <row r="381" spans="1:6" ht="46.5">
      <c r="A381" s="244" t="s">
        <v>240</v>
      </c>
      <c r="B381" s="103" t="s">
        <v>52</v>
      </c>
      <c r="C381" s="144" t="s">
        <v>45</v>
      </c>
      <c r="D381" s="125" t="s">
        <v>242</v>
      </c>
      <c r="E381" s="121"/>
      <c r="F381" s="271">
        <f>F382+F383</f>
        <v>87801</v>
      </c>
    </row>
    <row r="382" spans="1:6" ht="30.75">
      <c r="A382" s="244" t="s">
        <v>167</v>
      </c>
      <c r="B382" s="103" t="s">
        <v>52</v>
      </c>
      <c r="C382" s="144" t="s">
        <v>45</v>
      </c>
      <c r="D382" s="125" t="s">
        <v>242</v>
      </c>
      <c r="E382" s="114">
        <v>200</v>
      </c>
      <c r="F382" s="271">
        <f>'Ведомственная 2020'!G318</f>
        <v>1572</v>
      </c>
    </row>
    <row r="383" spans="1:6" ht="15">
      <c r="A383" s="244" t="s">
        <v>300</v>
      </c>
      <c r="B383" s="103" t="s">
        <v>52</v>
      </c>
      <c r="C383" s="144" t="s">
        <v>45</v>
      </c>
      <c r="D383" s="125" t="s">
        <v>242</v>
      </c>
      <c r="E383" s="114">
        <v>300</v>
      </c>
      <c r="F383" s="271">
        <f>'Ведомственная 2020'!G319</f>
        <v>86229</v>
      </c>
    </row>
    <row r="384" spans="1:6" ht="32.25" customHeight="1">
      <c r="A384" s="202" t="s">
        <v>277</v>
      </c>
      <c r="B384" s="103" t="s">
        <v>52</v>
      </c>
      <c r="C384" s="144" t="s">
        <v>45</v>
      </c>
      <c r="D384" s="125" t="s">
        <v>243</v>
      </c>
      <c r="E384" s="121"/>
      <c r="F384" s="271">
        <f>F385+F386</f>
        <v>209161</v>
      </c>
    </row>
    <row r="385" spans="1:6" ht="30.75">
      <c r="A385" s="244" t="s">
        <v>167</v>
      </c>
      <c r="B385" s="103" t="s">
        <v>52</v>
      </c>
      <c r="C385" s="144" t="s">
        <v>45</v>
      </c>
      <c r="D385" s="125" t="s">
        <v>243</v>
      </c>
      <c r="E385" s="121">
        <v>200</v>
      </c>
      <c r="F385" s="271">
        <f>'Ведомственная 2020'!G321</f>
        <v>2703</v>
      </c>
    </row>
    <row r="386" spans="1:6" ht="15">
      <c r="A386" s="244" t="s">
        <v>300</v>
      </c>
      <c r="B386" s="103" t="s">
        <v>52</v>
      </c>
      <c r="C386" s="144" t="s">
        <v>45</v>
      </c>
      <c r="D386" s="125" t="s">
        <v>243</v>
      </c>
      <c r="E386" s="114">
        <v>300</v>
      </c>
      <c r="F386" s="271">
        <f>'Ведомственная 2020'!G322</f>
        <v>206458</v>
      </c>
    </row>
    <row r="387" spans="1:6" ht="30.75">
      <c r="A387" s="244" t="s">
        <v>292</v>
      </c>
      <c r="B387" s="103" t="s">
        <v>52</v>
      </c>
      <c r="C387" s="144" t="s">
        <v>45</v>
      </c>
      <c r="D387" s="125" t="s">
        <v>244</v>
      </c>
      <c r="E387" s="121"/>
      <c r="F387" s="271">
        <f>F388+F391</f>
        <v>5546402</v>
      </c>
    </row>
    <row r="388" spans="1:6" ht="15">
      <c r="A388" s="202" t="s">
        <v>16</v>
      </c>
      <c r="B388" s="103" t="s">
        <v>52</v>
      </c>
      <c r="C388" s="144" t="s">
        <v>45</v>
      </c>
      <c r="D388" s="125" t="s">
        <v>245</v>
      </c>
      <c r="E388" s="121"/>
      <c r="F388" s="271">
        <f>F389+F390</f>
        <v>4625402</v>
      </c>
    </row>
    <row r="389" spans="1:6" ht="30.75">
      <c r="A389" s="244" t="s">
        <v>167</v>
      </c>
      <c r="B389" s="103" t="s">
        <v>52</v>
      </c>
      <c r="C389" s="144" t="s">
        <v>45</v>
      </c>
      <c r="D389" s="125" t="s">
        <v>245</v>
      </c>
      <c r="E389" s="114">
        <v>200</v>
      </c>
      <c r="F389" s="271">
        <f>'Ведомственная 2020'!G325</f>
        <v>80400</v>
      </c>
    </row>
    <row r="390" spans="1:6" ht="15">
      <c r="A390" s="244" t="s">
        <v>300</v>
      </c>
      <c r="B390" s="103" t="s">
        <v>52</v>
      </c>
      <c r="C390" s="144" t="s">
        <v>45</v>
      </c>
      <c r="D390" s="125" t="s">
        <v>245</v>
      </c>
      <c r="E390" s="114">
        <v>300</v>
      </c>
      <c r="F390" s="271">
        <f>'Ведомственная 2020'!G326</f>
        <v>4545002</v>
      </c>
    </row>
    <row r="391" spans="1:6" ht="15">
      <c r="A391" s="202" t="s">
        <v>56</v>
      </c>
      <c r="B391" s="103" t="s">
        <v>52</v>
      </c>
      <c r="C391" s="144" t="s">
        <v>45</v>
      </c>
      <c r="D391" s="125" t="s">
        <v>246</v>
      </c>
      <c r="E391" s="121"/>
      <c r="F391" s="271">
        <f>F392+F393</f>
        <v>921000</v>
      </c>
    </row>
    <row r="392" spans="1:6" ht="30.75">
      <c r="A392" s="244" t="s">
        <v>167</v>
      </c>
      <c r="B392" s="103" t="s">
        <v>52</v>
      </c>
      <c r="C392" s="144" t="s">
        <v>45</v>
      </c>
      <c r="D392" s="125" t="s">
        <v>246</v>
      </c>
      <c r="E392" s="114">
        <v>200</v>
      </c>
      <c r="F392" s="271">
        <f>'Ведомственная 2020'!G328</f>
        <v>15925</v>
      </c>
    </row>
    <row r="393" spans="1:6" ht="15">
      <c r="A393" s="244" t="s">
        <v>300</v>
      </c>
      <c r="B393" s="103" t="s">
        <v>52</v>
      </c>
      <c r="C393" s="144" t="s">
        <v>45</v>
      </c>
      <c r="D393" s="125" t="s">
        <v>246</v>
      </c>
      <c r="E393" s="114">
        <v>300</v>
      </c>
      <c r="F393" s="271">
        <f>'Ведомственная 2020'!G329</f>
        <v>905075</v>
      </c>
    </row>
    <row r="394" spans="1:6" ht="30.75">
      <c r="A394" s="123" t="s">
        <v>606</v>
      </c>
      <c r="B394" s="106" t="s">
        <v>52</v>
      </c>
      <c r="C394" s="145" t="s">
        <v>45</v>
      </c>
      <c r="D394" s="137" t="s">
        <v>392</v>
      </c>
      <c r="E394" s="160"/>
      <c r="F394" s="268">
        <f>F395</f>
        <v>7830297</v>
      </c>
    </row>
    <row r="395" spans="1:6" ht="62.25">
      <c r="A395" s="123" t="s">
        <v>607</v>
      </c>
      <c r="B395" s="106" t="s">
        <v>52</v>
      </c>
      <c r="C395" s="145" t="s">
        <v>45</v>
      </c>
      <c r="D395" s="137" t="s">
        <v>400</v>
      </c>
      <c r="E395" s="160"/>
      <c r="F395" s="268">
        <f>F396</f>
        <v>7830297</v>
      </c>
    </row>
    <row r="396" spans="1:6" ht="46.5">
      <c r="A396" s="246" t="s">
        <v>256</v>
      </c>
      <c r="B396" s="106" t="s">
        <v>52</v>
      </c>
      <c r="C396" s="145" t="s">
        <v>45</v>
      </c>
      <c r="D396" s="123" t="s">
        <v>459</v>
      </c>
      <c r="E396" s="160"/>
      <c r="F396" s="268">
        <f>F397</f>
        <v>7830297</v>
      </c>
    </row>
    <row r="397" spans="1:6" ht="78">
      <c r="A397" s="202" t="s">
        <v>27</v>
      </c>
      <c r="B397" s="103" t="s">
        <v>52</v>
      </c>
      <c r="C397" s="144" t="s">
        <v>45</v>
      </c>
      <c r="D397" s="125" t="s">
        <v>257</v>
      </c>
      <c r="E397" s="163"/>
      <c r="F397" s="271">
        <f>F398</f>
        <v>7830297</v>
      </c>
    </row>
    <row r="398" spans="1:6" ht="15">
      <c r="A398" s="244" t="s">
        <v>300</v>
      </c>
      <c r="B398" s="103" t="s">
        <v>52</v>
      </c>
      <c r="C398" s="144" t="s">
        <v>45</v>
      </c>
      <c r="D398" s="125" t="s">
        <v>257</v>
      </c>
      <c r="E398" s="144">
        <v>300</v>
      </c>
      <c r="F398" s="271">
        <f>'Ведомственная 2020'!G443</f>
        <v>7830297</v>
      </c>
    </row>
    <row r="399" spans="1:6" ht="15">
      <c r="A399" s="243" t="s">
        <v>181</v>
      </c>
      <c r="B399" s="106" t="s">
        <v>52</v>
      </c>
      <c r="C399" s="145" t="s">
        <v>46</v>
      </c>
      <c r="D399" s="160"/>
      <c r="E399" s="160"/>
      <c r="F399" s="268">
        <f>F400+F414</f>
        <v>23647815</v>
      </c>
    </row>
    <row r="400" spans="1:6" ht="36" customHeight="1">
      <c r="A400" s="123" t="s">
        <v>578</v>
      </c>
      <c r="B400" s="106" t="s">
        <v>52</v>
      </c>
      <c r="C400" s="145" t="s">
        <v>46</v>
      </c>
      <c r="D400" s="137" t="s">
        <v>381</v>
      </c>
      <c r="E400" s="145"/>
      <c r="F400" s="268">
        <f>F401+F410</f>
        <v>23239076</v>
      </c>
    </row>
    <row r="401" spans="1:6" ht="62.25">
      <c r="A401" s="123" t="s">
        <v>617</v>
      </c>
      <c r="B401" s="106" t="s">
        <v>52</v>
      </c>
      <c r="C401" s="145" t="s">
        <v>46</v>
      </c>
      <c r="D401" s="137" t="s">
        <v>399</v>
      </c>
      <c r="E401" s="145"/>
      <c r="F401" s="268">
        <f>F402</f>
        <v>18563422</v>
      </c>
    </row>
    <row r="402" spans="1:6" ht="30.75">
      <c r="A402" s="246" t="s">
        <v>220</v>
      </c>
      <c r="B402" s="106" t="s">
        <v>52</v>
      </c>
      <c r="C402" s="145" t="s">
        <v>46</v>
      </c>
      <c r="D402" s="110" t="s">
        <v>458</v>
      </c>
      <c r="E402" s="122"/>
      <c r="F402" s="268">
        <f>F403+F406+F408</f>
        <v>18563422</v>
      </c>
    </row>
    <row r="403" spans="1:6" ht="15">
      <c r="A403" s="243" t="s">
        <v>285</v>
      </c>
      <c r="B403" s="106" t="s">
        <v>52</v>
      </c>
      <c r="C403" s="145" t="s">
        <v>46</v>
      </c>
      <c r="D403" s="123" t="s">
        <v>241</v>
      </c>
      <c r="E403" s="124"/>
      <c r="F403" s="268">
        <f>F404+F405</f>
        <v>1946682</v>
      </c>
    </row>
    <row r="404" spans="1:6" ht="30.75">
      <c r="A404" s="244" t="s">
        <v>167</v>
      </c>
      <c r="B404" s="103" t="s">
        <v>52</v>
      </c>
      <c r="C404" s="144" t="s">
        <v>46</v>
      </c>
      <c r="D404" s="125" t="s">
        <v>241</v>
      </c>
      <c r="E404" s="114">
        <v>200</v>
      </c>
      <c r="F404" s="271">
        <f>'Ведомственная 2020'!G335</f>
        <v>179</v>
      </c>
    </row>
    <row r="405" spans="1:6" ht="15">
      <c r="A405" s="244" t="s">
        <v>300</v>
      </c>
      <c r="B405" s="103" t="s">
        <v>52</v>
      </c>
      <c r="C405" s="144" t="s">
        <v>46</v>
      </c>
      <c r="D405" s="125" t="s">
        <v>241</v>
      </c>
      <c r="E405" s="114">
        <v>300</v>
      </c>
      <c r="F405" s="271">
        <f>'Ведомственная 2020'!G336</f>
        <v>1946503</v>
      </c>
    </row>
    <row r="406" spans="1:6" ht="30.75">
      <c r="A406" s="325" t="s">
        <v>750</v>
      </c>
      <c r="B406" s="133" t="s">
        <v>52</v>
      </c>
      <c r="C406" s="133" t="s">
        <v>46</v>
      </c>
      <c r="D406" s="115" t="s">
        <v>748</v>
      </c>
      <c r="E406" s="114"/>
      <c r="F406" s="268">
        <f>F407</f>
        <v>16534070</v>
      </c>
    </row>
    <row r="407" spans="1:6" ht="15">
      <c r="A407" s="244" t="s">
        <v>300</v>
      </c>
      <c r="B407" s="134" t="s">
        <v>52</v>
      </c>
      <c r="C407" s="134" t="s">
        <v>46</v>
      </c>
      <c r="D407" s="131" t="s">
        <v>748</v>
      </c>
      <c r="E407" s="114">
        <v>300</v>
      </c>
      <c r="F407" s="271">
        <f>'Ведомственная 2020'!G338</f>
        <v>16534070</v>
      </c>
    </row>
    <row r="408" spans="1:6" ht="30.75">
      <c r="A408" s="325" t="s">
        <v>751</v>
      </c>
      <c r="B408" s="134" t="s">
        <v>52</v>
      </c>
      <c r="C408" s="134" t="s">
        <v>46</v>
      </c>
      <c r="D408" s="115" t="s">
        <v>749</v>
      </c>
      <c r="E408" s="114"/>
      <c r="F408" s="268">
        <f>F409</f>
        <v>82670</v>
      </c>
    </row>
    <row r="409" spans="1:6" ht="30.75">
      <c r="A409" s="244" t="s">
        <v>167</v>
      </c>
      <c r="B409" s="134" t="s">
        <v>52</v>
      </c>
      <c r="C409" s="134" t="s">
        <v>46</v>
      </c>
      <c r="D409" s="131" t="s">
        <v>749</v>
      </c>
      <c r="E409" s="114">
        <v>200</v>
      </c>
      <c r="F409" s="271">
        <f>'Ведомственная 2020'!G340</f>
        <v>82670</v>
      </c>
    </row>
    <row r="410" spans="1:6" ht="78">
      <c r="A410" s="123" t="s">
        <v>581</v>
      </c>
      <c r="B410" s="106" t="s">
        <v>52</v>
      </c>
      <c r="C410" s="145" t="s">
        <v>46</v>
      </c>
      <c r="D410" s="137" t="s">
        <v>398</v>
      </c>
      <c r="E410" s="160"/>
      <c r="F410" s="268">
        <f>F411</f>
        <v>4675654</v>
      </c>
    </row>
    <row r="411" spans="1:6" ht="62.25">
      <c r="A411" s="243" t="s">
        <v>726</v>
      </c>
      <c r="B411" s="106" t="s">
        <v>52</v>
      </c>
      <c r="C411" s="145" t="s">
        <v>46</v>
      </c>
      <c r="D411" s="110" t="s">
        <v>460</v>
      </c>
      <c r="E411" s="160"/>
      <c r="F411" s="268">
        <f>F412</f>
        <v>4675654</v>
      </c>
    </row>
    <row r="412" spans="1:6" ht="30.75">
      <c r="A412" s="202" t="s">
        <v>182</v>
      </c>
      <c r="B412" s="103" t="s">
        <v>52</v>
      </c>
      <c r="C412" s="144" t="s">
        <v>46</v>
      </c>
      <c r="D412" s="125" t="s">
        <v>222</v>
      </c>
      <c r="E412" s="163"/>
      <c r="F412" s="271">
        <f>F413</f>
        <v>4675654</v>
      </c>
    </row>
    <row r="413" spans="1:6" ht="15">
      <c r="A413" s="244" t="s">
        <v>300</v>
      </c>
      <c r="B413" s="103" t="s">
        <v>52</v>
      </c>
      <c r="C413" s="144" t="s">
        <v>46</v>
      </c>
      <c r="D413" s="125" t="s">
        <v>222</v>
      </c>
      <c r="E413" s="144">
        <v>300</v>
      </c>
      <c r="F413" s="271">
        <f>'Ведомственная 2020'!G276</f>
        <v>4675654</v>
      </c>
    </row>
    <row r="414" spans="1:6" ht="30.75">
      <c r="A414" s="123" t="s">
        <v>606</v>
      </c>
      <c r="B414" s="106" t="s">
        <v>52</v>
      </c>
      <c r="C414" s="145" t="s">
        <v>46</v>
      </c>
      <c r="D414" s="137" t="s">
        <v>392</v>
      </c>
      <c r="E414" s="160"/>
      <c r="F414" s="268">
        <f>F415</f>
        <v>408739</v>
      </c>
    </row>
    <row r="415" spans="1:6" ht="62.25">
      <c r="A415" s="123" t="s">
        <v>618</v>
      </c>
      <c r="B415" s="106" t="s">
        <v>52</v>
      </c>
      <c r="C415" s="145" t="s">
        <v>46</v>
      </c>
      <c r="D415" s="137" t="s">
        <v>400</v>
      </c>
      <c r="E415" s="160"/>
      <c r="F415" s="268">
        <f>F416</f>
        <v>408739</v>
      </c>
    </row>
    <row r="416" spans="1:6" ht="30.75">
      <c r="A416" s="246" t="s">
        <v>250</v>
      </c>
      <c r="B416" s="106" t="s">
        <v>52</v>
      </c>
      <c r="C416" s="145" t="s">
        <v>46</v>
      </c>
      <c r="D416" s="110" t="s">
        <v>443</v>
      </c>
      <c r="E416" s="160"/>
      <c r="F416" s="268">
        <f>F417</f>
        <v>408739</v>
      </c>
    </row>
    <row r="417" spans="1:6" ht="15">
      <c r="A417" s="244" t="s">
        <v>40</v>
      </c>
      <c r="B417" s="103" t="s">
        <v>52</v>
      </c>
      <c r="C417" s="144" t="s">
        <v>46</v>
      </c>
      <c r="D417" s="125" t="s">
        <v>266</v>
      </c>
      <c r="E417" s="163"/>
      <c r="F417" s="271">
        <f>F418</f>
        <v>408739</v>
      </c>
    </row>
    <row r="418" spans="1:6" ht="15">
      <c r="A418" s="244" t="s">
        <v>300</v>
      </c>
      <c r="B418" s="103" t="s">
        <v>52</v>
      </c>
      <c r="C418" s="144" t="s">
        <v>46</v>
      </c>
      <c r="D418" s="125" t="s">
        <v>266</v>
      </c>
      <c r="E418" s="144" t="s">
        <v>337</v>
      </c>
      <c r="F418" s="271">
        <f>'Ведомственная 2020'!G449</f>
        <v>408739</v>
      </c>
    </row>
    <row r="419" spans="1:6" ht="15">
      <c r="A419" s="243" t="s">
        <v>57</v>
      </c>
      <c r="B419" s="106" t="s">
        <v>52</v>
      </c>
      <c r="C419" s="145" t="s">
        <v>49</v>
      </c>
      <c r="D419" s="160"/>
      <c r="E419" s="160"/>
      <c r="F419" s="268">
        <f>F420+F429</f>
        <v>2231300</v>
      </c>
    </row>
    <row r="420" spans="1:6" ht="31.5" customHeight="1">
      <c r="A420" s="123" t="s">
        <v>578</v>
      </c>
      <c r="B420" s="106" t="s">
        <v>52</v>
      </c>
      <c r="C420" s="145" t="s">
        <v>49</v>
      </c>
      <c r="D420" s="137" t="s">
        <v>381</v>
      </c>
      <c r="E420" s="145"/>
      <c r="F420" s="268">
        <f>F421</f>
        <v>1925500</v>
      </c>
    </row>
    <row r="421" spans="1:6" ht="78">
      <c r="A421" s="123" t="s">
        <v>619</v>
      </c>
      <c r="B421" s="106" t="s">
        <v>52</v>
      </c>
      <c r="C421" s="145" t="s">
        <v>49</v>
      </c>
      <c r="D421" s="137" t="s">
        <v>397</v>
      </c>
      <c r="E421" s="160"/>
      <c r="F421" s="268">
        <f>F422</f>
        <v>1925500</v>
      </c>
    </row>
    <row r="422" spans="1:6" ht="46.5">
      <c r="A422" s="246" t="s">
        <v>223</v>
      </c>
      <c r="B422" s="106" t="s">
        <v>52</v>
      </c>
      <c r="C422" s="145" t="s">
        <v>49</v>
      </c>
      <c r="D422" s="110" t="s">
        <v>461</v>
      </c>
      <c r="E422" s="160"/>
      <c r="F422" s="268">
        <f>F423+F426</f>
        <v>1925500</v>
      </c>
    </row>
    <row r="423" spans="1:6" ht="46.5">
      <c r="A423" s="202" t="s">
        <v>23</v>
      </c>
      <c r="B423" s="103" t="s">
        <v>52</v>
      </c>
      <c r="C423" s="144" t="s">
        <v>49</v>
      </c>
      <c r="D423" s="112" t="s">
        <v>224</v>
      </c>
      <c r="E423" s="163"/>
      <c r="F423" s="271">
        <f>F424+F425</f>
        <v>1529000</v>
      </c>
    </row>
    <row r="424" spans="1:6" ht="62.25">
      <c r="A424" s="244" t="s">
        <v>54</v>
      </c>
      <c r="B424" s="103" t="s">
        <v>52</v>
      </c>
      <c r="C424" s="144" t="s">
        <v>49</v>
      </c>
      <c r="D424" s="112" t="s">
        <v>224</v>
      </c>
      <c r="E424" s="144">
        <v>100</v>
      </c>
      <c r="F424" s="271">
        <f>'Ведомственная 2020'!G282</f>
        <v>1475973</v>
      </c>
    </row>
    <row r="425" spans="1:6" ht="30.75">
      <c r="A425" s="244" t="s">
        <v>167</v>
      </c>
      <c r="B425" s="103" t="s">
        <v>52</v>
      </c>
      <c r="C425" s="144" t="s">
        <v>49</v>
      </c>
      <c r="D425" s="112" t="s">
        <v>224</v>
      </c>
      <c r="E425" s="144">
        <v>200</v>
      </c>
      <c r="F425" s="271">
        <f>'Ведомственная 2020'!G283</f>
        <v>53027</v>
      </c>
    </row>
    <row r="426" spans="1:6" ht="62.25">
      <c r="A426" s="320" t="s">
        <v>744</v>
      </c>
      <c r="B426" s="321" t="s">
        <v>52</v>
      </c>
      <c r="C426" s="321" t="s">
        <v>49</v>
      </c>
      <c r="D426" s="319" t="s">
        <v>743</v>
      </c>
      <c r="E426" s="322"/>
      <c r="F426" s="297">
        <f>F427+F428</f>
        <v>396500</v>
      </c>
    </row>
    <row r="427" spans="1:6" ht="62.25">
      <c r="A427" s="320" t="s">
        <v>54</v>
      </c>
      <c r="B427" s="321" t="s">
        <v>52</v>
      </c>
      <c r="C427" s="321" t="s">
        <v>49</v>
      </c>
      <c r="D427" s="319" t="s">
        <v>743</v>
      </c>
      <c r="E427" s="322">
        <v>100</v>
      </c>
      <c r="F427" s="297">
        <f>'Ведомственная 2020'!G285</f>
        <v>141741</v>
      </c>
    </row>
    <row r="428" spans="1:6" ht="30.75">
      <c r="A428" s="320" t="s">
        <v>167</v>
      </c>
      <c r="B428" s="321" t="s">
        <v>52</v>
      </c>
      <c r="C428" s="321" t="s">
        <v>49</v>
      </c>
      <c r="D428" s="319" t="s">
        <v>743</v>
      </c>
      <c r="E428" s="322">
        <v>200</v>
      </c>
      <c r="F428" s="297">
        <f>'Ведомственная 2020'!G286</f>
        <v>254759</v>
      </c>
    </row>
    <row r="429" spans="1:6" ht="46.5">
      <c r="A429" s="123" t="s">
        <v>620</v>
      </c>
      <c r="B429" s="106" t="s">
        <v>52</v>
      </c>
      <c r="C429" s="106" t="s">
        <v>49</v>
      </c>
      <c r="D429" s="137" t="s">
        <v>388</v>
      </c>
      <c r="E429" s="145"/>
      <c r="F429" s="268">
        <f>F430</f>
        <v>305800</v>
      </c>
    </row>
    <row r="430" spans="1:6" ht="62.25">
      <c r="A430" s="123" t="s">
        <v>621</v>
      </c>
      <c r="B430" s="106" t="s">
        <v>52</v>
      </c>
      <c r="C430" s="106" t="s">
        <v>49</v>
      </c>
      <c r="D430" s="137" t="s">
        <v>465</v>
      </c>
      <c r="E430" s="160"/>
      <c r="F430" s="268">
        <f>F431</f>
        <v>305800</v>
      </c>
    </row>
    <row r="431" spans="1:6" ht="33.75" customHeight="1">
      <c r="A431" s="123" t="s">
        <v>225</v>
      </c>
      <c r="B431" s="106" t="s">
        <v>52</v>
      </c>
      <c r="C431" s="106" t="s">
        <v>49</v>
      </c>
      <c r="D431" s="110" t="s">
        <v>468</v>
      </c>
      <c r="E431" s="160"/>
      <c r="F431" s="268">
        <f>F432</f>
        <v>305800</v>
      </c>
    </row>
    <row r="432" spans="1:6" ht="46.5">
      <c r="A432" s="245" t="s">
        <v>327</v>
      </c>
      <c r="B432" s="103" t="s">
        <v>52</v>
      </c>
      <c r="C432" s="103" t="s">
        <v>49</v>
      </c>
      <c r="D432" s="125" t="s">
        <v>226</v>
      </c>
      <c r="E432" s="163"/>
      <c r="F432" s="271">
        <f>F433+F434</f>
        <v>305800</v>
      </c>
    </row>
    <row r="433" spans="1:6" ht="62.25">
      <c r="A433" s="244" t="s">
        <v>54</v>
      </c>
      <c r="B433" s="103" t="s">
        <v>52</v>
      </c>
      <c r="C433" s="103" t="s">
        <v>49</v>
      </c>
      <c r="D433" s="125" t="s">
        <v>226</v>
      </c>
      <c r="E433" s="144">
        <v>100</v>
      </c>
      <c r="F433" s="271">
        <f>'Ведомственная 2020'!G291</f>
        <v>300874</v>
      </c>
    </row>
    <row r="434" spans="1:6" ht="30.75">
      <c r="A434" s="244" t="s">
        <v>167</v>
      </c>
      <c r="B434" s="103" t="s">
        <v>52</v>
      </c>
      <c r="C434" s="103" t="s">
        <v>49</v>
      </c>
      <c r="D434" s="125" t="s">
        <v>226</v>
      </c>
      <c r="E434" s="144">
        <v>200</v>
      </c>
      <c r="F434" s="271">
        <f>'Ведомственная 2020'!G292</f>
        <v>4926</v>
      </c>
    </row>
    <row r="435" spans="1:6" ht="15">
      <c r="A435" s="243" t="s">
        <v>35</v>
      </c>
      <c r="B435" s="133" t="s">
        <v>276</v>
      </c>
      <c r="C435" s="160" t="s">
        <v>333</v>
      </c>
      <c r="D435" s="160" t="s">
        <v>333</v>
      </c>
      <c r="E435" s="160"/>
      <c r="F435" s="268">
        <f aca="true" t="shared" si="1" ref="F435:F440">F436</f>
        <v>310130</v>
      </c>
    </row>
    <row r="436" spans="1:6" ht="15">
      <c r="A436" s="243" t="s">
        <v>36</v>
      </c>
      <c r="B436" s="106" t="s">
        <v>276</v>
      </c>
      <c r="C436" s="145" t="s">
        <v>43</v>
      </c>
      <c r="D436" s="160" t="s">
        <v>333</v>
      </c>
      <c r="E436" s="160"/>
      <c r="F436" s="268">
        <f t="shared" si="1"/>
        <v>310130</v>
      </c>
    </row>
    <row r="437" spans="1:6" ht="65.25" customHeight="1">
      <c r="A437" s="123" t="s">
        <v>608</v>
      </c>
      <c r="B437" s="106" t="s">
        <v>276</v>
      </c>
      <c r="C437" s="106" t="s">
        <v>43</v>
      </c>
      <c r="D437" s="137" t="s">
        <v>393</v>
      </c>
      <c r="E437" s="124"/>
      <c r="F437" s="268">
        <f t="shared" si="1"/>
        <v>310130</v>
      </c>
    </row>
    <row r="438" spans="1:6" ht="93">
      <c r="A438" s="243" t="s">
        <v>622</v>
      </c>
      <c r="B438" s="106" t="s">
        <v>276</v>
      </c>
      <c r="C438" s="106" t="s">
        <v>43</v>
      </c>
      <c r="D438" s="137" t="s">
        <v>396</v>
      </c>
      <c r="E438" s="124"/>
      <c r="F438" s="268">
        <f>F439+F442</f>
        <v>310130</v>
      </c>
    </row>
    <row r="439" spans="1:6" ht="62.25">
      <c r="A439" s="246" t="s">
        <v>236</v>
      </c>
      <c r="B439" s="106" t="s">
        <v>276</v>
      </c>
      <c r="C439" s="106" t="s">
        <v>43</v>
      </c>
      <c r="D439" s="110" t="s">
        <v>462</v>
      </c>
      <c r="E439" s="122"/>
      <c r="F439" s="268">
        <f t="shared" si="1"/>
        <v>290130</v>
      </c>
    </row>
    <row r="440" spans="1:6" ht="62.25">
      <c r="A440" s="244" t="s">
        <v>275</v>
      </c>
      <c r="B440" s="103" t="s">
        <v>276</v>
      </c>
      <c r="C440" s="103" t="s">
        <v>43</v>
      </c>
      <c r="D440" s="112" t="s">
        <v>237</v>
      </c>
      <c r="E440" s="121"/>
      <c r="F440" s="271">
        <f t="shared" si="1"/>
        <v>290130</v>
      </c>
    </row>
    <row r="441" spans="1:6" ht="30.75">
      <c r="A441" s="244" t="s">
        <v>167</v>
      </c>
      <c r="B441" s="103" t="s">
        <v>276</v>
      </c>
      <c r="C441" s="103" t="s">
        <v>43</v>
      </c>
      <c r="D441" s="112" t="s">
        <v>237</v>
      </c>
      <c r="E441" s="126">
        <v>200</v>
      </c>
      <c r="F441" s="271">
        <f>'Ведомственная 2020'!G299</f>
        <v>290130</v>
      </c>
    </row>
    <row r="442" spans="1:6" ht="46.5">
      <c r="A442" s="246" t="s">
        <v>363</v>
      </c>
      <c r="B442" s="106" t="s">
        <v>276</v>
      </c>
      <c r="C442" s="106" t="s">
        <v>43</v>
      </c>
      <c r="D442" s="110" t="s">
        <v>463</v>
      </c>
      <c r="E442" s="122"/>
      <c r="F442" s="268">
        <f>F443</f>
        <v>20000</v>
      </c>
    </row>
    <row r="443" spans="1:6" ht="62.25">
      <c r="A443" s="244" t="s">
        <v>275</v>
      </c>
      <c r="B443" s="103" t="s">
        <v>276</v>
      </c>
      <c r="C443" s="103" t="s">
        <v>43</v>
      </c>
      <c r="D443" s="112" t="s">
        <v>362</v>
      </c>
      <c r="E443" s="121"/>
      <c r="F443" s="271">
        <f>F444</f>
        <v>20000</v>
      </c>
    </row>
    <row r="444" spans="1:6" ht="30.75">
      <c r="A444" s="244" t="s">
        <v>167</v>
      </c>
      <c r="B444" s="103" t="s">
        <v>276</v>
      </c>
      <c r="C444" s="103" t="s">
        <v>43</v>
      </c>
      <c r="D444" s="112" t="s">
        <v>362</v>
      </c>
      <c r="E444" s="114">
        <v>200</v>
      </c>
      <c r="F444" s="271">
        <f>'Ведомственная 2020'!G302</f>
        <v>20000</v>
      </c>
    </row>
    <row r="445" spans="1:6" ht="46.5">
      <c r="A445" s="243" t="s">
        <v>281</v>
      </c>
      <c r="B445" s="133" t="s">
        <v>287</v>
      </c>
      <c r="C445" s="144"/>
      <c r="D445" s="160" t="s">
        <v>333</v>
      </c>
      <c r="E445" s="160"/>
      <c r="F445" s="268">
        <f>F446+F452</f>
        <v>7356550</v>
      </c>
    </row>
    <row r="446" spans="1:6" ht="46.5">
      <c r="A446" s="243" t="s">
        <v>53</v>
      </c>
      <c r="B446" s="106" t="s">
        <v>287</v>
      </c>
      <c r="C446" s="145" t="s">
        <v>43</v>
      </c>
      <c r="D446" s="160" t="s">
        <v>333</v>
      </c>
      <c r="E446" s="171"/>
      <c r="F446" s="268">
        <f>F447</f>
        <v>6999650</v>
      </c>
    </row>
    <row r="447" spans="1:6" ht="46.5">
      <c r="A447" s="123" t="s">
        <v>623</v>
      </c>
      <c r="B447" s="106" t="s">
        <v>287</v>
      </c>
      <c r="C447" s="145" t="s">
        <v>43</v>
      </c>
      <c r="D447" s="137" t="s">
        <v>376</v>
      </c>
      <c r="E447" s="171"/>
      <c r="F447" s="268">
        <f>F451</f>
        <v>6999650</v>
      </c>
    </row>
    <row r="448" spans="1:6" ht="62.25">
      <c r="A448" s="123" t="s">
        <v>624</v>
      </c>
      <c r="B448" s="106" t="s">
        <v>287</v>
      </c>
      <c r="C448" s="145" t="s">
        <v>43</v>
      </c>
      <c r="D448" s="137" t="s">
        <v>395</v>
      </c>
      <c r="E448" s="171"/>
      <c r="F448" s="268">
        <f>F449</f>
        <v>6999650</v>
      </c>
    </row>
    <row r="449" spans="1:6" ht="46.5">
      <c r="A449" s="246" t="s">
        <v>248</v>
      </c>
      <c r="B449" s="106" t="s">
        <v>287</v>
      </c>
      <c r="C449" s="145" t="s">
        <v>43</v>
      </c>
      <c r="D449" s="123" t="s">
        <v>464</v>
      </c>
      <c r="E449" s="171"/>
      <c r="F449" s="268">
        <f>F450</f>
        <v>6999650</v>
      </c>
    </row>
    <row r="450" spans="1:6" ht="50.25" customHeight="1">
      <c r="A450" s="203" t="s">
        <v>233</v>
      </c>
      <c r="B450" s="261" t="s">
        <v>287</v>
      </c>
      <c r="C450" s="145" t="s">
        <v>43</v>
      </c>
      <c r="D450" s="123" t="s">
        <v>247</v>
      </c>
      <c r="E450" s="171"/>
      <c r="F450" s="268">
        <f>F451</f>
        <v>6999650</v>
      </c>
    </row>
    <row r="451" spans="1:6" ht="19.5" customHeight="1">
      <c r="A451" s="125" t="s">
        <v>299</v>
      </c>
      <c r="B451" s="103" t="s">
        <v>287</v>
      </c>
      <c r="C451" s="144" t="s">
        <v>43</v>
      </c>
      <c r="D451" s="125" t="s">
        <v>247</v>
      </c>
      <c r="E451" s="126">
        <v>500</v>
      </c>
      <c r="F451" s="271">
        <f>'Ведомственная 2020'!G347</f>
        <v>6999650</v>
      </c>
    </row>
    <row r="452" spans="1:6" ht="29.25" customHeight="1">
      <c r="A452" s="109" t="s">
        <v>771</v>
      </c>
      <c r="B452" s="344" t="s">
        <v>287</v>
      </c>
      <c r="C452" s="133" t="s">
        <v>45</v>
      </c>
      <c r="D452" s="110"/>
      <c r="E452" s="117"/>
      <c r="F452" s="268">
        <f>F453</f>
        <v>356900</v>
      </c>
    </row>
    <row r="453" spans="1:6" ht="58.5" customHeight="1">
      <c r="A453" s="110" t="s">
        <v>623</v>
      </c>
      <c r="B453" s="344" t="s">
        <v>287</v>
      </c>
      <c r="C453" s="133" t="s">
        <v>45</v>
      </c>
      <c r="D453" s="110" t="s">
        <v>376</v>
      </c>
      <c r="E453" s="117"/>
      <c r="F453" s="271">
        <f>F454</f>
        <v>356900</v>
      </c>
    </row>
    <row r="454" spans="1:6" ht="67.5" customHeight="1">
      <c r="A454" s="110" t="s">
        <v>624</v>
      </c>
      <c r="B454" s="351" t="s">
        <v>287</v>
      </c>
      <c r="C454" s="133" t="s">
        <v>45</v>
      </c>
      <c r="D454" s="110" t="s">
        <v>395</v>
      </c>
      <c r="E454" s="117"/>
      <c r="F454" s="271">
        <f>F455</f>
        <v>356900</v>
      </c>
    </row>
    <row r="455" spans="1:6" ht="81" customHeight="1">
      <c r="A455" s="246" t="s">
        <v>772</v>
      </c>
      <c r="B455" s="344" t="s">
        <v>287</v>
      </c>
      <c r="C455" s="133" t="s">
        <v>45</v>
      </c>
      <c r="D455" s="110" t="s">
        <v>773</v>
      </c>
      <c r="E455" s="117"/>
      <c r="F455" s="271">
        <f>F456</f>
        <v>356900</v>
      </c>
    </row>
    <row r="456" spans="1:6" ht="64.5" customHeight="1">
      <c r="A456" s="110" t="s">
        <v>774</v>
      </c>
      <c r="B456" s="344" t="s">
        <v>287</v>
      </c>
      <c r="C456" s="133" t="s">
        <v>45</v>
      </c>
      <c r="D456" s="110" t="s">
        <v>775</v>
      </c>
      <c r="E456" s="117"/>
      <c r="F456" s="271">
        <f>F457</f>
        <v>356900</v>
      </c>
    </row>
    <row r="457" spans="1:6" ht="24" customHeight="1">
      <c r="A457" s="112" t="s">
        <v>299</v>
      </c>
      <c r="B457" s="352" t="s">
        <v>287</v>
      </c>
      <c r="C457" s="134" t="s">
        <v>45</v>
      </c>
      <c r="D457" s="112" t="s">
        <v>775</v>
      </c>
      <c r="E457" s="114">
        <v>500</v>
      </c>
      <c r="F457" s="353">
        <f>'Ведомственная 2020'!G353</f>
        <v>356900</v>
      </c>
    </row>
  </sheetData>
  <sheetProtection/>
  <autoFilter ref="B10:E451"/>
  <mergeCells count="4">
    <mergeCell ref="A5:F5"/>
    <mergeCell ref="D1:F1"/>
    <mergeCell ref="D3:F3"/>
    <mergeCell ref="B2:F2"/>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H495"/>
  <sheetViews>
    <sheetView showZeros="0" view="pageBreakPreview" zoomScale="90" zoomScaleNormal="75" zoomScaleSheetLayoutView="90" zoomScalePageLayoutView="0" workbookViewId="0" topLeftCell="A20">
      <selection activeCell="J17" sqref="J17"/>
    </sheetView>
  </sheetViews>
  <sheetFormatPr defaultColWidth="9.125" defaultRowHeight="12.75"/>
  <cols>
    <col min="1" max="1" width="68.50390625" style="85" customWidth="1"/>
    <col min="2" max="2" width="8.50390625" style="72" customWidth="1"/>
    <col min="3" max="3" width="5.625" style="72" customWidth="1"/>
    <col min="4" max="4" width="6.50390625" style="72" customWidth="1"/>
    <col min="5" max="5" width="16.50390625" style="72" customWidth="1"/>
    <col min="6" max="6" width="6.375" style="72" customWidth="1"/>
    <col min="7" max="7" width="17.875" style="3" customWidth="1"/>
    <col min="8" max="16384" width="9.125" style="3" customWidth="1"/>
  </cols>
  <sheetData>
    <row r="1" spans="2:7" ht="16.5" customHeight="1">
      <c r="B1" s="364" t="s">
        <v>228</v>
      </c>
      <c r="C1" s="364"/>
      <c r="D1" s="364"/>
      <c r="E1" s="364"/>
      <c r="F1" s="364"/>
      <c r="G1" s="364"/>
    </row>
    <row r="2" spans="1:8" s="2" customFormat="1" ht="16.5" customHeight="1">
      <c r="A2" s="89"/>
      <c r="B2" s="369" t="s">
        <v>786</v>
      </c>
      <c r="C2" s="370"/>
      <c r="D2" s="370"/>
      <c r="E2" s="370"/>
      <c r="F2" s="370"/>
      <c r="G2" s="370"/>
      <c r="H2" s="205"/>
    </row>
    <row r="3" spans="1:8" s="2" customFormat="1" ht="16.5" customHeight="1">
      <c r="A3" s="90" t="s">
        <v>183</v>
      </c>
      <c r="B3" s="370"/>
      <c r="C3" s="370"/>
      <c r="D3" s="370"/>
      <c r="E3" s="370"/>
      <c r="F3" s="370"/>
      <c r="G3" s="370"/>
      <c r="H3" s="205"/>
    </row>
    <row r="4" spans="1:8" s="2" customFormat="1" ht="111" customHeight="1">
      <c r="A4" s="91"/>
      <c r="B4" s="370"/>
      <c r="C4" s="370"/>
      <c r="D4" s="370"/>
      <c r="E4" s="370"/>
      <c r="F4" s="370"/>
      <c r="G4" s="370"/>
      <c r="H4" s="205"/>
    </row>
    <row r="5" spans="1:8" s="2" customFormat="1" ht="14.25" customHeight="1">
      <c r="A5" s="90" t="s">
        <v>183</v>
      </c>
      <c r="B5" s="368"/>
      <c r="C5" s="368"/>
      <c r="D5" s="368"/>
      <c r="E5" s="368"/>
      <c r="F5" s="368"/>
      <c r="G5" s="368"/>
      <c r="H5" s="205"/>
    </row>
    <row r="6" spans="1:8" s="2" customFormat="1" ht="18.75" customHeight="1" hidden="1">
      <c r="A6" s="90" t="s">
        <v>183</v>
      </c>
      <c r="B6" s="368"/>
      <c r="C6" s="368"/>
      <c r="D6" s="368"/>
      <c r="E6" s="368"/>
      <c r="F6" s="368"/>
      <c r="G6" s="368"/>
      <c r="H6" s="205"/>
    </row>
    <row r="7" spans="1:8" s="2" customFormat="1" ht="15" hidden="1">
      <c r="A7" s="90" t="s">
        <v>183</v>
      </c>
      <c r="B7" s="92"/>
      <c r="C7" s="69"/>
      <c r="D7" s="69"/>
      <c r="E7" s="69"/>
      <c r="F7" s="69"/>
      <c r="G7" s="1"/>
      <c r="H7" s="205"/>
    </row>
    <row r="8" spans="1:8" s="2" customFormat="1" ht="20.25">
      <c r="A8" s="93" t="s">
        <v>169</v>
      </c>
      <c r="B8" s="94"/>
      <c r="C8" s="95"/>
      <c r="D8" s="95"/>
      <c r="E8" s="95"/>
      <c r="F8" s="95"/>
      <c r="G8" s="205"/>
      <c r="H8" s="205"/>
    </row>
    <row r="9" spans="1:8" s="2" customFormat="1" ht="22.5" customHeight="1">
      <c r="A9" s="367" t="s">
        <v>574</v>
      </c>
      <c r="B9" s="367"/>
      <c r="C9" s="96"/>
      <c r="D9" s="96"/>
      <c r="E9" s="96"/>
      <c r="F9" s="96"/>
      <c r="G9" s="205"/>
      <c r="H9" s="205"/>
    </row>
    <row r="10" spans="1:8" s="2" customFormat="1" ht="20.25" hidden="1">
      <c r="A10" s="97"/>
      <c r="B10" s="98"/>
      <c r="C10" s="96"/>
      <c r="D10" s="96"/>
      <c r="E10" s="96"/>
      <c r="F10" s="96"/>
      <c r="G10" s="205"/>
      <c r="H10" s="205"/>
    </row>
    <row r="11" spans="1:8" s="2" customFormat="1" ht="14.25" customHeight="1">
      <c r="A11" s="99" t="s">
        <v>183</v>
      </c>
      <c r="B11" s="96"/>
      <c r="C11" s="96"/>
      <c r="D11" s="96"/>
      <c r="E11" s="96"/>
      <c r="F11" s="96"/>
      <c r="G11" s="299" t="s">
        <v>13</v>
      </c>
      <c r="H11" s="205"/>
    </row>
    <row r="12" spans="1:8" s="4" customFormat="1" ht="31.5" customHeight="1">
      <c r="A12" s="366" t="s">
        <v>29</v>
      </c>
      <c r="B12" s="366" t="s">
        <v>31</v>
      </c>
      <c r="C12" s="366" t="s">
        <v>293</v>
      </c>
      <c r="D12" s="366" t="s">
        <v>294</v>
      </c>
      <c r="E12" s="366" t="s">
        <v>295</v>
      </c>
      <c r="F12" s="366" t="s">
        <v>296</v>
      </c>
      <c r="G12" s="371" t="s">
        <v>330</v>
      </c>
      <c r="H12" s="230"/>
    </row>
    <row r="13" spans="1:8" s="4" customFormat="1" ht="3.75" customHeight="1">
      <c r="A13" s="366"/>
      <c r="B13" s="366"/>
      <c r="C13" s="366"/>
      <c r="D13" s="366"/>
      <c r="E13" s="366"/>
      <c r="F13" s="366"/>
      <c r="G13" s="371"/>
      <c r="H13" s="230"/>
    </row>
    <row r="14" spans="1:8" s="61" customFormat="1" ht="15">
      <c r="A14" s="114">
        <v>1</v>
      </c>
      <c r="B14" s="71">
        <v>2</v>
      </c>
      <c r="C14" s="71">
        <v>3</v>
      </c>
      <c r="D14" s="71">
        <v>4</v>
      </c>
      <c r="E14" s="71">
        <v>5</v>
      </c>
      <c r="F14" s="71">
        <v>6</v>
      </c>
      <c r="G14" s="300">
        <v>7</v>
      </c>
      <c r="H14" s="231"/>
    </row>
    <row r="15" spans="1:8" s="9" customFormat="1" ht="16.5" customHeight="1">
      <c r="A15" s="241" t="s">
        <v>172</v>
      </c>
      <c r="B15" s="100"/>
      <c r="C15" s="100"/>
      <c r="D15" s="100"/>
      <c r="E15" s="101"/>
      <c r="F15" s="100"/>
      <c r="G15" s="301">
        <f>G16+G303+G354+G450+G483</f>
        <v>427144656.13</v>
      </c>
      <c r="H15" s="205"/>
    </row>
    <row r="16" spans="1:8" s="62" customFormat="1" ht="15">
      <c r="A16" s="242" t="s">
        <v>41</v>
      </c>
      <c r="B16" s="102" t="s">
        <v>42</v>
      </c>
      <c r="C16" s="103"/>
      <c r="D16" s="103"/>
      <c r="E16" s="104"/>
      <c r="F16" s="103"/>
      <c r="G16" s="298">
        <f>G17+G116+G148+G196+G232+G264+G293+G257+G251</f>
        <v>92907230.13</v>
      </c>
      <c r="H16" s="232"/>
    </row>
    <row r="17" spans="1:8" s="63" customFormat="1" ht="16.5" customHeight="1">
      <c r="A17" s="243" t="s">
        <v>15</v>
      </c>
      <c r="B17" s="102" t="s">
        <v>42</v>
      </c>
      <c r="C17" s="106" t="s">
        <v>43</v>
      </c>
      <c r="D17" s="106"/>
      <c r="E17" s="107"/>
      <c r="F17" s="106"/>
      <c r="G17" s="302">
        <f>G18+G23+G44+G49+G39</f>
        <v>41951551.66</v>
      </c>
      <c r="H17" s="233"/>
    </row>
    <row r="18" spans="1:8" s="64" customFormat="1" ht="36" customHeight="1">
      <c r="A18" s="243" t="s">
        <v>17</v>
      </c>
      <c r="B18" s="102" t="s">
        <v>42</v>
      </c>
      <c r="C18" s="106" t="s">
        <v>43</v>
      </c>
      <c r="D18" s="106" t="s">
        <v>44</v>
      </c>
      <c r="E18" s="108"/>
      <c r="F18" s="106"/>
      <c r="G18" s="303">
        <f>G19</f>
        <v>1449313</v>
      </c>
      <c r="H18" s="233"/>
    </row>
    <row r="19" spans="1:8" s="65" customFormat="1" ht="33" customHeight="1">
      <c r="A19" s="110" t="s">
        <v>191</v>
      </c>
      <c r="B19" s="102" t="s">
        <v>42</v>
      </c>
      <c r="C19" s="106" t="s">
        <v>43</v>
      </c>
      <c r="D19" s="106" t="s">
        <v>44</v>
      </c>
      <c r="E19" s="110" t="s">
        <v>366</v>
      </c>
      <c r="F19" s="106"/>
      <c r="G19" s="303">
        <f>G22</f>
        <v>1449313</v>
      </c>
      <c r="H19" s="233"/>
    </row>
    <row r="20" spans="1:8" s="66" customFormat="1" ht="18" customHeight="1">
      <c r="A20" s="110" t="s">
        <v>192</v>
      </c>
      <c r="B20" s="111" t="s">
        <v>42</v>
      </c>
      <c r="C20" s="103" t="s">
        <v>43</v>
      </c>
      <c r="D20" s="103" t="s">
        <v>44</v>
      </c>
      <c r="E20" s="112" t="s">
        <v>367</v>
      </c>
      <c r="F20" s="103"/>
      <c r="G20" s="304">
        <f>G21</f>
        <v>1449313</v>
      </c>
      <c r="H20" s="233"/>
    </row>
    <row r="21" spans="1:8" s="65" customFormat="1" ht="33" customHeight="1">
      <c r="A21" s="244" t="s">
        <v>187</v>
      </c>
      <c r="B21" s="111" t="s">
        <v>42</v>
      </c>
      <c r="C21" s="103" t="s">
        <v>43</v>
      </c>
      <c r="D21" s="103" t="s">
        <v>44</v>
      </c>
      <c r="E21" s="104" t="s">
        <v>188</v>
      </c>
      <c r="F21" s="106"/>
      <c r="G21" s="304">
        <f>G22</f>
        <v>1449313</v>
      </c>
      <c r="H21" s="233"/>
    </row>
    <row r="22" spans="1:8" s="62" customFormat="1" ht="63.75" customHeight="1">
      <c r="A22" s="244" t="s">
        <v>54</v>
      </c>
      <c r="B22" s="111" t="s">
        <v>42</v>
      </c>
      <c r="C22" s="103" t="s">
        <v>43</v>
      </c>
      <c r="D22" s="103" t="s">
        <v>44</v>
      </c>
      <c r="E22" s="104" t="s">
        <v>188</v>
      </c>
      <c r="F22" s="114">
        <v>100</v>
      </c>
      <c r="G22" s="304">
        <v>1449313</v>
      </c>
      <c r="H22" s="232"/>
    </row>
    <row r="23" spans="1:8" s="11" customFormat="1" ht="52.5" customHeight="1">
      <c r="A23" s="243" t="s">
        <v>298</v>
      </c>
      <c r="B23" s="102" t="s">
        <v>42</v>
      </c>
      <c r="C23" s="106" t="s">
        <v>43</v>
      </c>
      <c r="D23" s="106" t="s">
        <v>46</v>
      </c>
      <c r="E23" s="115"/>
      <c r="F23" s="106"/>
      <c r="G23" s="298">
        <f>G24+G29+G34</f>
        <v>14395149</v>
      </c>
      <c r="H23" s="17"/>
    </row>
    <row r="24" spans="1:8" s="6" customFormat="1" ht="17.25" customHeight="1">
      <c r="A24" s="110" t="s">
        <v>37</v>
      </c>
      <c r="B24" s="102" t="s">
        <v>42</v>
      </c>
      <c r="C24" s="106" t="s">
        <v>43</v>
      </c>
      <c r="D24" s="106" t="s">
        <v>46</v>
      </c>
      <c r="E24" s="110" t="s">
        <v>370</v>
      </c>
      <c r="F24" s="106"/>
      <c r="G24" s="298">
        <f>G25</f>
        <v>14058769</v>
      </c>
      <c r="H24" s="17"/>
    </row>
    <row r="25" spans="1:8" s="7" customFormat="1" ht="30" customHeight="1">
      <c r="A25" s="110" t="s">
        <v>39</v>
      </c>
      <c r="B25" s="111" t="s">
        <v>42</v>
      </c>
      <c r="C25" s="103" t="s">
        <v>43</v>
      </c>
      <c r="D25" s="103" t="s">
        <v>46</v>
      </c>
      <c r="E25" s="110" t="s">
        <v>371</v>
      </c>
      <c r="F25" s="114"/>
      <c r="G25" s="297">
        <f>G26</f>
        <v>14058769</v>
      </c>
      <c r="H25" s="205"/>
    </row>
    <row r="26" spans="1:8" s="7" customFormat="1" ht="30.75">
      <c r="A26" s="245" t="s">
        <v>187</v>
      </c>
      <c r="B26" s="111" t="s">
        <v>42</v>
      </c>
      <c r="C26" s="103" t="s">
        <v>43</v>
      </c>
      <c r="D26" s="103" t="s">
        <v>46</v>
      </c>
      <c r="E26" s="112" t="s">
        <v>10</v>
      </c>
      <c r="F26" s="114"/>
      <c r="G26" s="297">
        <f>G27+G28</f>
        <v>14058769</v>
      </c>
      <c r="H26" s="205"/>
    </row>
    <row r="27" spans="1:8" s="10" customFormat="1" ht="50.25" customHeight="1">
      <c r="A27" s="244" t="s">
        <v>54</v>
      </c>
      <c r="B27" s="111" t="s">
        <v>42</v>
      </c>
      <c r="C27" s="103" t="s">
        <v>43</v>
      </c>
      <c r="D27" s="103" t="s">
        <v>46</v>
      </c>
      <c r="E27" s="112" t="s">
        <v>10</v>
      </c>
      <c r="F27" s="114">
        <v>100</v>
      </c>
      <c r="G27" s="297">
        <f>13062759+3000</f>
        <v>13065759</v>
      </c>
      <c r="H27" s="234"/>
    </row>
    <row r="28" spans="1:8" s="12" customFormat="1" ht="33" customHeight="1">
      <c r="A28" s="244" t="s">
        <v>167</v>
      </c>
      <c r="B28" s="111" t="s">
        <v>42</v>
      </c>
      <c r="C28" s="103" t="s">
        <v>43</v>
      </c>
      <c r="D28" s="103" t="s">
        <v>46</v>
      </c>
      <c r="E28" s="112" t="s">
        <v>10</v>
      </c>
      <c r="F28" s="114">
        <v>200</v>
      </c>
      <c r="G28" s="297">
        <v>993010</v>
      </c>
      <c r="H28" s="3"/>
    </row>
    <row r="29" spans="1:8" s="6" customFormat="1" ht="62.25">
      <c r="A29" s="243" t="s">
        <v>575</v>
      </c>
      <c r="B29" s="102" t="s">
        <v>42</v>
      </c>
      <c r="C29" s="106" t="s">
        <v>43</v>
      </c>
      <c r="D29" s="106" t="s">
        <v>46</v>
      </c>
      <c r="E29" s="110" t="s">
        <v>372</v>
      </c>
      <c r="F29" s="106"/>
      <c r="G29" s="298">
        <f>G30</f>
        <v>30580</v>
      </c>
      <c r="H29" s="17"/>
    </row>
    <row r="30" spans="1:8" s="5" customFormat="1" ht="100.5" customHeight="1">
      <c r="A30" s="243" t="s">
        <v>576</v>
      </c>
      <c r="B30" s="102" t="s">
        <v>42</v>
      </c>
      <c r="C30" s="106" t="s">
        <v>43</v>
      </c>
      <c r="D30" s="106" t="s">
        <v>46</v>
      </c>
      <c r="E30" s="110" t="s">
        <v>373</v>
      </c>
      <c r="F30" s="106"/>
      <c r="G30" s="298">
        <f>G31</f>
        <v>30580</v>
      </c>
      <c r="H30" s="17"/>
    </row>
    <row r="31" spans="1:8" s="5" customFormat="1" ht="69" customHeight="1">
      <c r="A31" s="243" t="s">
        <v>564</v>
      </c>
      <c r="B31" s="102" t="s">
        <v>42</v>
      </c>
      <c r="C31" s="106" t="s">
        <v>43</v>
      </c>
      <c r="D31" s="106" t="s">
        <v>46</v>
      </c>
      <c r="E31" s="110" t="s">
        <v>457</v>
      </c>
      <c r="F31" s="106"/>
      <c r="G31" s="298">
        <f>G32</f>
        <v>30580</v>
      </c>
      <c r="H31" s="17"/>
    </row>
    <row r="32" spans="1:8" s="5" customFormat="1" ht="68.25" customHeight="1">
      <c r="A32" s="105" t="s">
        <v>566</v>
      </c>
      <c r="B32" s="102" t="s">
        <v>42</v>
      </c>
      <c r="C32" s="106" t="s">
        <v>43</v>
      </c>
      <c r="D32" s="106" t="s">
        <v>46</v>
      </c>
      <c r="E32" s="110" t="s">
        <v>234</v>
      </c>
      <c r="F32" s="106"/>
      <c r="G32" s="298">
        <f>G33</f>
        <v>30580</v>
      </c>
      <c r="H32" s="17"/>
    </row>
    <row r="33" spans="1:8" s="5" customFormat="1" ht="66.75" customHeight="1">
      <c r="A33" s="244" t="s">
        <v>54</v>
      </c>
      <c r="B33" s="111" t="s">
        <v>42</v>
      </c>
      <c r="C33" s="103" t="s">
        <v>43</v>
      </c>
      <c r="D33" s="103" t="s">
        <v>46</v>
      </c>
      <c r="E33" s="112" t="s">
        <v>234</v>
      </c>
      <c r="F33" s="114">
        <v>100</v>
      </c>
      <c r="G33" s="297">
        <v>30580</v>
      </c>
      <c r="H33" s="17"/>
    </row>
    <row r="34" spans="1:8" s="5" customFormat="1" ht="18" customHeight="1">
      <c r="A34" s="243" t="s">
        <v>38</v>
      </c>
      <c r="B34" s="102" t="s">
        <v>42</v>
      </c>
      <c r="C34" s="106" t="s">
        <v>43</v>
      </c>
      <c r="D34" s="106" t="s">
        <v>46</v>
      </c>
      <c r="E34" s="110" t="s">
        <v>374</v>
      </c>
      <c r="F34" s="117"/>
      <c r="G34" s="298">
        <f>G35</f>
        <v>305800</v>
      </c>
      <c r="H34" s="17"/>
    </row>
    <row r="35" spans="1:8" s="5" customFormat="1" ht="38.25" customHeight="1">
      <c r="A35" s="243" t="s">
        <v>5</v>
      </c>
      <c r="B35" s="102" t="s">
        <v>42</v>
      </c>
      <c r="C35" s="106" t="s">
        <v>43</v>
      </c>
      <c r="D35" s="106" t="s">
        <v>46</v>
      </c>
      <c r="E35" s="110" t="s">
        <v>375</v>
      </c>
      <c r="F35" s="117"/>
      <c r="G35" s="298">
        <f>G36</f>
        <v>305800</v>
      </c>
      <c r="H35" s="17"/>
    </row>
    <row r="36" spans="1:8" s="8" customFormat="1" ht="51.75" customHeight="1">
      <c r="A36" s="243" t="s">
        <v>303</v>
      </c>
      <c r="B36" s="102" t="s">
        <v>42</v>
      </c>
      <c r="C36" s="106" t="s">
        <v>43</v>
      </c>
      <c r="D36" s="106" t="s">
        <v>46</v>
      </c>
      <c r="E36" s="110" t="s">
        <v>189</v>
      </c>
      <c r="F36" s="106"/>
      <c r="G36" s="298">
        <f>G37+G38</f>
        <v>305800</v>
      </c>
      <c r="H36" s="205"/>
    </row>
    <row r="37" spans="1:8" s="10" customFormat="1" ht="69" customHeight="1">
      <c r="A37" s="244" t="s">
        <v>54</v>
      </c>
      <c r="B37" s="111" t="s">
        <v>42</v>
      </c>
      <c r="C37" s="103" t="s">
        <v>43</v>
      </c>
      <c r="D37" s="103" t="s">
        <v>46</v>
      </c>
      <c r="E37" s="112" t="s">
        <v>189</v>
      </c>
      <c r="F37" s="114">
        <v>100</v>
      </c>
      <c r="G37" s="297">
        <v>303796</v>
      </c>
      <c r="H37" s="234"/>
    </row>
    <row r="38" spans="1:8" s="13" customFormat="1" ht="33.75" customHeight="1">
      <c r="A38" s="244" t="s">
        <v>167</v>
      </c>
      <c r="B38" s="111" t="s">
        <v>42</v>
      </c>
      <c r="C38" s="103" t="s">
        <v>43</v>
      </c>
      <c r="D38" s="103" t="s">
        <v>46</v>
      </c>
      <c r="E38" s="112" t="s">
        <v>189</v>
      </c>
      <c r="F38" s="114">
        <v>200</v>
      </c>
      <c r="G38" s="297">
        <v>2004</v>
      </c>
      <c r="H38" s="234"/>
    </row>
    <row r="39" spans="1:8" s="13" customFormat="1" ht="33.75" customHeight="1">
      <c r="A39" s="336" t="s">
        <v>763</v>
      </c>
      <c r="B39" s="330" t="s">
        <v>42</v>
      </c>
      <c r="C39" s="335" t="s">
        <v>43</v>
      </c>
      <c r="D39" s="335" t="s">
        <v>473</v>
      </c>
      <c r="E39" s="337"/>
      <c r="F39" s="342"/>
      <c r="G39" s="298">
        <f>G40</f>
        <v>5300</v>
      </c>
      <c r="H39" s="234"/>
    </row>
    <row r="40" spans="1:8" s="13" customFormat="1" ht="33.75" customHeight="1">
      <c r="A40" s="336" t="s">
        <v>38</v>
      </c>
      <c r="B40" s="330" t="s">
        <v>42</v>
      </c>
      <c r="C40" s="335" t="s">
        <v>43</v>
      </c>
      <c r="D40" s="335" t="s">
        <v>473</v>
      </c>
      <c r="E40" s="337" t="s">
        <v>374</v>
      </c>
      <c r="F40" s="342"/>
      <c r="G40" s="298">
        <f>G41</f>
        <v>5300</v>
      </c>
      <c r="H40" s="234"/>
    </row>
    <row r="41" spans="1:8" s="13" customFormat="1" ht="33.75" customHeight="1">
      <c r="A41" s="336" t="s">
        <v>5</v>
      </c>
      <c r="B41" s="330" t="s">
        <v>42</v>
      </c>
      <c r="C41" s="335" t="s">
        <v>43</v>
      </c>
      <c r="D41" s="335" t="s">
        <v>473</v>
      </c>
      <c r="E41" s="337" t="s">
        <v>375</v>
      </c>
      <c r="F41" s="342"/>
      <c r="G41" s="297">
        <f>G42</f>
        <v>5300</v>
      </c>
      <c r="H41" s="234"/>
    </row>
    <row r="42" spans="1:8" s="13" customFormat="1" ht="33.75" customHeight="1">
      <c r="A42" s="318" t="s">
        <v>764</v>
      </c>
      <c r="B42" s="323" t="s">
        <v>42</v>
      </c>
      <c r="C42" s="321" t="s">
        <v>43</v>
      </c>
      <c r="D42" s="321" t="s">
        <v>473</v>
      </c>
      <c r="E42" s="340" t="s">
        <v>765</v>
      </c>
      <c r="F42" s="343"/>
      <c r="G42" s="297">
        <f>G43</f>
        <v>5300</v>
      </c>
      <c r="H42" s="234"/>
    </row>
    <row r="43" spans="1:8" s="13" customFormat="1" ht="33.75" customHeight="1">
      <c r="A43" s="318" t="s">
        <v>167</v>
      </c>
      <c r="B43" s="323" t="s">
        <v>42</v>
      </c>
      <c r="C43" s="321" t="s">
        <v>43</v>
      </c>
      <c r="D43" s="321" t="s">
        <v>473</v>
      </c>
      <c r="E43" s="340" t="s">
        <v>765</v>
      </c>
      <c r="F43" s="343">
        <v>200</v>
      </c>
      <c r="G43" s="297">
        <v>5300</v>
      </c>
      <c r="H43" s="234"/>
    </row>
    <row r="44" spans="1:8" s="11" customFormat="1" ht="16.5">
      <c r="A44" s="243" t="s">
        <v>179</v>
      </c>
      <c r="B44" s="102" t="s">
        <v>42</v>
      </c>
      <c r="C44" s="106" t="s">
        <v>43</v>
      </c>
      <c r="D44" s="106" t="s">
        <v>276</v>
      </c>
      <c r="E44" s="118"/>
      <c r="F44" s="106"/>
      <c r="G44" s="298">
        <f>G45</f>
        <v>400000</v>
      </c>
      <c r="H44" s="17"/>
    </row>
    <row r="45" spans="1:8" s="14" customFormat="1" ht="15.75">
      <c r="A45" s="110" t="s">
        <v>145</v>
      </c>
      <c r="B45" s="102" t="s">
        <v>42</v>
      </c>
      <c r="C45" s="106" t="s">
        <v>43</v>
      </c>
      <c r="D45" s="106" t="s">
        <v>276</v>
      </c>
      <c r="E45" s="110" t="s">
        <v>379</v>
      </c>
      <c r="F45" s="106"/>
      <c r="G45" s="298">
        <f>G46</f>
        <v>400000</v>
      </c>
      <c r="H45" s="235"/>
    </row>
    <row r="46" spans="1:8" s="14" customFormat="1" ht="30" customHeight="1">
      <c r="A46" s="246" t="s">
        <v>6</v>
      </c>
      <c r="B46" s="102" t="s">
        <v>42</v>
      </c>
      <c r="C46" s="106" t="s">
        <v>43</v>
      </c>
      <c r="D46" s="106" t="s">
        <v>276</v>
      </c>
      <c r="E46" s="110" t="s">
        <v>380</v>
      </c>
      <c r="F46" s="106"/>
      <c r="G46" s="298">
        <f>G47</f>
        <v>400000</v>
      </c>
      <c r="H46" s="235"/>
    </row>
    <row r="47" spans="1:8" s="15" customFormat="1" ht="16.5" customHeight="1">
      <c r="A47" s="245" t="s">
        <v>6</v>
      </c>
      <c r="B47" s="111" t="s">
        <v>42</v>
      </c>
      <c r="C47" s="103" t="s">
        <v>43</v>
      </c>
      <c r="D47" s="103" t="s">
        <v>276</v>
      </c>
      <c r="E47" s="112" t="s">
        <v>190</v>
      </c>
      <c r="F47" s="103"/>
      <c r="G47" s="297">
        <f>G48</f>
        <v>400000</v>
      </c>
      <c r="H47" s="235"/>
    </row>
    <row r="48" spans="1:8" s="16" customFormat="1" ht="15">
      <c r="A48" s="244" t="s">
        <v>279</v>
      </c>
      <c r="B48" s="111" t="s">
        <v>42</v>
      </c>
      <c r="C48" s="103" t="s">
        <v>43</v>
      </c>
      <c r="D48" s="103" t="s">
        <v>276</v>
      </c>
      <c r="E48" s="112" t="s">
        <v>190</v>
      </c>
      <c r="F48" s="114">
        <v>800</v>
      </c>
      <c r="G48" s="297">
        <f>200000+200000</f>
        <v>400000</v>
      </c>
      <c r="H48" s="3"/>
    </row>
    <row r="49" spans="1:8" s="11" customFormat="1" ht="16.5">
      <c r="A49" s="243" t="s">
        <v>18</v>
      </c>
      <c r="B49" s="102" t="s">
        <v>42</v>
      </c>
      <c r="C49" s="106" t="s">
        <v>43</v>
      </c>
      <c r="D49" s="106" t="s">
        <v>173</v>
      </c>
      <c r="E49" s="118"/>
      <c r="F49" s="106"/>
      <c r="G49" s="298">
        <f>G50+G79+G84+G90+G95+G99+G72+G112</f>
        <v>25701789.659999996</v>
      </c>
      <c r="H49" s="17"/>
    </row>
    <row r="50" spans="1:8" s="12" customFormat="1" ht="35.25" customHeight="1">
      <c r="A50" s="110" t="s">
        <v>578</v>
      </c>
      <c r="B50" s="102" t="s">
        <v>42</v>
      </c>
      <c r="C50" s="106" t="s">
        <v>43</v>
      </c>
      <c r="D50" s="106" t="s">
        <v>173</v>
      </c>
      <c r="E50" s="115" t="s">
        <v>381</v>
      </c>
      <c r="F50" s="117"/>
      <c r="G50" s="298">
        <f>G51+G59+G55</f>
        <v>1333406</v>
      </c>
      <c r="H50" s="3"/>
    </row>
    <row r="51" spans="1:8" s="12" customFormat="1" ht="66" customHeight="1">
      <c r="A51" s="110" t="s">
        <v>625</v>
      </c>
      <c r="B51" s="102" t="s">
        <v>42</v>
      </c>
      <c r="C51" s="106" t="s">
        <v>43</v>
      </c>
      <c r="D51" s="106" t="s">
        <v>173</v>
      </c>
      <c r="E51" s="115" t="s">
        <v>397</v>
      </c>
      <c r="F51" s="117"/>
      <c r="G51" s="298">
        <f>G52</f>
        <v>124300</v>
      </c>
      <c r="H51" s="3"/>
    </row>
    <row r="52" spans="1:8" s="12" customFormat="1" ht="46.5">
      <c r="A52" s="110" t="s">
        <v>193</v>
      </c>
      <c r="B52" s="102" t="s">
        <v>42</v>
      </c>
      <c r="C52" s="106" t="s">
        <v>43</v>
      </c>
      <c r="D52" s="106" t="s">
        <v>173</v>
      </c>
      <c r="E52" s="110" t="s">
        <v>421</v>
      </c>
      <c r="F52" s="117"/>
      <c r="G52" s="298">
        <f>G53</f>
        <v>124300</v>
      </c>
      <c r="H52" s="3"/>
    </row>
    <row r="53" spans="1:8" s="12" customFormat="1" ht="46.5">
      <c r="A53" s="245" t="s">
        <v>1</v>
      </c>
      <c r="B53" s="111" t="s">
        <v>42</v>
      </c>
      <c r="C53" s="103" t="s">
        <v>43</v>
      </c>
      <c r="D53" s="103" t="s">
        <v>173</v>
      </c>
      <c r="E53" s="112" t="s">
        <v>194</v>
      </c>
      <c r="F53" s="114"/>
      <c r="G53" s="297">
        <f>G54</f>
        <v>124300</v>
      </c>
      <c r="H53" s="3"/>
    </row>
    <row r="54" spans="1:8" s="12" customFormat="1" ht="30.75">
      <c r="A54" s="244" t="s">
        <v>55</v>
      </c>
      <c r="B54" s="111" t="s">
        <v>42</v>
      </c>
      <c r="C54" s="103" t="s">
        <v>43</v>
      </c>
      <c r="D54" s="103" t="s">
        <v>173</v>
      </c>
      <c r="E54" s="112" t="s">
        <v>194</v>
      </c>
      <c r="F54" s="114">
        <v>600</v>
      </c>
      <c r="G54" s="297">
        <v>124300</v>
      </c>
      <c r="H54" s="3"/>
    </row>
    <row r="55" spans="1:8" s="12" customFormat="1" ht="66.75" customHeight="1">
      <c r="A55" s="110" t="s">
        <v>626</v>
      </c>
      <c r="B55" s="102" t="s">
        <v>42</v>
      </c>
      <c r="C55" s="106" t="s">
        <v>43</v>
      </c>
      <c r="D55" s="106" t="s">
        <v>173</v>
      </c>
      <c r="E55" s="115" t="s">
        <v>399</v>
      </c>
      <c r="F55" s="117"/>
      <c r="G55" s="298">
        <f>G57</f>
        <v>52000</v>
      </c>
      <c r="H55" s="3"/>
    </row>
    <row r="56" spans="1:8" s="12" customFormat="1" ht="46.5">
      <c r="A56" s="243" t="s">
        <v>195</v>
      </c>
      <c r="B56" s="102" t="s">
        <v>42</v>
      </c>
      <c r="C56" s="106" t="s">
        <v>43</v>
      </c>
      <c r="D56" s="106" t="s">
        <v>173</v>
      </c>
      <c r="E56" s="107" t="s">
        <v>422</v>
      </c>
      <c r="F56" s="117"/>
      <c r="G56" s="298">
        <f>G57</f>
        <v>52000</v>
      </c>
      <c r="H56" s="3"/>
    </row>
    <row r="57" spans="1:8" s="12" customFormat="1" ht="15">
      <c r="A57" s="112" t="s">
        <v>196</v>
      </c>
      <c r="B57" s="111" t="s">
        <v>42</v>
      </c>
      <c r="C57" s="103" t="s">
        <v>43</v>
      </c>
      <c r="D57" s="103" t="s">
        <v>173</v>
      </c>
      <c r="E57" s="112" t="s">
        <v>282</v>
      </c>
      <c r="F57" s="114"/>
      <c r="G57" s="297">
        <f>G58</f>
        <v>52000</v>
      </c>
      <c r="H57" s="3"/>
    </row>
    <row r="58" spans="1:8" s="12" customFormat="1" ht="30.75">
      <c r="A58" s="244" t="s">
        <v>167</v>
      </c>
      <c r="B58" s="111" t="s">
        <v>42</v>
      </c>
      <c r="C58" s="103" t="s">
        <v>43</v>
      </c>
      <c r="D58" s="103" t="s">
        <v>173</v>
      </c>
      <c r="E58" s="112" t="s">
        <v>282</v>
      </c>
      <c r="F58" s="114">
        <v>200</v>
      </c>
      <c r="G58" s="297">
        <v>52000</v>
      </c>
      <c r="H58" s="3"/>
    </row>
    <row r="59" spans="1:8" s="10" customFormat="1" ht="63" customHeight="1">
      <c r="A59" s="110" t="s">
        <v>581</v>
      </c>
      <c r="B59" s="102" t="s">
        <v>42</v>
      </c>
      <c r="C59" s="106" t="s">
        <v>43</v>
      </c>
      <c r="D59" s="106" t="s">
        <v>173</v>
      </c>
      <c r="E59" s="115" t="s">
        <v>398</v>
      </c>
      <c r="F59" s="114"/>
      <c r="G59" s="298">
        <f>G60+G66+G69</f>
        <v>1157106</v>
      </c>
      <c r="H59" s="234"/>
    </row>
    <row r="60" spans="1:8" s="10" customFormat="1" ht="67.5" customHeight="1">
      <c r="A60" s="246" t="s">
        <v>719</v>
      </c>
      <c r="B60" s="102" t="s">
        <v>42</v>
      </c>
      <c r="C60" s="106" t="s">
        <v>43</v>
      </c>
      <c r="D60" s="106" t="s">
        <v>173</v>
      </c>
      <c r="E60" s="110" t="s">
        <v>425</v>
      </c>
      <c r="F60" s="121"/>
      <c r="G60" s="298">
        <f>G61+G64</f>
        <v>1036106</v>
      </c>
      <c r="H60" s="234"/>
    </row>
    <row r="61" spans="1:8" s="10" customFormat="1" ht="48" customHeight="1">
      <c r="A61" s="244" t="s">
        <v>0</v>
      </c>
      <c r="B61" s="111" t="s">
        <v>42</v>
      </c>
      <c r="C61" s="103" t="s">
        <v>43</v>
      </c>
      <c r="D61" s="103" t="s">
        <v>173</v>
      </c>
      <c r="E61" s="112" t="s">
        <v>197</v>
      </c>
      <c r="F61" s="121"/>
      <c r="G61" s="298">
        <f>G62+G63</f>
        <v>917400</v>
      </c>
      <c r="H61" s="234"/>
    </row>
    <row r="62" spans="1:8" s="8" customFormat="1" ht="67.5" customHeight="1">
      <c r="A62" s="244" t="s">
        <v>54</v>
      </c>
      <c r="B62" s="111" t="s">
        <v>42</v>
      </c>
      <c r="C62" s="103" t="s">
        <v>43</v>
      </c>
      <c r="D62" s="103" t="s">
        <v>173</v>
      </c>
      <c r="E62" s="112" t="s">
        <v>197</v>
      </c>
      <c r="F62" s="121">
        <v>100</v>
      </c>
      <c r="G62" s="297">
        <v>915400</v>
      </c>
      <c r="H62" s="205"/>
    </row>
    <row r="63" spans="1:8" s="10" customFormat="1" ht="36.75" customHeight="1">
      <c r="A63" s="244" t="s">
        <v>167</v>
      </c>
      <c r="B63" s="111" t="s">
        <v>42</v>
      </c>
      <c r="C63" s="103" t="s">
        <v>43</v>
      </c>
      <c r="D63" s="103" t="s">
        <v>173</v>
      </c>
      <c r="E63" s="112" t="s">
        <v>197</v>
      </c>
      <c r="F63" s="121">
        <v>200</v>
      </c>
      <c r="G63" s="297">
        <v>2000</v>
      </c>
      <c r="H63" s="234"/>
    </row>
    <row r="64" spans="1:8" s="10" customFormat="1" ht="36.75" customHeight="1">
      <c r="A64" s="246" t="s">
        <v>187</v>
      </c>
      <c r="B64" s="102" t="s">
        <v>42</v>
      </c>
      <c r="C64" s="260" t="s">
        <v>43</v>
      </c>
      <c r="D64" s="260" t="s">
        <v>173</v>
      </c>
      <c r="E64" s="110" t="s">
        <v>515</v>
      </c>
      <c r="F64" s="121"/>
      <c r="G64" s="298">
        <f>G65</f>
        <v>118706</v>
      </c>
      <c r="H64" s="234"/>
    </row>
    <row r="65" spans="1:8" s="10" customFormat="1" ht="36.75" customHeight="1">
      <c r="A65" s="113" t="s">
        <v>54</v>
      </c>
      <c r="B65" s="111" t="s">
        <v>42</v>
      </c>
      <c r="C65" s="103" t="s">
        <v>43</v>
      </c>
      <c r="D65" s="103" t="s">
        <v>173</v>
      </c>
      <c r="E65" s="112" t="s">
        <v>515</v>
      </c>
      <c r="F65" s="121">
        <v>100</v>
      </c>
      <c r="G65" s="297">
        <v>118706</v>
      </c>
      <c r="H65" s="234"/>
    </row>
    <row r="66" spans="1:8" s="13" customFormat="1" ht="66.75" customHeight="1">
      <c r="A66" s="243" t="s">
        <v>720</v>
      </c>
      <c r="B66" s="102" t="s">
        <v>42</v>
      </c>
      <c r="C66" s="106" t="s">
        <v>43</v>
      </c>
      <c r="D66" s="106" t="s">
        <v>173</v>
      </c>
      <c r="E66" s="110" t="s">
        <v>423</v>
      </c>
      <c r="F66" s="117"/>
      <c r="G66" s="298">
        <f>G67</f>
        <v>5000</v>
      </c>
      <c r="H66" s="234"/>
    </row>
    <row r="67" spans="1:8" s="13" customFormat="1" ht="18.75" customHeight="1">
      <c r="A67" s="112" t="s">
        <v>196</v>
      </c>
      <c r="B67" s="111" t="s">
        <v>42</v>
      </c>
      <c r="C67" s="103" t="s">
        <v>43</v>
      </c>
      <c r="D67" s="103" t="s">
        <v>173</v>
      </c>
      <c r="E67" s="112" t="s">
        <v>199</v>
      </c>
      <c r="F67" s="121"/>
      <c r="G67" s="297">
        <f>G68</f>
        <v>5000</v>
      </c>
      <c r="H67" s="234"/>
    </row>
    <row r="68" spans="1:8" s="13" customFormat="1" ht="36" customHeight="1">
      <c r="A68" s="244" t="s">
        <v>167</v>
      </c>
      <c r="B68" s="111" t="s">
        <v>42</v>
      </c>
      <c r="C68" s="103" t="s">
        <v>43</v>
      </c>
      <c r="D68" s="103" t="s">
        <v>173</v>
      </c>
      <c r="E68" s="112" t="s">
        <v>199</v>
      </c>
      <c r="F68" s="114">
        <v>200</v>
      </c>
      <c r="G68" s="297">
        <v>5000</v>
      </c>
      <c r="H68" s="234"/>
    </row>
    <row r="69" spans="1:8" s="13" customFormat="1" ht="36" customHeight="1">
      <c r="A69" s="246" t="s">
        <v>198</v>
      </c>
      <c r="B69" s="102" t="s">
        <v>42</v>
      </c>
      <c r="C69" s="106" t="s">
        <v>43</v>
      </c>
      <c r="D69" s="106" t="s">
        <v>173</v>
      </c>
      <c r="E69" s="110" t="s">
        <v>424</v>
      </c>
      <c r="F69" s="117"/>
      <c r="G69" s="298">
        <f>G70</f>
        <v>116000</v>
      </c>
      <c r="H69" s="234"/>
    </row>
    <row r="70" spans="1:8" s="13" customFormat="1" ht="22.5" customHeight="1">
      <c r="A70" s="112" t="s">
        <v>196</v>
      </c>
      <c r="B70" s="111" t="s">
        <v>42</v>
      </c>
      <c r="C70" s="103" t="s">
        <v>43</v>
      </c>
      <c r="D70" s="103" t="s">
        <v>173</v>
      </c>
      <c r="E70" s="112" t="s">
        <v>200</v>
      </c>
      <c r="F70" s="121"/>
      <c r="G70" s="297">
        <f>G71</f>
        <v>116000</v>
      </c>
      <c r="H70" s="234"/>
    </row>
    <row r="71" spans="1:8" s="13" customFormat="1" ht="36" customHeight="1">
      <c r="A71" s="244" t="s">
        <v>167</v>
      </c>
      <c r="B71" s="111" t="s">
        <v>42</v>
      </c>
      <c r="C71" s="103" t="s">
        <v>43</v>
      </c>
      <c r="D71" s="103" t="s">
        <v>173</v>
      </c>
      <c r="E71" s="112" t="s">
        <v>200</v>
      </c>
      <c r="F71" s="121">
        <v>200</v>
      </c>
      <c r="G71" s="297">
        <v>116000</v>
      </c>
      <c r="H71" s="234"/>
    </row>
    <row r="72" spans="1:8" s="13" customFormat="1" ht="53.25" customHeight="1">
      <c r="A72" s="243" t="s">
        <v>582</v>
      </c>
      <c r="B72" s="102" t="s">
        <v>42</v>
      </c>
      <c r="C72" s="106" t="s">
        <v>43</v>
      </c>
      <c r="D72" s="106" t="s">
        <v>173</v>
      </c>
      <c r="E72" s="115" t="s">
        <v>382</v>
      </c>
      <c r="F72" s="122"/>
      <c r="G72" s="298">
        <f>G73</f>
        <v>800000</v>
      </c>
      <c r="H72" s="234"/>
    </row>
    <row r="73" spans="1:8" s="13" customFormat="1" ht="83.25" customHeight="1">
      <c r="A73" s="243" t="s">
        <v>583</v>
      </c>
      <c r="B73" s="102" t="s">
        <v>42</v>
      </c>
      <c r="C73" s="106" t="s">
        <v>43</v>
      </c>
      <c r="D73" s="106" t="s">
        <v>173</v>
      </c>
      <c r="E73" s="110" t="s">
        <v>420</v>
      </c>
      <c r="F73" s="122"/>
      <c r="G73" s="298">
        <f>G74</f>
        <v>800000</v>
      </c>
      <c r="H73" s="234"/>
    </row>
    <row r="74" spans="1:8" s="13" customFormat="1" ht="50.25" customHeight="1">
      <c r="A74" s="243" t="s">
        <v>132</v>
      </c>
      <c r="B74" s="102" t="s">
        <v>42</v>
      </c>
      <c r="C74" s="106" t="s">
        <v>43</v>
      </c>
      <c r="D74" s="106" t="s">
        <v>173</v>
      </c>
      <c r="E74" s="110" t="s">
        <v>426</v>
      </c>
      <c r="F74" s="122"/>
      <c r="G74" s="298">
        <f>G75+G77</f>
        <v>800000</v>
      </c>
      <c r="H74" s="234"/>
    </row>
    <row r="75" spans="1:8" s="13" customFormat="1" ht="18" customHeight="1">
      <c r="A75" s="243" t="s">
        <v>325</v>
      </c>
      <c r="B75" s="102" t="s">
        <v>42</v>
      </c>
      <c r="C75" s="106" t="s">
        <v>43</v>
      </c>
      <c r="D75" s="106" t="s">
        <v>173</v>
      </c>
      <c r="E75" s="110" t="s">
        <v>326</v>
      </c>
      <c r="F75" s="122"/>
      <c r="G75" s="298">
        <f>G76</f>
        <v>600000</v>
      </c>
      <c r="H75" s="234"/>
    </row>
    <row r="76" spans="1:8" s="13" customFormat="1" ht="34.5" customHeight="1">
      <c r="A76" s="244" t="s">
        <v>167</v>
      </c>
      <c r="B76" s="111" t="s">
        <v>42</v>
      </c>
      <c r="C76" s="103" t="s">
        <v>43</v>
      </c>
      <c r="D76" s="103" t="s">
        <v>173</v>
      </c>
      <c r="E76" s="112" t="s">
        <v>326</v>
      </c>
      <c r="F76" s="121">
        <v>200</v>
      </c>
      <c r="G76" s="297">
        <v>600000</v>
      </c>
      <c r="H76" s="234"/>
    </row>
    <row r="77" spans="1:8" s="13" customFormat="1" ht="18" customHeight="1">
      <c r="A77" s="243" t="s">
        <v>133</v>
      </c>
      <c r="B77" s="102" t="s">
        <v>42</v>
      </c>
      <c r="C77" s="106" t="s">
        <v>43</v>
      </c>
      <c r="D77" s="106" t="s">
        <v>173</v>
      </c>
      <c r="E77" s="110" t="s">
        <v>134</v>
      </c>
      <c r="F77" s="122"/>
      <c r="G77" s="298">
        <f>G78</f>
        <v>200000</v>
      </c>
      <c r="H77" s="234"/>
    </row>
    <row r="78" spans="1:8" s="13" customFormat="1" ht="36" customHeight="1">
      <c r="A78" s="244" t="s">
        <v>167</v>
      </c>
      <c r="B78" s="111" t="s">
        <v>42</v>
      </c>
      <c r="C78" s="103" t="s">
        <v>43</v>
      </c>
      <c r="D78" s="103" t="s">
        <v>173</v>
      </c>
      <c r="E78" s="112" t="s">
        <v>134</v>
      </c>
      <c r="F78" s="121">
        <v>200</v>
      </c>
      <c r="G78" s="297">
        <v>200000</v>
      </c>
      <c r="H78" s="234"/>
    </row>
    <row r="79" spans="1:8" s="13" customFormat="1" ht="35.25" customHeight="1">
      <c r="A79" s="243" t="s">
        <v>586</v>
      </c>
      <c r="B79" s="102" t="s">
        <v>42</v>
      </c>
      <c r="C79" s="106" t="s">
        <v>43</v>
      </c>
      <c r="D79" s="106" t="s">
        <v>173</v>
      </c>
      <c r="E79" s="115" t="s">
        <v>383</v>
      </c>
      <c r="F79" s="117"/>
      <c r="G79" s="298">
        <f>G80</f>
        <v>25000</v>
      </c>
      <c r="H79" s="234"/>
    </row>
    <row r="80" spans="1:8" s="13" customFormat="1" ht="62.25" customHeight="1">
      <c r="A80" s="243" t="s">
        <v>587</v>
      </c>
      <c r="B80" s="102" t="s">
        <v>42</v>
      </c>
      <c r="C80" s="106" t="s">
        <v>43</v>
      </c>
      <c r="D80" s="106" t="s">
        <v>173</v>
      </c>
      <c r="E80" s="110" t="s">
        <v>419</v>
      </c>
      <c r="F80" s="117"/>
      <c r="G80" s="298">
        <f>G81</f>
        <v>25000</v>
      </c>
      <c r="H80" s="234"/>
    </row>
    <row r="81" spans="1:8" s="13" customFormat="1" ht="51.75" customHeight="1">
      <c r="A81" s="110" t="s">
        <v>34</v>
      </c>
      <c r="B81" s="102" t="s">
        <v>42</v>
      </c>
      <c r="C81" s="106" t="s">
        <v>43</v>
      </c>
      <c r="D81" s="106" t="s">
        <v>173</v>
      </c>
      <c r="E81" s="110" t="s">
        <v>427</v>
      </c>
      <c r="F81" s="117"/>
      <c r="G81" s="298">
        <f>G82</f>
        <v>25000</v>
      </c>
      <c r="H81" s="234"/>
    </row>
    <row r="82" spans="1:8" s="13" customFormat="1" ht="18" customHeight="1">
      <c r="A82" s="244" t="s">
        <v>721</v>
      </c>
      <c r="B82" s="111" t="s">
        <v>42</v>
      </c>
      <c r="C82" s="103" t="s">
        <v>43</v>
      </c>
      <c r="D82" s="103" t="s">
        <v>173</v>
      </c>
      <c r="E82" s="112" t="s">
        <v>201</v>
      </c>
      <c r="F82" s="114"/>
      <c r="G82" s="297">
        <f>G83</f>
        <v>25000</v>
      </c>
      <c r="H82" s="234"/>
    </row>
    <row r="83" spans="1:8" s="13" customFormat="1" ht="36" customHeight="1">
      <c r="A83" s="244" t="s">
        <v>167</v>
      </c>
      <c r="B83" s="111" t="s">
        <v>42</v>
      </c>
      <c r="C83" s="103" t="s">
        <v>43</v>
      </c>
      <c r="D83" s="103" t="s">
        <v>173</v>
      </c>
      <c r="E83" s="112" t="s">
        <v>201</v>
      </c>
      <c r="F83" s="114">
        <v>200</v>
      </c>
      <c r="G83" s="297">
        <v>25000</v>
      </c>
      <c r="H83" s="234"/>
    </row>
    <row r="84" spans="1:8" s="13" customFormat="1" ht="31.5" customHeight="1">
      <c r="A84" s="110" t="s">
        <v>588</v>
      </c>
      <c r="B84" s="102" t="s">
        <v>42</v>
      </c>
      <c r="C84" s="106" t="s">
        <v>43</v>
      </c>
      <c r="D84" s="106" t="s">
        <v>173</v>
      </c>
      <c r="E84" s="115" t="s">
        <v>384</v>
      </c>
      <c r="F84" s="106"/>
      <c r="G84" s="298">
        <f>G85</f>
        <v>291271</v>
      </c>
      <c r="H84" s="234"/>
    </row>
    <row r="85" spans="1:8" s="13" customFormat="1" ht="83.25" customHeight="1">
      <c r="A85" s="110" t="s">
        <v>589</v>
      </c>
      <c r="B85" s="102" t="s">
        <v>42</v>
      </c>
      <c r="C85" s="106" t="s">
        <v>43</v>
      </c>
      <c r="D85" s="106" t="s">
        <v>173</v>
      </c>
      <c r="E85" s="115" t="s">
        <v>418</v>
      </c>
      <c r="F85" s="103"/>
      <c r="G85" s="298">
        <f>G86</f>
        <v>291271</v>
      </c>
      <c r="H85" s="234"/>
    </row>
    <row r="86" spans="1:8" s="13" customFormat="1" ht="36" customHeight="1">
      <c r="A86" s="246" t="s">
        <v>202</v>
      </c>
      <c r="B86" s="102" t="s">
        <v>42</v>
      </c>
      <c r="C86" s="106" t="s">
        <v>43</v>
      </c>
      <c r="D86" s="106" t="s">
        <v>173</v>
      </c>
      <c r="E86" s="110" t="s">
        <v>428</v>
      </c>
      <c r="F86" s="122"/>
      <c r="G86" s="298">
        <f>G87</f>
        <v>291271</v>
      </c>
      <c r="H86" s="234"/>
    </row>
    <row r="87" spans="1:7" s="17" customFormat="1" ht="31.5" customHeight="1">
      <c r="A87" s="245" t="s">
        <v>2</v>
      </c>
      <c r="B87" s="111" t="s">
        <v>42</v>
      </c>
      <c r="C87" s="103" t="s">
        <v>43</v>
      </c>
      <c r="D87" s="103" t="s">
        <v>173</v>
      </c>
      <c r="E87" s="112" t="s">
        <v>203</v>
      </c>
      <c r="F87" s="121"/>
      <c r="G87" s="297">
        <f>G88+G89</f>
        <v>291271</v>
      </c>
    </row>
    <row r="88" spans="1:7" s="17" customFormat="1" ht="69" customHeight="1">
      <c r="A88" s="244" t="s">
        <v>54</v>
      </c>
      <c r="B88" s="111" t="s">
        <v>42</v>
      </c>
      <c r="C88" s="103" t="s">
        <v>43</v>
      </c>
      <c r="D88" s="103" t="s">
        <v>173</v>
      </c>
      <c r="E88" s="112" t="s">
        <v>203</v>
      </c>
      <c r="F88" s="114">
        <v>100</v>
      </c>
      <c r="G88" s="297">
        <v>274167</v>
      </c>
    </row>
    <row r="89" spans="1:8" s="16" customFormat="1" ht="34.5" customHeight="1">
      <c r="A89" s="244" t="s">
        <v>167</v>
      </c>
      <c r="B89" s="111" t="s">
        <v>42</v>
      </c>
      <c r="C89" s="103" t="s">
        <v>43</v>
      </c>
      <c r="D89" s="103" t="s">
        <v>173</v>
      </c>
      <c r="E89" s="112" t="s">
        <v>203</v>
      </c>
      <c r="F89" s="114">
        <v>200</v>
      </c>
      <c r="G89" s="297">
        <v>17104</v>
      </c>
      <c r="H89" s="3"/>
    </row>
    <row r="90" spans="1:8" s="16" customFormat="1" ht="50.25" customHeight="1">
      <c r="A90" s="243" t="s">
        <v>590</v>
      </c>
      <c r="B90" s="102" t="s">
        <v>42</v>
      </c>
      <c r="C90" s="106" t="s">
        <v>43</v>
      </c>
      <c r="D90" s="106" t="s">
        <v>173</v>
      </c>
      <c r="E90" s="123" t="s">
        <v>385</v>
      </c>
      <c r="F90" s="124"/>
      <c r="G90" s="298">
        <f>G91</f>
        <v>30000</v>
      </c>
      <c r="H90" s="3"/>
    </row>
    <row r="91" spans="1:8" s="16" customFormat="1" ht="83.25" customHeight="1">
      <c r="A91" s="243" t="s">
        <v>627</v>
      </c>
      <c r="B91" s="102" t="s">
        <v>42</v>
      </c>
      <c r="C91" s="106" t="s">
        <v>43</v>
      </c>
      <c r="D91" s="106" t="s">
        <v>173</v>
      </c>
      <c r="E91" s="123" t="s">
        <v>417</v>
      </c>
      <c r="F91" s="124"/>
      <c r="G91" s="298">
        <f>G92</f>
        <v>30000</v>
      </c>
      <c r="H91" s="3"/>
    </row>
    <row r="92" spans="1:8" s="16" customFormat="1" ht="63.75" customHeight="1">
      <c r="A92" s="243" t="s">
        <v>7</v>
      </c>
      <c r="B92" s="102" t="s">
        <v>42</v>
      </c>
      <c r="C92" s="106" t="s">
        <v>43</v>
      </c>
      <c r="D92" s="106" t="s">
        <v>173</v>
      </c>
      <c r="E92" s="123" t="s">
        <v>429</v>
      </c>
      <c r="F92" s="124"/>
      <c r="G92" s="298">
        <f>G93</f>
        <v>30000</v>
      </c>
      <c r="H92" s="3"/>
    </row>
    <row r="93" spans="1:8" s="16" customFormat="1" ht="31.5" customHeight="1">
      <c r="A93" s="244" t="s">
        <v>8</v>
      </c>
      <c r="B93" s="111" t="s">
        <v>42</v>
      </c>
      <c r="C93" s="103" t="s">
        <v>43</v>
      </c>
      <c r="D93" s="103" t="s">
        <v>173</v>
      </c>
      <c r="E93" s="125" t="s">
        <v>9</v>
      </c>
      <c r="F93" s="126"/>
      <c r="G93" s="297">
        <f>G94</f>
        <v>30000</v>
      </c>
      <c r="H93" s="3"/>
    </row>
    <row r="94" spans="1:8" s="16" customFormat="1" ht="18.75" customHeight="1">
      <c r="A94" s="244" t="s">
        <v>300</v>
      </c>
      <c r="B94" s="111" t="s">
        <v>42</v>
      </c>
      <c r="C94" s="103" t="s">
        <v>43</v>
      </c>
      <c r="D94" s="103" t="s">
        <v>173</v>
      </c>
      <c r="E94" s="125" t="s">
        <v>9</v>
      </c>
      <c r="F94" s="126">
        <v>300</v>
      </c>
      <c r="G94" s="297">
        <v>30000</v>
      </c>
      <c r="H94" s="3"/>
    </row>
    <row r="95" spans="1:8" s="6" customFormat="1" ht="36" customHeight="1">
      <c r="A95" s="243" t="s">
        <v>61</v>
      </c>
      <c r="B95" s="102" t="s">
        <v>42</v>
      </c>
      <c r="C95" s="106" t="s">
        <v>43</v>
      </c>
      <c r="D95" s="106" t="s">
        <v>173</v>
      </c>
      <c r="E95" s="110" t="s">
        <v>386</v>
      </c>
      <c r="F95" s="122"/>
      <c r="G95" s="298">
        <f>G96</f>
        <v>4797796.65</v>
      </c>
      <c r="H95" s="17"/>
    </row>
    <row r="96" spans="1:8" s="6" customFormat="1" ht="22.5" customHeight="1">
      <c r="A96" s="243" t="s">
        <v>519</v>
      </c>
      <c r="B96" s="102" t="s">
        <v>42</v>
      </c>
      <c r="C96" s="106" t="s">
        <v>43</v>
      </c>
      <c r="D96" s="106" t="s">
        <v>173</v>
      </c>
      <c r="E96" s="110" t="s">
        <v>416</v>
      </c>
      <c r="F96" s="122"/>
      <c r="G96" s="298">
        <f>G97</f>
        <v>4797796.65</v>
      </c>
      <c r="H96" s="17"/>
    </row>
    <row r="97" spans="1:8" s="6" customFormat="1" ht="31.5" customHeight="1">
      <c r="A97" s="247" t="s">
        <v>469</v>
      </c>
      <c r="B97" s="111" t="s">
        <v>42</v>
      </c>
      <c r="C97" s="103" t="s">
        <v>43</v>
      </c>
      <c r="D97" s="103" t="s">
        <v>173</v>
      </c>
      <c r="E97" s="127" t="s">
        <v>204</v>
      </c>
      <c r="F97" s="128"/>
      <c r="G97" s="297">
        <f>G98</f>
        <v>4797796.65</v>
      </c>
      <c r="H97" s="17"/>
    </row>
    <row r="98" spans="1:8" s="6" customFormat="1" ht="15.75" customHeight="1">
      <c r="A98" s="244" t="s">
        <v>279</v>
      </c>
      <c r="B98" s="111" t="s">
        <v>42</v>
      </c>
      <c r="C98" s="103" t="s">
        <v>43</v>
      </c>
      <c r="D98" s="103" t="s">
        <v>173</v>
      </c>
      <c r="E98" s="127" t="s">
        <v>204</v>
      </c>
      <c r="F98" s="114">
        <v>800</v>
      </c>
      <c r="G98" s="356">
        <f>4301796.65+496000</f>
        <v>4797796.65</v>
      </c>
      <c r="H98" s="17"/>
    </row>
    <row r="99" spans="1:8" s="6" customFormat="1" ht="18" customHeight="1">
      <c r="A99" s="243" t="s">
        <v>38</v>
      </c>
      <c r="B99" s="102" t="s">
        <v>42</v>
      </c>
      <c r="C99" s="106" t="s">
        <v>43</v>
      </c>
      <c r="D99" s="106" t="s">
        <v>173</v>
      </c>
      <c r="E99" s="115" t="s">
        <v>374</v>
      </c>
      <c r="F99" s="114"/>
      <c r="G99" s="298">
        <f>G100</f>
        <v>18394316.009999998</v>
      </c>
      <c r="H99" s="17"/>
    </row>
    <row r="100" spans="1:8" s="6" customFormat="1" ht="36" customHeight="1">
      <c r="A100" s="243" t="s">
        <v>5</v>
      </c>
      <c r="B100" s="102" t="s">
        <v>42</v>
      </c>
      <c r="C100" s="106" t="s">
        <v>43</v>
      </c>
      <c r="D100" s="106" t="s">
        <v>173</v>
      </c>
      <c r="E100" s="115" t="s">
        <v>375</v>
      </c>
      <c r="F100" s="114"/>
      <c r="G100" s="298">
        <f>+G101+G104+G108+G110</f>
        <v>18394316.009999998</v>
      </c>
      <c r="H100" s="17"/>
    </row>
    <row r="101" spans="1:8" s="8" customFormat="1" ht="39" customHeight="1">
      <c r="A101" s="203" t="s">
        <v>520</v>
      </c>
      <c r="B101" s="102" t="s">
        <v>42</v>
      </c>
      <c r="C101" s="106" t="s">
        <v>43</v>
      </c>
      <c r="D101" s="106" t="s">
        <v>173</v>
      </c>
      <c r="E101" s="110" t="s">
        <v>235</v>
      </c>
      <c r="F101" s="106"/>
      <c r="G101" s="298">
        <f>G102+G103</f>
        <v>3063296</v>
      </c>
      <c r="H101" s="205"/>
    </row>
    <row r="102" spans="1:8" s="16" customFormat="1" ht="68.25" customHeight="1">
      <c r="A102" s="244" t="s">
        <v>54</v>
      </c>
      <c r="B102" s="111" t="s">
        <v>42</v>
      </c>
      <c r="C102" s="103" t="s">
        <v>43</v>
      </c>
      <c r="D102" s="103" t="s">
        <v>173</v>
      </c>
      <c r="E102" s="112" t="s">
        <v>235</v>
      </c>
      <c r="F102" s="114">
        <v>100</v>
      </c>
      <c r="G102" s="297">
        <v>1055693</v>
      </c>
      <c r="H102" s="3"/>
    </row>
    <row r="103" spans="1:8" s="12" customFormat="1" ht="33" customHeight="1">
      <c r="A103" s="244" t="s">
        <v>167</v>
      </c>
      <c r="B103" s="111" t="s">
        <v>42</v>
      </c>
      <c r="C103" s="103" t="s">
        <v>43</v>
      </c>
      <c r="D103" s="103" t="s">
        <v>173</v>
      </c>
      <c r="E103" s="112" t="s">
        <v>235</v>
      </c>
      <c r="F103" s="114">
        <v>200</v>
      </c>
      <c r="G103" s="297">
        <v>2007603</v>
      </c>
      <c r="H103" s="3"/>
    </row>
    <row r="104" spans="1:8" s="13" customFormat="1" ht="33.75" customHeight="1">
      <c r="A104" s="243" t="s">
        <v>174</v>
      </c>
      <c r="B104" s="102" t="s">
        <v>42</v>
      </c>
      <c r="C104" s="106" t="s">
        <v>43</v>
      </c>
      <c r="D104" s="106" t="s">
        <v>173</v>
      </c>
      <c r="E104" s="110" t="s">
        <v>205</v>
      </c>
      <c r="F104" s="129"/>
      <c r="G104" s="298">
        <f>G105+G106+G107</f>
        <v>14888578.04</v>
      </c>
      <c r="H104" s="234"/>
    </row>
    <row r="105" spans="1:8" s="10" customFormat="1" ht="63.75" customHeight="1">
      <c r="A105" s="244" t="s">
        <v>54</v>
      </c>
      <c r="B105" s="111" t="s">
        <v>42</v>
      </c>
      <c r="C105" s="103" t="s">
        <v>43</v>
      </c>
      <c r="D105" s="103" t="s">
        <v>173</v>
      </c>
      <c r="E105" s="112" t="s">
        <v>205</v>
      </c>
      <c r="F105" s="130" t="s">
        <v>177</v>
      </c>
      <c r="G105" s="297">
        <v>6788090</v>
      </c>
      <c r="H105" s="234"/>
    </row>
    <row r="106" spans="1:8" s="13" customFormat="1" ht="38.25" customHeight="1">
      <c r="A106" s="244" t="s">
        <v>167</v>
      </c>
      <c r="B106" s="111" t="s">
        <v>42</v>
      </c>
      <c r="C106" s="103" t="s">
        <v>43</v>
      </c>
      <c r="D106" s="103" t="s">
        <v>173</v>
      </c>
      <c r="E106" s="112" t="s">
        <v>205</v>
      </c>
      <c r="F106" s="130" t="s">
        <v>178</v>
      </c>
      <c r="G106" s="297">
        <v>8039619</v>
      </c>
      <c r="H106" s="234"/>
    </row>
    <row r="107" spans="1:8" s="13" customFormat="1" ht="16.5" customHeight="1">
      <c r="A107" s="244" t="s">
        <v>279</v>
      </c>
      <c r="B107" s="111" t="s">
        <v>42</v>
      </c>
      <c r="C107" s="103" t="s">
        <v>43</v>
      </c>
      <c r="D107" s="103" t="s">
        <v>173</v>
      </c>
      <c r="E107" s="112" t="s">
        <v>205</v>
      </c>
      <c r="F107" s="130" t="s">
        <v>171</v>
      </c>
      <c r="G107" s="297">
        <v>60869.04</v>
      </c>
      <c r="H107" s="234"/>
    </row>
    <row r="108" spans="1:8" s="8" customFormat="1" ht="33.75" customHeight="1">
      <c r="A108" s="110" t="s">
        <v>60</v>
      </c>
      <c r="B108" s="102" t="s">
        <v>42</v>
      </c>
      <c r="C108" s="106" t="s">
        <v>43</v>
      </c>
      <c r="D108" s="106" t="s">
        <v>173</v>
      </c>
      <c r="E108" s="110" t="s">
        <v>206</v>
      </c>
      <c r="F108" s="106"/>
      <c r="G108" s="298">
        <f>G109</f>
        <v>100000</v>
      </c>
      <c r="H108" s="205"/>
    </row>
    <row r="109" spans="1:8" s="13" customFormat="1" ht="34.5" customHeight="1">
      <c r="A109" s="244" t="s">
        <v>167</v>
      </c>
      <c r="B109" s="111" t="s">
        <v>42</v>
      </c>
      <c r="C109" s="103" t="s">
        <v>43</v>
      </c>
      <c r="D109" s="103" t="s">
        <v>173</v>
      </c>
      <c r="E109" s="112" t="s">
        <v>206</v>
      </c>
      <c r="F109" s="114">
        <v>200</v>
      </c>
      <c r="G109" s="297">
        <v>100000</v>
      </c>
      <c r="H109" s="234"/>
    </row>
    <row r="110" spans="1:8" s="13" customFormat="1" ht="34.5" customHeight="1">
      <c r="A110" s="105" t="s">
        <v>654</v>
      </c>
      <c r="B110" s="102" t="s">
        <v>42</v>
      </c>
      <c r="C110" s="281" t="s">
        <v>43</v>
      </c>
      <c r="D110" s="281" t="s">
        <v>173</v>
      </c>
      <c r="E110" s="110" t="s">
        <v>653</v>
      </c>
      <c r="F110" s="117"/>
      <c r="G110" s="298">
        <f>G111</f>
        <v>342441.97</v>
      </c>
      <c r="H110" s="234"/>
    </row>
    <row r="111" spans="1:8" s="13" customFormat="1" ht="20.25" customHeight="1">
      <c r="A111" s="282" t="s">
        <v>299</v>
      </c>
      <c r="B111" s="111" t="s">
        <v>42</v>
      </c>
      <c r="C111" s="103" t="s">
        <v>43</v>
      </c>
      <c r="D111" s="103" t="s">
        <v>173</v>
      </c>
      <c r="E111" s="112" t="s">
        <v>653</v>
      </c>
      <c r="F111" s="114">
        <v>500</v>
      </c>
      <c r="G111" s="297">
        <v>342441.97</v>
      </c>
      <c r="H111" s="234"/>
    </row>
    <row r="112" spans="1:8" s="13" customFormat="1" ht="20.25" customHeight="1">
      <c r="A112" s="116" t="s">
        <v>145</v>
      </c>
      <c r="B112" s="102" t="s">
        <v>42</v>
      </c>
      <c r="C112" s="296" t="s">
        <v>43</v>
      </c>
      <c r="D112" s="296" t="s">
        <v>173</v>
      </c>
      <c r="E112" s="110" t="s">
        <v>379</v>
      </c>
      <c r="F112" s="296"/>
      <c r="G112" s="298">
        <f>G113</f>
        <v>30000</v>
      </c>
      <c r="H112" s="234"/>
    </row>
    <row r="113" spans="1:8" s="13" customFormat="1" ht="27" customHeight="1">
      <c r="A113" s="315" t="s">
        <v>6</v>
      </c>
      <c r="B113" s="102" t="s">
        <v>42</v>
      </c>
      <c r="C113" s="296" t="s">
        <v>43</v>
      </c>
      <c r="D113" s="296" t="s">
        <v>173</v>
      </c>
      <c r="E113" s="110" t="s">
        <v>380</v>
      </c>
      <c r="F113" s="296"/>
      <c r="G113" s="297">
        <f>G114</f>
        <v>30000</v>
      </c>
      <c r="H113" s="234"/>
    </row>
    <row r="114" spans="1:8" s="13" customFormat="1" ht="20.25" customHeight="1">
      <c r="A114" s="316" t="s">
        <v>741</v>
      </c>
      <c r="B114" s="111" t="s">
        <v>42</v>
      </c>
      <c r="C114" s="103" t="s">
        <v>43</v>
      </c>
      <c r="D114" s="103" t="s">
        <v>173</v>
      </c>
      <c r="E114" s="317" t="s">
        <v>742</v>
      </c>
      <c r="F114" s="103"/>
      <c r="G114" s="297">
        <f>G115</f>
        <v>30000</v>
      </c>
      <c r="H114" s="234"/>
    </row>
    <row r="115" spans="1:8" s="13" customFormat="1" ht="20.25" customHeight="1">
      <c r="A115" s="318" t="s">
        <v>300</v>
      </c>
      <c r="B115" s="111" t="s">
        <v>42</v>
      </c>
      <c r="C115" s="103" t="s">
        <v>43</v>
      </c>
      <c r="D115" s="103" t="s">
        <v>173</v>
      </c>
      <c r="E115" s="319" t="s">
        <v>742</v>
      </c>
      <c r="F115" s="114">
        <v>300</v>
      </c>
      <c r="G115" s="297">
        <v>30000</v>
      </c>
      <c r="H115" s="234"/>
    </row>
    <row r="116" spans="1:8" s="13" customFormat="1" ht="31.5" customHeight="1">
      <c r="A116" s="246" t="s">
        <v>334</v>
      </c>
      <c r="B116" s="102" t="s">
        <v>42</v>
      </c>
      <c r="C116" s="106" t="s">
        <v>45</v>
      </c>
      <c r="D116" s="103"/>
      <c r="E116" s="131"/>
      <c r="F116" s="114"/>
      <c r="G116" s="298">
        <f>G117+G137</f>
        <v>640000</v>
      </c>
      <c r="H116" s="234"/>
    </row>
    <row r="117" spans="1:8" s="13" customFormat="1" ht="34.5" customHeight="1">
      <c r="A117" s="246" t="s">
        <v>11</v>
      </c>
      <c r="B117" s="102" t="s">
        <v>42</v>
      </c>
      <c r="C117" s="106" t="s">
        <v>45</v>
      </c>
      <c r="D117" s="106" t="s">
        <v>48</v>
      </c>
      <c r="E117" s="131"/>
      <c r="F117" s="114"/>
      <c r="G117" s="298">
        <f>G118</f>
        <v>610000</v>
      </c>
      <c r="H117" s="234"/>
    </row>
    <row r="118" spans="1:8" s="18" customFormat="1" ht="67.5" customHeight="1">
      <c r="A118" s="110" t="s">
        <v>592</v>
      </c>
      <c r="B118" s="102" t="s">
        <v>42</v>
      </c>
      <c r="C118" s="106" t="s">
        <v>45</v>
      </c>
      <c r="D118" s="106" t="s">
        <v>48</v>
      </c>
      <c r="E118" s="115" t="s">
        <v>387</v>
      </c>
      <c r="F118" s="106"/>
      <c r="G118" s="298">
        <f>G123+G119</f>
        <v>610000</v>
      </c>
      <c r="H118" s="3"/>
    </row>
    <row r="119" spans="1:8" s="18" customFormat="1" ht="112.5" customHeight="1">
      <c r="A119" s="243" t="s">
        <v>593</v>
      </c>
      <c r="B119" s="102" t="s">
        <v>42</v>
      </c>
      <c r="C119" s="106" t="s">
        <v>45</v>
      </c>
      <c r="D119" s="106" t="s">
        <v>48</v>
      </c>
      <c r="E119" s="115" t="s">
        <v>466</v>
      </c>
      <c r="F119" s="106"/>
      <c r="G119" s="298">
        <f>G120</f>
        <v>61000</v>
      </c>
      <c r="H119" s="3"/>
    </row>
    <row r="120" spans="1:8" s="18" customFormat="1" ht="51" customHeight="1">
      <c r="A120" s="110" t="s">
        <v>722</v>
      </c>
      <c r="B120" s="102" t="s">
        <v>42</v>
      </c>
      <c r="C120" s="106" t="s">
        <v>45</v>
      </c>
      <c r="D120" s="106" t="s">
        <v>48</v>
      </c>
      <c r="E120" s="110" t="s">
        <v>467</v>
      </c>
      <c r="F120" s="122"/>
      <c r="G120" s="298">
        <f>G121</f>
        <v>61000</v>
      </c>
      <c r="H120" s="3"/>
    </row>
    <row r="121" spans="1:8" s="18" customFormat="1" ht="47.25" customHeight="1">
      <c r="A121" s="244" t="s">
        <v>59</v>
      </c>
      <c r="B121" s="111" t="s">
        <v>42</v>
      </c>
      <c r="C121" s="103" t="s">
        <v>45</v>
      </c>
      <c r="D121" s="103" t="s">
        <v>48</v>
      </c>
      <c r="E121" s="125" t="s">
        <v>361</v>
      </c>
      <c r="F121" s="132"/>
      <c r="G121" s="297">
        <f>G122</f>
        <v>61000</v>
      </c>
      <c r="H121" s="3"/>
    </row>
    <row r="122" spans="1:8" s="18" customFormat="1" ht="33" customHeight="1">
      <c r="A122" s="244" t="s">
        <v>167</v>
      </c>
      <c r="B122" s="111" t="s">
        <v>42</v>
      </c>
      <c r="C122" s="103" t="s">
        <v>45</v>
      </c>
      <c r="D122" s="103" t="s">
        <v>48</v>
      </c>
      <c r="E122" s="125" t="s">
        <v>361</v>
      </c>
      <c r="F122" s="126">
        <v>200</v>
      </c>
      <c r="G122" s="297">
        <v>61000</v>
      </c>
      <c r="H122" s="3"/>
    </row>
    <row r="123" spans="1:8" s="19" customFormat="1" ht="115.5" customHeight="1">
      <c r="A123" s="243" t="s">
        <v>594</v>
      </c>
      <c r="B123" s="102" t="s">
        <v>42</v>
      </c>
      <c r="C123" s="106" t="s">
        <v>45</v>
      </c>
      <c r="D123" s="106" t="s">
        <v>48</v>
      </c>
      <c r="E123" s="115" t="s">
        <v>415</v>
      </c>
      <c r="F123" s="106"/>
      <c r="G123" s="298">
        <f>G124+G127+G130+G133</f>
        <v>549000</v>
      </c>
      <c r="H123" s="230"/>
    </row>
    <row r="124" spans="1:8" s="19" customFormat="1" ht="31.5" customHeight="1">
      <c r="A124" s="246" t="s">
        <v>163</v>
      </c>
      <c r="B124" s="102" t="s">
        <v>42</v>
      </c>
      <c r="C124" s="106" t="s">
        <v>45</v>
      </c>
      <c r="D124" s="106" t="s">
        <v>48</v>
      </c>
      <c r="E124" s="110" t="s">
        <v>430</v>
      </c>
      <c r="F124" s="122"/>
      <c r="G124" s="298">
        <f>G125</f>
        <v>10000</v>
      </c>
      <c r="H124" s="230"/>
    </row>
    <row r="125" spans="1:8" s="19" customFormat="1" ht="51.75" customHeight="1">
      <c r="A125" s="244" t="s">
        <v>59</v>
      </c>
      <c r="B125" s="111" t="s">
        <v>42</v>
      </c>
      <c r="C125" s="103" t="s">
        <v>45</v>
      </c>
      <c r="D125" s="103" t="s">
        <v>48</v>
      </c>
      <c r="E125" s="125" t="s">
        <v>164</v>
      </c>
      <c r="F125" s="132"/>
      <c r="G125" s="297">
        <f>G126</f>
        <v>10000</v>
      </c>
      <c r="H125" s="230"/>
    </row>
    <row r="126" spans="1:8" s="19" customFormat="1" ht="32.25" customHeight="1">
      <c r="A126" s="244" t="s">
        <v>167</v>
      </c>
      <c r="B126" s="111" t="s">
        <v>42</v>
      </c>
      <c r="C126" s="103" t="s">
        <v>45</v>
      </c>
      <c r="D126" s="103" t="s">
        <v>48</v>
      </c>
      <c r="E126" s="125" t="s">
        <v>164</v>
      </c>
      <c r="F126" s="126">
        <v>200</v>
      </c>
      <c r="G126" s="297">
        <v>10000</v>
      </c>
      <c r="H126" s="230"/>
    </row>
    <row r="127" spans="1:8" s="19" customFormat="1" ht="33" customHeight="1">
      <c r="A127" s="246" t="s">
        <v>723</v>
      </c>
      <c r="B127" s="102" t="s">
        <v>42</v>
      </c>
      <c r="C127" s="106" t="s">
        <v>45</v>
      </c>
      <c r="D127" s="106" t="s">
        <v>48</v>
      </c>
      <c r="E127" s="110" t="s">
        <v>431</v>
      </c>
      <c r="F127" s="114"/>
      <c r="G127" s="298">
        <f>G128</f>
        <v>243000</v>
      </c>
      <c r="H127" s="230"/>
    </row>
    <row r="128" spans="1:8" s="19" customFormat="1" ht="51" customHeight="1">
      <c r="A128" s="244" t="s">
        <v>59</v>
      </c>
      <c r="B128" s="111" t="s">
        <v>42</v>
      </c>
      <c r="C128" s="103" t="s">
        <v>45</v>
      </c>
      <c r="D128" s="103" t="s">
        <v>48</v>
      </c>
      <c r="E128" s="112" t="s">
        <v>283</v>
      </c>
      <c r="F128" s="121"/>
      <c r="G128" s="297">
        <f>G129</f>
        <v>243000</v>
      </c>
      <c r="H128" s="230"/>
    </row>
    <row r="129" spans="1:8" s="19" customFormat="1" ht="32.25" customHeight="1">
      <c r="A129" s="244" t="s">
        <v>167</v>
      </c>
      <c r="B129" s="111" t="s">
        <v>42</v>
      </c>
      <c r="C129" s="103" t="s">
        <v>45</v>
      </c>
      <c r="D129" s="103" t="s">
        <v>48</v>
      </c>
      <c r="E129" s="112" t="s">
        <v>283</v>
      </c>
      <c r="F129" s="114">
        <v>200</v>
      </c>
      <c r="G129" s="297">
        <v>243000</v>
      </c>
      <c r="H129" s="230"/>
    </row>
    <row r="130" spans="1:8" s="19" customFormat="1" ht="32.25" customHeight="1">
      <c r="A130" s="246" t="s">
        <v>207</v>
      </c>
      <c r="B130" s="102" t="s">
        <v>42</v>
      </c>
      <c r="C130" s="106" t="s">
        <v>45</v>
      </c>
      <c r="D130" s="106" t="s">
        <v>48</v>
      </c>
      <c r="E130" s="110" t="s">
        <v>432</v>
      </c>
      <c r="F130" s="114"/>
      <c r="G130" s="298">
        <f>G131</f>
        <v>10000</v>
      </c>
      <c r="H130" s="230"/>
    </row>
    <row r="131" spans="1:8" s="19" customFormat="1" ht="51" customHeight="1">
      <c r="A131" s="244" t="s">
        <v>59</v>
      </c>
      <c r="B131" s="111" t="s">
        <v>42</v>
      </c>
      <c r="C131" s="103" t="s">
        <v>45</v>
      </c>
      <c r="D131" s="103" t="s">
        <v>48</v>
      </c>
      <c r="E131" s="112" t="s">
        <v>284</v>
      </c>
      <c r="F131" s="121"/>
      <c r="G131" s="297">
        <f>G132</f>
        <v>10000</v>
      </c>
      <c r="H131" s="230"/>
    </row>
    <row r="132" spans="1:8" s="19" customFormat="1" ht="33.75" customHeight="1">
      <c r="A132" s="244" t="s">
        <v>167</v>
      </c>
      <c r="B132" s="111" t="s">
        <v>42</v>
      </c>
      <c r="C132" s="103" t="s">
        <v>45</v>
      </c>
      <c r="D132" s="103" t="s">
        <v>48</v>
      </c>
      <c r="E132" s="112" t="s">
        <v>284</v>
      </c>
      <c r="F132" s="114">
        <v>200</v>
      </c>
      <c r="G132" s="297">
        <v>10000</v>
      </c>
      <c r="H132" s="230"/>
    </row>
    <row r="133" spans="1:8" s="19" customFormat="1" ht="48.75" customHeight="1">
      <c r="A133" s="327" t="s">
        <v>754</v>
      </c>
      <c r="B133" s="102" t="s">
        <v>42</v>
      </c>
      <c r="C133" s="326" t="s">
        <v>45</v>
      </c>
      <c r="D133" s="326" t="s">
        <v>48</v>
      </c>
      <c r="E133" s="110" t="s">
        <v>752</v>
      </c>
      <c r="F133" s="117"/>
      <c r="G133" s="298">
        <f>G134</f>
        <v>286000</v>
      </c>
      <c r="H133" s="230"/>
    </row>
    <row r="134" spans="1:8" s="19" customFormat="1" ht="48" customHeight="1">
      <c r="A134" s="328" t="s">
        <v>755</v>
      </c>
      <c r="B134" s="111" t="s">
        <v>42</v>
      </c>
      <c r="C134" s="103" t="s">
        <v>45</v>
      </c>
      <c r="D134" s="103" t="s">
        <v>48</v>
      </c>
      <c r="E134" s="112" t="s">
        <v>753</v>
      </c>
      <c r="F134" s="114"/>
      <c r="G134" s="297">
        <f>G135</f>
        <v>286000</v>
      </c>
      <c r="H134" s="230"/>
    </row>
    <row r="135" spans="1:8" s="19" customFormat="1" ht="33.75" customHeight="1">
      <c r="A135" s="244" t="s">
        <v>167</v>
      </c>
      <c r="B135" s="111" t="s">
        <v>42</v>
      </c>
      <c r="C135" s="103" t="s">
        <v>45</v>
      </c>
      <c r="D135" s="103" t="s">
        <v>48</v>
      </c>
      <c r="E135" s="112" t="s">
        <v>753</v>
      </c>
      <c r="F135" s="114">
        <v>200</v>
      </c>
      <c r="G135" s="297">
        <v>286000</v>
      </c>
      <c r="H135" s="230"/>
    </row>
    <row r="136" spans="1:8" s="13" customFormat="1" ht="35.25" customHeight="1">
      <c r="A136" s="243" t="s">
        <v>289</v>
      </c>
      <c r="B136" s="102" t="s">
        <v>42</v>
      </c>
      <c r="C136" s="133" t="s">
        <v>45</v>
      </c>
      <c r="D136" s="117">
        <v>14</v>
      </c>
      <c r="E136" s="131"/>
      <c r="F136" s="114"/>
      <c r="G136" s="298">
        <f>G137</f>
        <v>30000</v>
      </c>
      <c r="H136" s="234"/>
    </row>
    <row r="137" spans="1:8" s="13" customFormat="1" ht="34.5" customHeight="1">
      <c r="A137" s="243" t="s">
        <v>595</v>
      </c>
      <c r="B137" s="102" t="s">
        <v>42</v>
      </c>
      <c r="C137" s="133" t="s">
        <v>45</v>
      </c>
      <c r="D137" s="117">
        <v>14</v>
      </c>
      <c r="E137" s="115" t="s">
        <v>388</v>
      </c>
      <c r="F137" s="117"/>
      <c r="G137" s="298">
        <f>G138</f>
        <v>30000</v>
      </c>
      <c r="H137" s="234"/>
    </row>
    <row r="138" spans="1:8" s="13" customFormat="1" ht="67.5" customHeight="1">
      <c r="A138" s="243" t="s">
        <v>596</v>
      </c>
      <c r="B138" s="102" t="s">
        <v>42</v>
      </c>
      <c r="C138" s="133" t="s">
        <v>45</v>
      </c>
      <c r="D138" s="117">
        <v>14</v>
      </c>
      <c r="E138" s="115" t="s">
        <v>414</v>
      </c>
      <c r="F138" s="117"/>
      <c r="G138" s="298">
        <f>G139+G142+G145</f>
        <v>30000</v>
      </c>
      <c r="H138" s="234"/>
    </row>
    <row r="139" spans="1:8" s="13" customFormat="1" ht="48.75" customHeight="1">
      <c r="A139" s="243" t="s">
        <v>149</v>
      </c>
      <c r="B139" s="102" t="s">
        <v>42</v>
      </c>
      <c r="C139" s="133" t="s">
        <v>45</v>
      </c>
      <c r="D139" s="117">
        <v>14</v>
      </c>
      <c r="E139" s="110" t="s">
        <v>433</v>
      </c>
      <c r="F139" s="117"/>
      <c r="G139" s="298">
        <f>G140</f>
        <v>10000</v>
      </c>
      <c r="H139" s="234"/>
    </row>
    <row r="140" spans="1:8" s="13" customFormat="1" ht="35.25" customHeight="1">
      <c r="A140" s="244" t="s">
        <v>280</v>
      </c>
      <c r="B140" s="111" t="s">
        <v>42</v>
      </c>
      <c r="C140" s="134" t="s">
        <v>45</v>
      </c>
      <c r="D140" s="114">
        <v>14</v>
      </c>
      <c r="E140" s="112" t="s">
        <v>209</v>
      </c>
      <c r="F140" s="114"/>
      <c r="G140" s="297">
        <f>G141</f>
        <v>10000</v>
      </c>
      <c r="H140" s="234"/>
    </row>
    <row r="141" spans="1:8" s="13" customFormat="1" ht="35.25" customHeight="1">
      <c r="A141" s="244" t="s">
        <v>167</v>
      </c>
      <c r="B141" s="111" t="s">
        <v>42</v>
      </c>
      <c r="C141" s="134" t="s">
        <v>45</v>
      </c>
      <c r="D141" s="114">
        <v>14</v>
      </c>
      <c r="E141" s="112" t="s">
        <v>209</v>
      </c>
      <c r="F141" s="114">
        <v>200</v>
      </c>
      <c r="G141" s="297">
        <v>10000</v>
      </c>
      <c r="H141" s="234"/>
    </row>
    <row r="142" spans="1:8" s="13" customFormat="1" ht="35.25" customHeight="1">
      <c r="A142" s="243" t="s">
        <v>208</v>
      </c>
      <c r="B142" s="102" t="s">
        <v>42</v>
      </c>
      <c r="C142" s="133" t="s">
        <v>45</v>
      </c>
      <c r="D142" s="117">
        <v>14</v>
      </c>
      <c r="E142" s="115" t="s">
        <v>434</v>
      </c>
      <c r="F142" s="117"/>
      <c r="G142" s="298">
        <f>G143</f>
        <v>15000</v>
      </c>
      <c r="H142" s="234"/>
    </row>
    <row r="143" spans="1:8" s="13" customFormat="1" ht="35.25" customHeight="1">
      <c r="A143" s="244" t="s">
        <v>280</v>
      </c>
      <c r="B143" s="111" t="s">
        <v>42</v>
      </c>
      <c r="C143" s="134" t="s">
        <v>45</v>
      </c>
      <c r="D143" s="114">
        <v>14</v>
      </c>
      <c r="E143" s="112" t="s">
        <v>32</v>
      </c>
      <c r="F143" s="114"/>
      <c r="G143" s="297">
        <f>G144</f>
        <v>15000</v>
      </c>
      <c r="H143" s="234"/>
    </row>
    <row r="144" spans="1:8" s="13" customFormat="1" ht="35.25" customHeight="1">
      <c r="A144" s="244" t="s">
        <v>167</v>
      </c>
      <c r="B144" s="111" t="s">
        <v>42</v>
      </c>
      <c r="C144" s="134" t="s">
        <v>45</v>
      </c>
      <c r="D144" s="114">
        <v>14</v>
      </c>
      <c r="E144" s="112" t="s">
        <v>32</v>
      </c>
      <c r="F144" s="114">
        <v>200</v>
      </c>
      <c r="G144" s="297">
        <v>15000</v>
      </c>
      <c r="H144" s="234"/>
    </row>
    <row r="145" spans="1:8" s="13" customFormat="1" ht="35.25" customHeight="1">
      <c r="A145" s="243" t="s">
        <v>166</v>
      </c>
      <c r="B145" s="102" t="s">
        <v>42</v>
      </c>
      <c r="C145" s="133" t="s">
        <v>45</v>
      </c>
      <c r="D145" s="117">
        <v>14</v>
      </c>
      <c r="E145" s="115" t="s">
        <v>435</v>
      </c>
      <c r="F145" s="117"/>
      <c r="G145" s="298">
        <f>G146</f>
        <v>5000</v>
      </c>
      <c r="H145" s="234"/>
    </row>
    <row r="146" spans="1:8" s="13" customFormat="1" ht="35.25" customHeight="1">
      <c r="A146" s="244" t="s">
        <v>280</v>
      </c>
      <c r="B146" s="111" t="s">
        <v>42</v>
      </c>
      <c r="C146" s="134" t="s">
        <v>45</v>
      </c>
      <c r="D146" s="114">
        <v>14</v>
      </c>
      <c r="E146" s="112" t="s">
        <v>165</v>
      </c>
      <c r="F146" s="114"/>
      <c r="G146" s="297">
        <f>G147</f>
        <v>5000</v>
      </c>
      <c r="H146" s="234"/>
    </row>
    <row r="147" spans="1:8" s="13" customFormat="1" ht="35.25" customHeight="1">
      <c r="A147" s="244" t="s">
        <v>167</v>
      </c>
      <c r="B147" s="111" t="s">
        <v>42</v>
      </c>
      <c r="C147" s="134" t="s">
        <v>45</v>
      </c>
      <c r="D147" s="114">
        <v>14</v>
      </c>
      <c r="E147" s="112" t="s">
        <v>165</v>
      </c>
      <c r="F147" s="114">
        <v>200</v>
      </c>
      <c r="G147" s="297">
        <v>5000</v>
      </c>
      <c r="H147" s="234"/>
    </row>
    <row r="148" spans="1:8" s="20" customFormat="1" ht="18">
      <c r="A148" s="243" t="s">
        <v>143</v>
      </c>
      <c r="B148" s="102" t="s">
        <v>42</v>
      </c>
      <c r="C148" s="106" t="s">
        <v>46</v>
      </c>
      <c r="D148" s="106"/>
      <c r="E148" s="118"/>
      <c r="F148" s="106"/>
      <c r="G148" s="298">
        <f>G149+G156+G172+G188</f>
        <v>33455711.7</v>
      </c>
      <c r="H148" s="235"/>
    </row>
    <row r="149" spans="1:8" s="20" customFormat="1" ht="18">
      <c r="A149" s="243" t="s">
        <v>58</v>
      </c>
      <c r="B149" s="102" t="s">
        <v>42</v>
      </c>
      <c r="C149" s="106" t="s">
        <v>46</v>
      </c>
      <c r="D149" s="106" t="s">
        <v>43</v>
      </c>
      <c r="E149" s="118"/>
      <c r="F149" s="106"/>
      <c r="G149" s="298">
        <f>G150</f>
        <v>305800</v>
      </c>
      <c r="H149" s="235"/>
    </row>
    <row r="150" spans="1:8" s="6" customFormat="1" ht="32.25" customHeight="1">
      <c r="A150" s="110" t="s">
        <v>597</v>
      </c>
      <c r="B150" s="102" t="s">
        <v>42</v>
      </c>
      <c r="C150" s="106" t="s">
        <v>46</v>
      </c>
      <c r="D150" s="106" t="s">
        <v>43</v>
      </c>
      <c r="E150" s="115" t="s">
        <v>389</v>
      </c>
      <c r="F150" s="106"/>
      <c r="G150" s="298">
        <f>G151</f>
        <v>305800</v>
      </c>
      <c r="H150" s="17"/>
    </row>
    <row r="151" spans="1:8" s="5" customFormat="1" ht="50.25" customHeight="1">
      <c r="A151" s="110" t="s">
        <v>599</v>
      </c>
      <c r="B151" s="102" t="s">
        <v>42</v>
      </c>
      <c r="C151" s="106" t="s">
        <v>46</v>
      </c>
      <c r="D151" s="106" t="s">
        <v>43</v>
      </c>
      <c r="E151" s="115" t="s">
        <v>412</v>
      </c>
      <c r="F151" s="106"/>
      <c r="G151" s="298">
        <f>G152</f>
        <v>305800</v>
      </c>
      <c r="H151" s="17"/>
    </row>
    <row r="152" spans="1:8" s="5" customFormat="1" ht="66.75" customHeight="1">
      <c r="A152" s="110" t="s">
        <v>210</v>
      </c>
      <c r="B152" s="102" t="s">
        <v>42</v>
      </c>
      <c r="C152" s="106" t="s">
        <v>46</v>
      </c>
      <c r="D152" s="106" t="s">
        <v>43</v>
      </c>
      <c r="E152" s="110" t="s">
        <v>437</v>
      </c>
      <c r="F152" s="122"/>
      <c r="G152" s="298">
        <f>G153</f>
        <v>305800</v>
      </c>
      <c r="H152" s="17"/>
    </row>
    <row r="153" spans="1:8" s="8" customFormat="1" ht="34.5" customHeight="1">
      <c r="A153" s="246" t="s">
        <v>3</v>
      </c>
      <c r="B153" s="102" t="s">
        <v>42</v>
      </c>
      <c r="C153" s="106" t="s">
        <v>46</v>
      </c>
      <c r="D153" s="106" t="s">
        <v>43</v>
      </c>
      <c r="E153" s="110" t="s">
        <v>211</v>
      </c>
      <c r="F153" s="122"/>
      <c r="G153" s="298">
        <f>G154+G155</f>
        <v>305800</v>
      </c>
      <c r="H153" s="205"/>
    </row>
    <row r="154" spans="1:8" s="10" customFormat="1" ht="63.75" customHeight="1">
      <c r="A154" s="244" t="s">
        <v>54</v>
      </c>
      <c r="B154" s="111" t="s">
        <v>42</v>
      </c>
      <c r="C154" s="103" t="s">
        <v>46</v>
      </c>
      <c r="D154" s="103" t="s">
        <v>43</v>
      </c>
      <c r="E154" s="112" t="s">
        <v>211</v>
      </c>
      <c r="F154" s="114">
        <v>100</v>
      </c>
      <c r="G154" s="297">
        <v>304800</v>
      </c>
      <c r="H154" s="234"/>
    </row>
    <row r="155" spans="1:8" s="13" customFormat="1" ht="35.25" customHeight="1">
      <c r="A155" s="244" t="s">
        <v>167</v>
      </c>
      <c r="B155" s="111" t="s">
        <v>42</v>
      </c>
      <c r="C155" s="103" t="s">
        <v>46</v>
      </c>
      <c r="D155" s="103" t="s">
        <v>43</v>
      </c>
      <c r="E155" s="112" t="s">
        <v>211</v>
      </c>
      <c r="F155" s="114">
        <v>200</v>
      </c>
      <c r="G155" s="297">
        <v>1000</v>
      </c>
      <c r="H155" s="234"/>
    </row>
    <row r="156" spans="1:8" s="21" customFormat="1" ht="20.25" customHeight="1">
      <c r="A156" s="248" t="s">
        <v>184</v>
      </c>
      <c r="B156" s="102" t="s">
        <v>42</v>
      </c>
      <c r="C156" s="106" t="s">
        <v>46</v>
      </c>
      <c r="D156" s="106" t="s">
        <v>48</v>
      </c>
      <c r="E156" s="136"/>
      <c r="F156" s="106"/>
      <c r="G156" s="298">
        <f>G157</f>
        <v>32013230.7</v>
      </c>
      <c r="H156" s="235"/>
    </row>
    <row r="157" spans="1:8" s="6" customFormat="1" ht="48.75" customHeight="1">
      <c r="A157" s="243" t="s">
        <v>600</v>
      </c>
      <c r="B157" s="102" t="s">
        <v>42</v>
      </c>
      <c r="C157" s="106" t="s">
        <v>46</v>
      </c>
      <c r="D157" s="106" t="s">
        <v>48</v>
      </c>
      <c r="E157" s="115" t="s">
        <v>390</v>
      </c>
      <c r="F157" s="106"/>
      <c r="G157" s="298">
        <f>G158+G168</f>
        <v>32013230.7</v>
      </c>
      <c r="H157" s="17"/>
    </row>
    <row r="158" spans="1:8" s="6" customFormat="1" ht="81.75" customHeight="1">
      <c r="A158" s="243" t="s">
        <v>601</v>
      </c>
      <c r="B158" s="102" t="s">
        <v>42</v>
      </c>
      <c r="C158" s="106" t="s">
        <v>46</v>
      </c>
      <c r="D158" s="106" t="s">
        <v>48</v>
      </c>
      <c r="E158" s="115" t="s">
        <v>411</v>
      </c>
      <c r="F158" s="106"/>
      <c r="G158" s="298">
        <f>G159</f>
        <v>31413230.7</v>
      </c>
      <c r="H158" s="17"/>
    </row>
    <row r="159" spans="1:8" s="6" customFormat="1" ht="52.5" customHeight="1">
      <c r="A159" s="246" t="s">
        <v>212</v>
      </c>
      <c r="B159" s="102" t="s">
        <v>42</v>
      </c>
      <c r="C159" s="106" t="s">
        <v>46</v>
      </c>
      <c r="D159" s="106" t="s">
        <v>48</v>
      </c>
      <c r="E159" s="110" t="s">
        <v>438</v>
      </c>
      <c r="F159" s="122"/>
      <c r="G159" s="298">
        <f>G161+G162+G164+G166</f>
        <v>31413230.7</v>
      </c>
      <c r="H159" s="17"/>
    </row>
    <row r="160" spans="1:8" s="6" customFormat="1" ht="52.5" customHeight="1">
      <c r="A160" s="246" t="s">
        <v>716</v>
      </c>
      <c r="B160" s="102" t="s">
        <v>42</v>
      </c>
      <c r="C160" s="295" t="s">
        <v>46</v>
      </c>
      <c r="D160" s="295" t="s">
        <v>48</v>
      </c>
      <c r="E160" s="110" t="s">
        <v>731</v>
      </c>
      <c r="F160" s="122"/>
      <c r="G160" s="298">
        <f>G161</f>
        <v>13170988</v>
      </c>
      <c r="H160" s="17"/>
    </row>
    <row r="161" spans="1:8" s="6" customFormat="1" ht="34.5" customHeight="1">
      <c r="A161" s="119" t="s">
        <v>523</v>
      </c>
      <c r="B161" s="111" t="s">
        <v>42</v>
      </c>
      <c r="C161" s="103" t="s">
        <v>46</v>
      </c>
      <c r="D161" s="103" t="s">
        <v>48</v>
      </c>
      <c r="E161" s="112" t="s">
        <v>731</v>
      </c>
      <c r="F161" s="122">
        <v>400</v>
      </c>
      <c r="G161" s="298">
        <v>13170988</v>
      </c>
      <c r="H161" s="17"/>
    </row>
    <row r="162" spans="1:8" s="6" customFormat="1" ht="52.5" customHeight="1">
      <c r="A162" s="246" t="s">
        <v>716</v>
      </c>
      <c r="B162" s="102" t="s">
        <v>42</v>
      </c>
      <c r="C162" s="293" t="s">
        <v>46</v>
      </c>
      <c r="D162" s="293" t="s">
        <v>48</v>
      </c>
      <c r="E162" s="110" t="s">
        <v>715</v>
      </c>
      <c r="F162" s="122"/>
      <c r="G162" s="298">
        <f>G163</f>
        <v>218000</v>
      </c>
      <c r="H162" s="17"/>
    </row>
    <row r="163" spans="1:8" s="6" customFormat="1" ht="32.25" customHeight="1">
      <c r="A163" s="119" t="s">
        <v>523</v>
      </c>
      <c r="B163" s="111" t="s">
        <v>42</v>
      </c>
      <c r="C163" s="103" t="s">
        <v>46</v>
      </c>
      <c r="D163" s="103" t="s">
        <v>48</v>
      </c>
      <c r="E163" s="112" t="s">
        <v>715</v>
      </c>
      <c r="F163" s="121">
        <v>400</v>
      </c>
      <c r="G163" s="297">
        <f>718000-500000</f>
        <v>218000</v>
      </c>
      <c r="H163" s="17"/>
    </row>
    <row r="164" spans="1:8" s="6" customFormat="1" ht="33.75" customHeight="1">
      <c r="A164" s="120" t="s">
        <v>521</v>
      </c>
      <c r="B164" s="102" t="s">
        <v>42</v>
      </c>
      <c r="C164" s="261" t="s">
        <v>46</v>
      </c>
      <c r="D164" s="261" t="s">
        <v>48</v>
      </c>
      <c r="E164" s="110" t="s">
        <v>522</v>
      </c>
      <c r="F164" s="122"/>
      <c r="G164" s="298">
        <f>G165</f>
        <v>11040000</v>
      </c>
      <c r="H164" s="17"/>
    </row>
    <row r="165" spans="1:8" s="6" customFormat="1" ht="33.75" customHeight="1">
      <c r="A165" s="119" t="s">
        <v>523</v>
      </c>
      <c r="B165" s="111" t="s">
        <v>42</v>
      </c>
      <c r="C165" s="103" t="s">
        <v>46</v>
      </c>
      <c r="D165" s="103" t="s">
        <v>48</v>
      </c>
      <c r="E165" s="112" t="s">
        <v>522</v>
      </c>
      <c r="F165" s="121">
        <v>400</v>
      </c>
      <c r="G165" s="297">
        <f>10540000+500000</f>
        <v>11040000</v>
      </c>
      <c r="H165" s="17"/>
    </row>
    <row r="166" spans="1:8" s="6" customFormat="1" ht="33.75" customHeight="1">
      <c r="A166" s="243" t="s">
        <v>14</v>
      </c>
      <c r="B166" s="102" t="s">
        <v>42</v>
      </c>
      <c r="C166" s="106" t="s">
        <v>46</v>
      </c>
      <c r="D166" s="106" t="s">
        <v>48</v>
      </c>
      <c r="E166" s="110" t="s">
        <v>213</v>
      </c>
      <c r="F166" s="122"/>
      <c r="G166" s="298">
        <f>G167</f>
        <v>6984242.7</v>
      </c>
      <c r="H166" s="17"/>
    </row>
    <row r="167" spans="1:8" s="6" customFormat="1" ht="33.75" customHeight="1">
      <c r="A167" s="244" t="s">
        <v>167</v>
      </c>
      <c r="B167" s="111" t="s">
        <v>42</v>
      </c>
      <c r="C167" s="103" t="s">
        <v>46</v>
      </c>
      <c r="D167" s="103" t="s">
        <v>48</v>
      </c>
      <c r="E167" s="112" t="s">
        <v>213</v>
      </c>
      <c r="F167" s="121">
        <v>200</v>
      </c>
      <c r="G167" s="297">
        <f>5801382+2490860.7-718000-590000</f>
        <v>6984242.7</v>
      </c>
      <c r="H167" s="17"/>
    </row>
    <row r="168" spans="1:8" s="6" customFormat="1" ht="83.25" customHeight="1">
      <c r="A168" s="243" t="s">
        <v>602</v>
      </c>
      <c r="B168" s="102" t="s">
        <v>42</v>
      </c>
      <c r="C168" s="106" t="s">
        <v>46</v>
      </c>
      <c r="D168" s="106" t="s">
        <v>48</v>
      </c>
      <c r="E168" s="137" t="s">
        <v>410</v>
      </c>
      <c r="F168" s="121"/>
      <c r="G168" s="298">
        <f>G169</f>
        <v>600000</v>
      </c>
      <c r="H168" s="17"/>
    </row>
    <row r="169" spans="1:8" s="6" customFormat="1" ht="47.25" customHeight="1">
      <c r="A169" s="243" t="s">
        <v>136</v>
      </c>
      <c r="B169" s="102" t="s">
        <v>42</v>
      </c>
      <c r="C169" s="106" t="s">
        <v>46</v>
      </c>
      <c r="D169" s="106" t="s">
        <v>48</v>
      </c>
      <c r="E169" s="110" t="s">
        <v>439</v>
      </c>
      <c r="F169" s="121"/>
      <c r="G169" s="298">
        <f>G170</f>
        <v>600000</v>
      </c>
      <c r="H169" s="17"/>
    </row>
    <row r="170" spans="1:8" s="6" customFormat="1" ht="33.75" customHeight="1">
      <c r="A170" s="244" t="s">
        <v>137</v>
      </c>
      <c r="B170" s="111" t="s">
        <v>42</v>
      </c>
      <c r="C170" s="103" t="s">
        <v>46</v>
      </c>
      <c r="D170" s="103" t="s">
        <v>48</v>
      </c>
      <c r="E170" s="125" t="s">
        <v>138</v>
      </c>
      <c r="F170" s="121"/>
      <c r="G170" s="297">
        <f>G171</f>
        <v>600000</v>
      </c>
      <c r="H170" s="17"/>
    </row>
    <row r="171" spans="1:8" s="6" customFormat="1" ht="33.75" customHeight="1">
      <c r="A171" s="244" t="s">
        <v>167</v>
      </c>
      <c r="B171" s="111" t="s">
        <v>42</v>
      </c>
      <c r="C171" s="103" t="s">
        <v>46</v>
      </c>
      <c r="D171" s="103" t="s">
        <v>48</v>
      </c>
      <c r="E171" s="125" t="s">
        <v>138</v>
      </c>
      <c r="F171" s="121">
        <v>200</v>
      </c>
      <c r="G171" s="297">
        <f>100000+500000</f>
        <v>600000</v>
      </c>
      <c r="H171" s="17"/>
    </row>
    <row r="172" spans="1:8" s="6" customFormat="1" ht="20.25" customHeight="1">
      <c r="A172" s="249" t="s">
        <v>130</v>
      </c>
      <c r="B172" s="102" t="s">
        <v>42</v>
      </c>
      <c r="C172" s="138" t="s">
        <v>46</v>
      </c>
      <c r="D172" s="138" t="s">
        <v>52</v>
      </c>
      <c r="E172" s="135"/>
      <c r="F172" s="122"/>
      <c r="G172" s="298">
        <f>G173</f>
        <v>279000</v>
      </c>
      <c r="H172" s="17"/>
    </row>
    <row r="173" spans="1:8" s="6" customFormat="1" ht="33.75" customHeight="1">
      <c r="A173" s="105" t="s">
        <v>603</v>
      </c>
      <c r="B173" s="102" t="s">
        <v>42</v>
      </c>
      <c r="C173" s="138" t="s">
        <v>46</v>
      </c>
      <c r="D173" s="138" t="s">
        <v>52</v>
      </c>
      <c r="E173" s="110" t="s">
        <v>391</v>
      </c>
      <c r="F173" s="122"/>
      <c r="G173" s="298">
        <f>G178+G174</f>
        <v>279000</v>
      </c>
      <c r="H173" s="17"/>
    </row>
    <row r="174" spans="1:8" s="6" customFormat="1" ht="51" customHeight="1">
      <c r="A174" s="105" t="s">
        <v>604</v>
      </c>
      <c r="B174" s="102" t="s">
        <v>42</v>
      </c>
      <c r="C174" s="138" t="s">
        <v>46</v>
      </c>
      <c r="D174" s="138" t="s">
        <v>52</v>
      </c>
      <c r="E174" s="110" t="s">
        <v>409</v>
      </c>
      <c r="F174" s="122"/>
      <c r="G174" s="298">
        <f>G175</f>
        <v>129000</v>
      </c>
      <c r="H174" s="17"/>
    </row>
    <row r="175" spans="1:8" s="6" customFormat="1" ht="33.75" customHeight="1">
      <c r="A175" s="105" t="s">
        <v>24</v>
      </c>
      <c r="B175" s="102" t="s">
        <v>42</v>
      </c>
      <c r="C175" s="138" t="s">
        <v>46</v>
      </c>
      <c r="D175" s="138" t="s">
        <v>52</v>
      </c>
      <c r="E175" s="110" t="s">
        <v>440</v>
      </c>
      <c r="F175" s="122"/>
      <c r="G175" s="298">
        <f>G176</f>
        <v>129000</v>
      </c>
      <c r="H175" s="17"/>
    </row>
    <row r="176" spans="1:8" s="6" customFormat="1" ht="33.75" customHeight="1">
      <c r="A176" s="113" t="s">
        <v>25</v>
      </c>
      <c r="B176" s="111" t="s">
        <v>42</v>
      </c>
      <c r="C176" s="139" t="s">
        <v>46</v>
      </c>
      <c r="D176" s="139" t="s">
        <v>52</v>
      </c>
      <c r="E176" s="112" t="s">
        <v>26</v>
      </c>
      <c r="F176" s="121"/>
      <c r="G176" s="297">
        <f>G177</f>
        <v>129000</v>
      </c>
      <c r="H176" s="17"/>
    </row>
    <row r="177" spans="1:8" s="6" customFormat="1" ht="33.75" customHeight="1">
      <c r="A177" s="113" t="s">
        <v>167</v>
      </c>
      <c r="B177" s="111" t="s">
        <v>42</v>
      </c>
      <c r="C177" s="139" t="s">
        <v>46</v>
      </c>
      <c r="D177" s="139" t="s">
        <v>52</v>
      </c>
      <c r="E177" s="112" t="s">
        <v>26</v>
      </c>
      <c r="F177" s="121">
        <v>200</v>
      </c>
      <c r="G177" s="297">
        <v>129000</v>
      </c>
      <c r="H177" s="17"/>
    </row>
    <row r="178" spans="1:8" s="6" customFormat="1" ht="66.75" customHeight="1">
      <c r="A178" s="105" t="s">
        <v>605</v>
      </c>
      <c r="B178" s="102" t="s">
        <v>42</v>
      </c>
      <c r="C178" s="140" t="s">
        <v>46</v>
      </c>
      <c r="D178" s="140" t="s">
        <v>52</v>
      </c>
      <c r="E178" s="110" t="s">
        <v>408</v>
      </c>
      <c r="F178" s="122"/>
      <c r="G178" s="298">
        <f>G179+G182+G185</f>
        <v>150000</v>
      </c>
      <c r="H178" s="17"/>
    </row>
    <row r="179" spans="1:8" s="6" customFormat="1" ht="33.75" customHeight="1">
      <c r="A179" s="243" t="s">
        <v>131</v>
      </c>
      <c r="B179" s="102" t="s">
        <v>42</v>
      </c>
      <c r="C179" s="140" t="s">
        <v>46</v>
      </c>
      <c r="D179" s="140" t="s">
        <v>52</v>
      </c>
      <c r="E179" s="110" t="s">
        <v>441</v>
      </c>
      <c r="F179" s="122"/>
      <c r="G179" s="298">
        <f>G180</f>
        <v>80000</v>
      </c>
      <c r="H179" s="17"/>
    </row>
    <row r="180" spans="1:8" s="6" customFormat="1" ht="33.75" customHeight="1">
      <c r="A180" s="244" t="s">
        <v>25</v>
      </c>
      <c r="B180" s="111" t="s">
        <v>42</v>
      </c>
      <c r="C180" s="141" t="s">
        <v>46</v>
      </c>
      <c r="D180" s="141" t="s">
        <v>52</v>
      </c>
      <c r="E180" s="112" t="s">
        <v>135</v>
      </c>
      <c r="F180" s="121"/>
      <c r="G180" s="297">
        <f>G181</f>
        <v>80000</v>
      </c>
      <c r="H180" s="17"/>
    </row>
    <row r="181" spans="1:8" s="6" customFormat="1" ht="33.75" customHeight="1">
      <c r="A181" s="250" t="s">
        <v>167</v>
      </c>
      <c r="B181" s="111" t="s">
        <v>42</v>
      </c>
      <c r="C181" s="141" t="s">
        <v>46</v>
      </c>
      <c r="D181" s="141" t="s">
        <v>52</v>
      </c>
      <c r="E181" s="112" t="s">
        <v>135</v>
      </c>
      <c r="F181" s="121">
        <v>200</v>
      </c>
      <c r="G181" s="297">
        <v>80000</v>
      </c>
      <c r="H181" s="17"/>
    </row>
    <row r="182" spans="1:8" s="6" customFormat="1" ht="101.25" customHeight="1">
      <c r="A182" s="251" t="s">
        <v>364</v>
      </c>
      <c r="B182" s="102" t="s">
        <v>42</v>
      </c>
      <c r="C182" s="140" t="s">
        <v>46</v>
      </c>
      <c r="D182" s="140" t="s">
        <v>52</v>
      </c>
      <c r="E182" s="110" t="s">
        <v>442</v>
      </c>
      <c r="F182" s="122"/>
      <c r="G182" s="298">
        <f>G183</f>
        <v>40000</v>
      </c>
      <c r="H182" s="17"/>
    </row>
    <row r="183" spans="1:8" s="6" customFormat="1" ht="33.75" customHeight="1">
      <c r="A183" s="244" t="s">
        <v>25</v>
      </c>
      <c r="B183" s="111" t="s">
        <v>42</v>
      </c>
      <c r="C183" s="141" t="s">
        <v>46</v>
      </c>
      <c r="D183" s="141" t="s">
        <v>52</v>
      </c>
      <c r="E183" s="112" t="s">
        <v>365</v>
      </c>
      <c r="F183" s="121"/>
      <c r="G183" s="297">
        <f>G184</f>
        <v>40000</v>
      </c>
      <c r="H183" s="17"/>
    </row>
    <row r="184" spans="1:8" s="6" customFormat="1" ht="33.75" customHeight="1">
      <c r="A184" s="250" t="s">
        <v>167</v>
      </c>
      <c r="B184" s="111" t="s">
        <v>42</v>
      </c>
      <c r="C184" s="141" t="s">
        <v>46</v>
      </c>
      <c r="D184" s="141" t="s">
        <v>52</v>
      </c>
      <c r="E184" s="112" t="s">
        <v>365</v>
      </c>
      <c r="F184" s="121">
        <v>200</v>
      </c>
      <c r="G184" s="297">
        <v>40000</v>
      </c>
      <c r="H184" s="17"/>
    </row>
    <row r="185" spans="1:8" s="6" customFormat="1" ht="84" customHeight="1">
      <c r="A185" s="204" t="s">
        <v>516</v>
      </c>
      <c r="B185" s="102" t="s">
        <v>42</v>
      </c>
      <c r="C185" s="140" t="s">
        <v>46</v>
      </c>
      <c r="D185" s="140" t="s">
        <v>52</v>
      </c>
      <c r="E185" s="110" t="s">
        <v>518</v>
      </c>
      <c r="F185" s="122"/>
      <c r="G185" s="298">
        <f>G186</f>
        <v>30000</v>
      </c>
      <c r="H185" s="17"/>
    </row>
    <row r="186" spans="1:8" s="6" customFormat="1" ht="33.75" customHeight="1">
      <c r="A186" s="113" t="s">
        <v>25</v>
      </c>
      <c r="B186" s="111" t="s">
        <v>42</v>
      </c>
      <c r="C186" s="141" t="s">
        <v>46</v>
      </c>
      <c r="D186" s="141" t="s">
        <v>52</v>
      </c>
      <c r="E186" s="112" t="s">
        <v>517</v>
      </c>
      <c r="F186" s="121"/>
      <c r="G186" s="297">
        <f>G187</f>
        <v>30000</v>
      </c>
      <c r="H186" s="17"/>
    </row>
    <row r="187" spans="1:8" s="6" customFormat="1" ht="33.75" customHeight="1">
      <c r="A187" s="142" t="s">
        <v>167</v>
      </c>
      <c r="B187" s="111" t="s">
        <v>42</v>
      </c>
      <c r="C187" s="141" t="s">
        <v>46</v>
      </c>
      <c r="D187" s="141" t="s">
        <v>52</v>
      </c>
      <c r="E187" s="112" t="s">
        <v>517</v>
      </c>
      <c r="F187" s="121">
        <v>200</v>
      </c>
      <c r="G187" s="297">
        <v>30000</v>
      </c>
      <c r="H187" s="17"/>
    </row>
    <row r="188" spans="1:8" s="6" customFormat="1" ht="18" customHeight="1">
      <c r="A188" s="204" t="s">
        <v>524</v>
      </c>
      <c r="B188" s="102" t="s">
        <v>42</v>
      </c>
      <c r="C188" s="140" t="s">
        <v>46</v>
      </c>
      <c r="D188" s="140">
        <v>12</v>
      </c>
      <c r="E188" s="112"/>
      <c r="F188" s="121"/>
      <c r="G188" s="298">
        <f>G189</f>
        <v>857681</v>
      </c>
      <c r="H188" s="17"/>
    </row>
    <row r="189" spans="1:8" s="6" customFormat="1" ht="48.75" customHeight="1">
      <c r="A189" s="143" t="s">
        <v>584</v>
      </c>
      <c r="B189" s="102" t="s">
        <v>42</v>
      </c>
      <c r="C189" s="140" t="s">
        <v>46</v>
      </c>
      <c r="D189" s="140">
        <v>12</v>
      </c>
      <c r="E189" s="115" t="s">
        <v>525</v>
      </c>
      <c r="F189" s="121"/>
      <c r="G189" s="298">
        <f>G190</f>
        <v>857681</v>
      </c>
      <c r="H189" s="17"/>
    </row>
    <row r="190" spans="1:8" s="6" customFormat="1" ht="81" customHeight="1">
      <c r="A190" s="143" t="s">
        <v>585</v>
      </c>
      <c r="B190" s="102" t="s">
        <v>42</v>
      </c>
      <c r="C190" s="140" t="s">
        <v>46</v>
      </c>
      <c r="D190" s="140">
        <v>12</v>
      </c>
      <c r="E190" s="115" t="s">
        <v>526</v>
      </c>
      <c r="F190" s="121"/>
      <c r="G190" s="298">
        <f>G191</f>
        <v>857681</v>
      </c>
      <c r="H190" s="17"/>
    </row>
    <row r="191" spans="1:8" s="6" customFormat="1" ht="64.5" customHeight="1">
      <c r="A191" s="143" t="s">
        <v>551</v>
      </c>
      <c r="B191" s="102" t="s">
        <v>42</v>
      </c>
      <c r="C191" s="140" t="s">
        <v>46</v>
      </c>
      <c r="D191" s="140">
        <v>12</v>
      </c>
      <c r="E191" s="115" t="s">
        <v>550</v>
      </c>
      <c r="F191" s="121"/>
      <c r="G191" s="298">
        <f>G192+G194</f>
        <v>857681</v>
      </c>
      <c r="H191" s="17"/>
    </row>
    <row r="192" spans="1:8" s="6" customFormat="1" ht="54" customHeight="1">
      <c r="A192" s="143" t="s">
        <v>676</v>
      </c>
      <c r="B192" s="102" t="s">
        <v>42</v>
      </c>
      <c r="C192" s="140" t="s">
        <v>46</v>
      </c>
      <c r="D192" s="140">
        <v>12</v>
      </c>
      <c r="E192" s="115" t="s">
        <v>553</v>
      </c>
      <c r="F192" s="121"/>
      <c r="G192" s="298">
        <f>G193</f>
        <v>473970</v>
      </c>
      <c r="H192" s="17"/>
    </row>
    <row r="193" spans="1:8" s="6" customFormat="1" ht="15.75" customHeight="1">
      <c r="A193" s="142" t="s">
        <v>299</v>
      </c>
      <c r="B193" s="111" t="s">
        <v>42</v>
      </c>
      <c r="C193" s="141" t="s">
        <v>46</v>
      </c>
      <c r="D193" s="141">
        <v>12</v>
      </c>
      <c r="E193" s="131" t="s">
        <v>553</v>
      </c>
      <c r="F193" s="121">
        <v>500</v>
      </c>
      <c r="G193" s="297">
        <v>473970</v>
      </c>
      <c r="H193" s="17"/>
    </row>
    <row r="194" spans="1:8" s="6" customFormat="1" ht="46.5" customHeight="1">
      <c r="A194" s="143" t="s">
        <v>552</v>
      </c>
      <c r="B194" s="102" t="s">
        <v>42</v>
      </c>
      <c r="C194" s="140" t="s">
        <v>46</v>
      </c>
      <c r="D194" s="140">
        <v>12</v>
      </c>
      <c r="E194" s="115" t="s">
        <v>554</v>
      </c>
      <c r="F194" s="121"/>
      <c r="G194" s="298">
        <f>G195</f>
        <v>383711</v>
      </c>
      <c r="H194" s="17"/>
    </row>
    <row r="195" spans="1:8" s="6" customFormat="1" ht="18" customHeight="1">
      <c r="A195" s="142" t="s">
        <v>299</v>
      </c>
      <c r="B195" s="111" t="s">
        <v>42</v>
      </c>
      <c r="C195" s="141" t="s">
        <v>46</v>
      </c>
      <c r="D195" s="141">
        <v>12</v>
      </c>
      <c r="E195" s="131" t="s">
        <v>554</v>
      </c>
      <c r="F195" s="121">
        <v>500</v>
      </c>
      <c r="G195" s="297">
        <v>383711</v>
      </c>
      <c r="H195" s="17"/>
    </row>
    <row r="196" spans="1:8" s="6" customFormat="1" ht="19.5" customHeight="1">
      <c r="A196" s="243" t="s">
        <v>472</v>
      </c>
      <c r="B196" s="102" t="s">
        <v>42</v>
      </c>
      <c r="C196" s="133" t="s">
        <v>473</v>
      </c>
      <c r="D196" s="103"/>
      <c r="E196" s="112"/>
      <c r="F196" s="121"/>
      <c r="G196" s="298">
        <f>G197</f>
        <v>7898360.77</v>
      </c>
      <c r="H196" s="17"/>
    </row>
    <row r="197" spans="1:8" s="6" customFormat="1" ht="19.5" customHeight="1">
      <c r="A197" s="243" t="s">
        <v>474</v>
      </c>
      <c r="B197" s="102" t="s">
        <v>42</v>
      </c>
      <c r="C197" s="133" t="s">
        <v>473</v>
      </c>
      <c r="D197" s="145" t="s">
        <v>44</v>
      </c>
      <c r="E197" s="112"/>
      <c r="F197" s="121"/>
      <c r="G197" s="298">
        <f>G203+G213+G226+G198</f>
        <v>7898360.77</v>
      </c>
      <c r="H197" s="17"/>
    </row>
    <row r="198" spans="1:8" s="6" customFormat="1" ht="36.75" customHeight="1">
      <c r="A198" s="143" t="s">
        <v>777</v>
      </c>
      <c r="B198" s="102" t="s">
        <v>42</v>
      </c>
      <c r="C198" s="133" t="s">
        <v>473</v>
      </c>
      <c r="D198" s="145" t="s">
        <v>44</v>
      </c>
      <c r="E198" s="115" t="s">
        <v>779</v>
      </c>
      <c r="F198" s="121"/>
      <c r="G198" s="298">
        <f>G199</f>
        <v>50000</v>
      </c>
      <c r="H198" s="17"/>
    </row>
    <row r="199" spans="1:8" s="6" customFormat="1" ht="64.5" customHeight="1">
      <c r="A199" s="143" t="s">
        <v>778</v>
      </c>
      <c r="B199" s="102" t="s">
        <v>42</v>
      </c>
      <c r="C199" s="133" t="s">
        <v>473</v>
      </c>
      <c r="D199" s="145" t="s">
        <v>44</v>
      </c>
      <c r="E199" s="115" t="s">
        <v>780</v>
      </c>
      <c r="F199" s="121"/>
      <c r="G199" s="298">
        <f>G200</f>
        <v>50000</v>
      </c>
      <c r="H199" s="17"/>
    </row>
    <row r="200" spans="1:8" s="6" customFormat="1" ht="39" customHeight="1">
      <c r="A200" s="143" t="s">
        <v>776</v>
      </c>
      <c r="B200" s="102" t="s">
        <v>42</v>
      </c>
      <c r="C200" s="133" t="s">
        <v>473</v>
      </c>
      <c r="D200" s="145" t="s">
        <v>44</v>
      </c>
      <c r="E200" s="115" t="s">
        <v>781</v>
      </c>
      <c r="F200" s="121"/>
      <c r="G200" s="298">
        <f>G201</f>
        <v>50000</v>
      </c>
      <c r="H200" s="17"/>
    </row>
    <row r="201" spans="1:8" s="6" customFormat="1" ht="30.75" customHeight="1">
      <c r="A201" s="279" t="s">
        <v>783</v>
      </c>
      <c r="B201" s="102" t="s">
        <v>42</v>
      </c>
      <c r="C201" s="133" t="s">
        <v>473</v>
      </c>
      <c r="D201" s="145" t="s">
        <v>44</v>
      </c>
      <c r="E201" s="115" t="s">
        <v>782</v>
      </c>
      <c r="F201" s="121"/>
      <c r="G201" s="298">
        <f>G202</f>
        <v>50000</v>
      </c>
      <c r="H201" s="17"/>
    </row>
    <row r="202" spans="1:8" s="6" customFormat="1" ht="31.5" customHeight="1">
      <c r="A202" s="142" t="s">
        <v>167</v>
      </c>
      <c r="B202" s="111" t="s">
        <v>42</v>
      </c>
      <c r="C202" s="134" t="s">
        <v>473</v>
      </c>
      <c r="D202" s="144" t="s">
        <v>44</v>
      </c>
      <c r="E202" s="131" t="s">
        <v>782</v>
      </c>
      <c r="F202" s="121">
        <v>200</v>
      </c>
      <c r="G202" s="297">
        <v>50000</v>
      </c>
      <c r="H202" s="17"/>
    </row>
    <row r="203" spans="1:8" s="6" customFormat="1" ht="53.25" customHeight="1">
      <c r="A203" s="143" t="s">
        <v>584</v>
      </c>
      <c r="B203" s="102" t="s">
        <v>42</v>
      </c>
      <c r="C203" s="133" t="s">
        <v>473</v>
      </c>
      <c r="D203" s="145" t="s">
        <v>44</v>
      </c>
      <c r="E203" s="115" t="s">
        <v>525</v>
      </c>
      <c r="F203" s="121"/>
      <c r="G203" s="298">
        <f>G204+G209</f>
        <v>3477770.17</v>
      </c>
      <c r="H203" s="17"/>
    </row>
    <row r="204" spans="1:8" s="6" customFormat="1" ht="75" customHeight="1">
      <c r="A204" s="143" t="s">
        <v>585</v>
      </c>
      <c r="B204" s="102" t="s">
        <v>42</v>
      </c>
      <c r="C204" s="133" t="s">
        <v>473</v>
      </c>
      <c r="D204" s="145" t="s">
        <v>44</v>
      </c>
      <c r="E204" s="115" t="s">
        <v>526</v>
      </c>
      <c r="F204" s="121"/>
      <c r="G204" s="298">
        <f>G205</f>
        <v>2477770.17</v>
      </c>
      <c r="H204" s="17"/>
    </row>
    <row r="205" spans="1:8" s="6" customFormat="1" ht="51" customHeight="1">
      <c r="A205" s="143" t="s">
        <v>703</v>
      </c>
      <c r="B205" s="102" t="s">
        <v>42</v>
      </c>
      <c r="C205" s="133" t="s">
        <v>473</v>
      </c>
      <c r="D205" s="145" t="s">
        <v>44</v>
      </c>
      <c r="E205" s="115" t="s">
        <v>704</v>
      </c>
      <c r="F205" s="121"/>
      <c r="G205" s="298">
        <f>G206</f>
        <v>2477770.17</v>
      </c>
      <c r="H205" s="17"/>
    </row>
    <row r="206" spans="1:8" s="6" customFormat="1" ht="35.25" customHeight="1">
      <c r="A206" s="143" t="s">
        <v>701</v>
      </c>
      <c r="B206" s="102" t="s">
        <v>42</v>
      </c>
      <c r="C206" s="133" t="s">
        <v>473</v>
      </c>
      <c r="D206" s="145" t="s">
        <v>44</v>
      </c>
      <c r="E206" s="110" t="s">
        <v>702</v>
      </c>
      <c r="F206" s="121"/>
      <c r="G206" s="298">
        <f>G207+G208</f>
        <v>2477770.17</v>
      </c>
      <c r="H206" s="17"/>
    </row>
    <row r="207" spans="1:8" s="6" customFormat="1" ht="35.25" customHeight="1">
      <c r="A207" s="142" t="s">
        <v>167</v>
      </c>
      <c r="B207" s="111" t="s">
        <v>42</v>
      </c>
      <c r="C207" s="134" t="s">
        <v>473</v>
      </c>
      <c r="D207" s="144" t="s">
        <v>44</v>
      </c>
      <c r="E207" s="112" t="s">
        <v>702</v>
      </c>
      <c r="F207" s="121">
        <v>200</v>
      </c>
      <c r="G207" s="297">
        <v>567770.17</v>
      </c>
      <c r="H207" s="17"/>
    </row>
    <row r="208" spans="1:8" s="6" customFormat="1" ht="33.75" customHeight="1">
      <c r="A208" s="119" t="s">
        <v>523</v>
      </c>
      <c r="B208" s="111" t="s">
        <v>42</v>
      </c>
      <c r="C208" s="134" t="s">
        <v>473</v>
      </c>
      <c r="D208" s="144" t="s">
        <v>44</v>
      </c>
      <c r="E208" s="112" t="s">
        <v>702</v>
      </c>
      <c r="F208" s="121">
        <v>400</v>
      </c>
      <c r="G208" s="297">
        <v>1910000</v>
      </c>
      <c r="H208" s="17"/>
    </row>
    <row r="209" spans="1:8" s="6" customFormat="1" ht="80.25" customHeight="1">
      <c r="A209" s="345" t="s">
        <v>697</v>
      </c>
      <c r="B209" s="330" t="s">
        <v>42</v>
      </c>
      <c r="C209" s="331" t="s">
        <v>473</v>
      </c>
      <c r="D209" s="332" t="s">
        <v>44</v>
      </c>
      <c r="E209" s="348" t="s">
        <v>696</v>
      </c>
      <c r="F209" s="350"/>
      <c r="G209" s="298">
        <f>G210</f>
        <v>1000000</v>
      </c>
      <c r="H209" s="17"/>
    </row>
    <row r="210" spans="1:8" s="6" customFormat="1" ht="164.25" customHeight="1">
      <c r="A210" s="346" t="s">
        <v>770</v>
      </c>
      <c r="B210" s="330" t="s">
        <v>42</v>
      </c>
      <c r="C210" s="331" t="s">
        <v>473</v>
      </c>
      <c r="D210" s="332" t="s">
        <v>44</v>
      </c>
      <c r="E210" s="348" t="s">
        <v>762</v>
      </c>
      <c r="F210" s="350"/>
      <c r="G210" s="298">
        <f>G211</f>
        <v>1000000</v>
      </c>
      <c r="H210" s="17"/>
    </row>
    <row r="211" spans="1:8" s="6" customFormat="1" ht="24" customHeight="1">
      <c r="A211" s="354" t="s">
        <v>761</v>
      </c>
      <c r="B211" s="323" t="s">
        <v>42</v>
      </c>
      <c r="C211" s="349" t="s">
        <v>473</v>
      </c>
      <c r="D211" s="338" t="s">
        <v>44</v>
      </c>
      <c r="E211" s="319" t="s">
        <v>760</v>
      </c>
      <c r="F211" s="322"/>
      <c r="G211" s="297">
        <f>G212</f>
        <v>1000000</v>
      </c>
      <c r="H211" s="17"/>
    </row>
    <row r="212" spans="1:8" s="6" customFormat="1" ht="21.75" customHeight="1">
      <c r="A212" s="320" t="s">
        <v>279</v>
      </c>
      <c r="B212" s="323" t="s">
        <v>42</v>
      </c>
      <c r="C212" s="349" t="s">
        <v>473</v>
      </c>
      <c r="D212" s="338" t="s">
        <v>44</v>
      </c>
      <c r="E212" s="319" t="s">
        <v>760</v>
      </c>
      <c r="F212" s="322">
        <v>800</v>
      </c>
      <c r="G212" s="297">
        <v>1000000</v>
      </c>
      <c r="H212" s="17"/>
    </row>
    <row r="213" spans="1:8" s="6" customFormat="1" ht="51.75" customHeight="1">
      <c r="A213" s="143" t="s">
        <v>680</v>
      </c>
      <c r="B213" s="102" t="s">
        <v>42</v>
      </c>
      <c r="C213" s="133" t="s">
        <v>473</v>
      </c>
      <c r="D213" s="145" t="s">
        <v>44</v>
      </c>
      <c r="E213" s="110" t="s">
        <v>683</v>
      </c>
      <c r="F213" s="121"/>
      <c r="G213" s="298">
        <f>G214</f>
        <v>4279875.6</v>
      </c>
      <c r="H213" s="17"/>
    </row>
    <row r="214" spans="1:8" s="6" customFormat="1" ht="69" customHeight="1">
      <c r="A214" s="143" t="s">
        <v>681</v>
      </c>
      <c r="B214" s="102" t="s">
        <v>42</v>
      </c>
      <c r="C214" s="133" t="s">
        <v>473</v>
      </c>
      <c r="D214" s="145" t="s">
        <v>44</v>
      </c>
      <c r="E214" s="110" t="s">
        <v>684</v>
      </c>
      <c r="F214" s="121"/>
      <c r="G214" s="298">
        <f>G215</f>
        <v>4279875.6</v>
      </c>
      <c r="H214" s="17"/>
    </row>
    <row r="215" spans="1:8" s="6" customFormat="1" ht="37.5" customHeight="1">
      <c r="A215" s="143" t="s">
        <v>724</v>
      </c>
      <c r="B215" s="102" t="s">
        <v>42</v>
      </c>
      <c r="C215" s="133" t="s">
        <v>473</v>
      </c>
      <c r="D215" s="145" t="s">
        <v>44</v>
      </c>
      <c r="E215" s="110" t="s">
        <v>685</v>
      </c>
      <c r="F215" s="121"/>
      <c r="G215" s="298">
        <f>G216+G218+G220+G222+G224</f>
        <v>4279875.6</v>
      </c>
      <c r="H215" s="17"/>
    </row>
    <row r="216" spans="1:8" s="6" customFormat="1" ht="19.5" customHeight="1">
      <c r="A216" s="243" t="s">
        <v>686</v>
      </c>
      <c r="B216" s="102" t="s">
        <v>42</v>
      </c>
      <c r="C216" s="133" t="s">
        <v>473</v>
      </c>
      <c r="D216" s="145" t="s">
        <v>44</v>
      </c>
      <c r="E216" s="110" t="s">
        <v>682</v>
      </c>
      <c r="F216" s="122"/>
      <c r="G216" s="298">
        <f>G217</f>
        <v>2100699.6</v>
      </c>
      <c r="H216" s="17"/>
    </row>
    <row r="217" spans="1:8" s="6" customFormat="1" ht="34.5" customHeight="1">
      <c r="A217" s="119" t="s">
        <v>523</v>
      </c>
      <c r="B217" s="111" t="s">
        <v>42</v>
      </c>
      <c r="C217" s="134" t="s">
        <v>473</v>
      </c>
      <c r="D217" s="144" t="s">
        <v>44</v>
      </c>
      <c r="E217" s="112" t="s">
        <v>682</v>
      </c>
      <c r="F217" s="121">
        <v>400</v>
      </c>
      <c r="G217" s="297">
        <f>250000+2079412-228996+283.6</f>
        <v>2100699.6</v>
      </c>
      <c r="H217" s="17"/>
    </row>
    <row r="218" spans="1:8" s="6" customFormat="1" ht="21" customHeight="1">
      <c r="A218" s="243" t="s">
        <v>686</v>
      </c>
      <c r="B218" s="102" t="s">
        <v>42</v>
      </c>
      <c r="C218" s="133" t="s">
        <v>473</v>
      </c>
      <c r="D218" s="145" t="s">
        <v>44</v>
      </c>
      <c r="E218" s="110" t="s">
        <v>717</v>
      </c>
      <c r="F218" s="122"/>
      <c r="G218" s="298">
        <f>G219</f>
        <v>405000</v>
      </c>
      <c r="H218" s="17"/>
    </row>
    <row r="219" spans="1:8" s="6" customFormat="1" ht="34.5" customHeight="1">
      <c r="A219" s="119" t="s">
        <v>523</v>
      </c>
      <c r="B219" s="111" t="s">
        <v>42</v>
      </c>
      <c r="C219" s="134" t="s">
        <v>473</v>
      </c>
      <c r="D219" s="144" t="s">
        <v>44</v>
      </c>
      <c r="E219" s="112" t="s">
        <v>717</v>
      </c>
      <c r="F219" s="121">
        <v>400</v>
      </c>
      <c r="G219" s="297">
        <v>405000</v>
      </c>
      <c r="H219" s="17"/>
    </row>
    <row r="220" spans="1:8" s="6" customFormat="1" ht="34.5" customHeight="1">
      <c r="A220" s="120" t="s">
        <v>714</v>
      </c>
      <c r="B220" s="111" t="s">
        <v>42</v>
      </c>
      <c r="C220" s="134" t="s">
        <v>473</v>
      </c>
      <c r="D220" s="144" t="s">
        <v>44</v>
      </c>
      <c r="E220" s="112" t="s">
        <v>730</v>
      </c>
      <c r="F220" s="121"/>
      <c r="G220" s="298">
        <f>G221</f>
        <v>1646758</v>
      </c>
      <c r="H220" s="17"/>
    </row>
    <row r="221" spans="1:8" s="6" customFormat="1" ht="34.5" customHeight="1">
      <c r="A221" s="119" t="s">
        <v>523</v>
      </c>
      <c r="B221" s="111" t="s">
        <v>42</v>
      </c>
      <c r="C221" s="134" t="s">
        <v>473</v>
      </c>
      <c r="D221" s="144" t="s">
        <v>44</v>
      </c>
      <c r="E221" s="112" t="s">
        <v>730</v>
      </c>
      <c r="F221" s="121">
        <v>400</v>
      </c>
      <c r="G221" s="297">
        <v>1646758</v>
      </c>
      <c r="H221" s="17"/>
    </row>
    <row r="222" spans="1:8" s="6" customFormat="1" ht="34.5" customHeight="1">
      <c r="A222" s="120" t="s">
        <v>714</v>
      </c>
      <c r="B222" s="102" t="s">
        <v>42</v>
      </c>
      <c r="C222" s="133" t="s">
        <v>473</v>
      </c>
      <c r="D222" s="145" t="s">
        <v>44</v>
      </c>
      <c r="E222" s="110" t="s">
        <v>713</v>
      </c>
      <c r="F222" s="292"/>
      <c r="G222" s="298">
        <f>G223</f>
        <v>0</v>
      </c>
      <c r="H222" s="17"/>
    </row>
    <row r="223" spans="1:8" s="6" customFormat="1" ht="34.5" customHeight="1">
      <c r="A223" s="119" t="s">
        <v>523</v>
      </c>
      <c r="B223" s="111" t="s">
        <v>42</v>
      </c>
      <c r="C223" s="134" t="s">
        <v>473</v>
      </c>
      <c r="D223" s="144" t="s">
        <v>44</v>
      </c>
      <c r="E223" s="112" t="s">
        <v>713</v>
      </c>
      <c r="F223" s="121">
        <v>400</v>
      </c>
      <c r="G223" s="297">
        <f>228996-283.6-228712.4</f>
        <v>0</v>
      </c>
      <c r="H223" s="17"/>
    </row>
    <row r="224" spans="1:8" s="6" customFormat="1" ht="34.5" customHeight="1">
      <c r="A224" s="329" t="s">
        <v>757</v>
      </c>
      <c r="B224" s="330" t="s">
        <v>42</v>
      </c>
      <c r="C224" s="331" t="s">
        <v>473</v>
      </c>
      <c r="D224" s="332" t="s">
        <v>44</v>
      </c>
      <c r="E224" s="317" t="s">
        <v>756</v>
      </c>
      <c r="F224" s="322"/>
      <c r="G224" s="298">
        <f>G225</f>
        <v>127418</v>
      </c>
      <c r="H224" s="17"/>
    </row>
    <row r="225" spans="1:8" s="6" customFormat="1" ht="34.5" customHeight="1">
      <c r="A225" s="119" t="s">
        <v>523</v>
      </c>
      <c r="B225" s="111" t="s">
        <v>42</v>
      </c>
      <c r="C225" s="134" t="s">
        <v>473</v>
      </c>
      <c r="D225" s="144" t="s">
        <v>44</v>
      </c>
      <c r="E225" s="112" t="s">
        <v>756</v>
      </c>
      <c r="F225" s="121">
        <v>400</v>
      </c>
      <c r="G225" s="297">
        <v>127418</v>
      </c>
      <c r="H225" s="17"/>
    </row>
    <row r="226" spans="1:8" s="6" customFormat="1" ht="18.75" customHeight="1">
      <c r="A226" s="243" t="s">
        <v>38</v>
      </c>
      <c r="B226" s="102" t="s">
        <v>42</v>
      </c>
      <c r="C226" s="133" t="s">
        <v>473</v>
      </c>
      <c r="D226" s="145" t="s">
        <v>44</v>
      </c>
      <c r="E226" s="137" t="s">
        <v>374</v>
      </c>
      <c r="F226" s="121"/>
      <c r="G226" s="298">
        <f>G227</f>
        <v>90715</v>
      </c>
      <c r="H226" s="17"/>
    </row>
    <row r="227" spans="1:8" s="6" customFormat="1" ht="32.25" customHeight="1">
      <c r="A227" s="243" t="s">
        <v>5</v>
      </c>
      <c r="B227" s="102" t="s">
        <v>42</v>
      </c>
      <c r="C227" s="133" t="s">
        <v>473</v>
      </c>
      <c r="D227" s="145" t="s">
        <v>44</v>
      </c>
      <c r="E227" s="137" t="s">
        <v>375</v>
      </c>
      <c r="F227" s="121"/>
      <c r="G227" s="298">
        <f>G228+G230</f>
        <v>90715</v>
      </c>
      <c r="H227" s="17"/>
    </row>
    <row r="228" spans="1:8" s="6" customFormat="1" ht="22.5" customHeight="1">
      <c r="A228" s="279" t="s">
        <v>677</v>
      </c>
      <c r="B228" s="102" t="s">
        <v>42</v>
      </c>
      <c r="C228" s="133" t="s">
        <v>473</v>
      </c>
      <c r="D228" s="145" t="s">
        <v>44</v>
      </c>
      <c r="E228" s="115" t="s">
        <v>646</v>
      </c>
      <c r="F228" s="144"/>
      <c r="G228" s="298">
        <f>G229</f>
        <v>54429</v>
      </c>
      <c r="H228" s="17"/>
    </row>
    <row r="229" spans="1:8" s="6" customFormat="1" ht="32.25" customHeight="1">
      <c r="A229" s="244" t="s">
        <v>167</v>
      </c>
      <c r="B229" s="111" t="s">
        <v>42</v>
      </c>
      <c r="C229" s="134" t="s">
        <v>473</v>
      </c>
      <c r="D229" s="144" t="s">
        <v>44</v>
      </c>
      <c r="E229" s="131" t="s">
        <v>646</v>
      </c>
      <c r="F229" s="144" t="s">
        <v>178</v>
      </c>
      <c r="G229" s="297">
        <v>54429</v>
      </c>
      <c r="H229" s="17"/>
    </row>
    <row r="230" spans="1:8" s="6" customFormat="1" ht="33" customHeight="1">
      <c r="A230" s="143" t="s">
        <v>650</v>
      </c>
      <c r="B230" s="102" t="s">
        <v>42</v>
      </c>
      <c r="C230" s="133" t="s">
        <v>473</v>
      </c>
      <c r="D230" s="145" t="s">
        <v>44</v>
      </c>
      <c r="E230" s="115" t="s">
        <v>645</v>
      </c>
      <c r="F230" s="144"/>
      <c r="G230" s="298">
        <f>G231</f>
        <v>36286</v>
      </c>
      <c r="H230" s="17"/>
    </row>
    <row r="231" spans="1:8" s="6" customFormat="1" ht="38.25" customHeight="1">
      <c r="A231" s="244" t="s">
        <v>167</v>
      </c>
      <c r="B231" s="111" t="s">
        <v>42</v>
      </c>
      <c r="C231" s="134" t="s">
        <v>473</v>
      </c>
      <c r="D231" s="144" t="s">
        <v>44</v>
      </c>
      <c r="E231" s="131" t="s">
        <v>645</v>
      </c>
      <c r="F231" s="144" t="s">
        <v>178</v>
      </c>
      <c r="G231" s="297">
        <f>31750+4536</f>
        <v>36286</v>
      </c>
      <c r="H231" s="17"/>
    </row>
    <row r="232" spans="1:8" s="22" customFormat="1" ht="17.25">
      <c r="A232" s="243" t="s">
        <v>144</v>
      </c>
      <c r="B232" s="102" t="s">
        <v>42</v>
      </c>
      <c r="C232" s="106" t="s">
        <v>50</v>
      </c>
      <c r="D232" s="106"/>
      <c r="E232" s="118"/>
      <c r="F232" s="106"/>
      <c r="G232" s="298">
        <f>G233</f>
        <v>734000</v>
      </c>
      <c r="H232" s="17"/>
    </row>
    <row r="233" spans="1:8" s="21" customFormat="1" ht="21.75" customHeight="1">
      <c r="A233" s="243" t="s">
        <v>304</v>
      </c>
      <c r="B233" s="102" t="s">
        <v>42</v>
      </c>
      <c r="C233" s="106" t="s">
        <v>50</v>
      </c>
      <c r="D233" s="106" t="s">
        <v>50</v>
      </c>
      <c r="E233" s="118"/>
      <c r="F233" s="106"/>
      <c r="G233" s="298">
        <f>G234</f>
        <v>734000</v>
      </c>
      <c r="H233" s="235"/>
    </row>
    <row r="234" spans="1:8" s="21" customFormat="1" ht="63" customHeight="1">
      <c r="A234" s="110" t="s">
        <v>608</v>
      </c>
      <c r="B234" s="102" t="s">
        <v>42</v>
      </c>
      <c r="C234" s="106" t="s">
        <v>50</v>
      </c>
      <c r="D234" s="106" t="s">
        <v>50</v>
      </c>
      <c r="E234" s="115" t="s">
        <v>393</v>
      </c>
      <c r="F234" s="106"/>
      <c r="G234" s="298">
        <f>G235+G243</f>
        <v>734000</v>
      </c>
      <c r="H234" s="235"/>
    </row>
    <row r="235" spans="1:8" s="21" customFormat="1" ht="97.5" customHeight="1">
      <c r="A235" s="243" t="s">
        <v>609</v>
      </c>
      <c r="B235" s="102" t="s">
        <v>42</v>
      </c>
      <c r="C235" s="106" t="s">
        <v>50</v>
      </c>
      <c r="D235" s="106" t="s">
        <v>50</v>
      </c>
      <c r="E235" s="115" t="s">
        <v>406</v>
      </c>
      <c r="F235" s="106"/>
      <c r="G235" s="298">
        <f>G236+G240</f>
        <v>137000</v>
      </c>
      <c r="H235" s="235"/>
    </row>
    <row r="236" spans="1:8" s="21" customFormat="1" ht="36" customHeight="1">
      <c r="A236" s="246" t="s">
        <v>214</v>
      </c>
      <c r="B236" s="111" t="s">
        <v>42</v>
      </c>
      <c r="C236" s="103" t="s">
        <v>50</v>
      </c>
      <c r="D236" s="103" t="s">
        <v>50</v>
      </c>
      <c r="E236" s="110" t="s">
        <v>448</v>
      </c>
      <c r="F236" s="122"/>
      <c r="G236" s="298">
        <f>G237</f>
        <v>85000</v>
      </c>
      <c r="H236" s="235"/>
    </row>
    <row r="237" spans="1:8" s="21" customFormat="1" ht="20.25" customHeight="1">
      <c r="A237" s="244" t="s">
        <v>22</v>
      </c>
      <c r="B237" s="111" t="s">
        <v>42</v>
      </c>
      <c r="C237" s="103" t="s">
        <v>50</v>
      </c>
      <c r="D237" s="103" t="s">
        <v>50</v>
      </c>
      <c r="E237" s="112" t="s">
        <v>215</v>
      </c>
      <c r="F237" s="121"/>
      <c r="G237" s="297">
        <f>G238+G239</f>
        <v>85000</v>
      </c>
      <c r="H237" s="235"/>
    </row>
    <row r="238" spans="1:8" s="21" customFormat="1" ht="38.25" customHeight="1">
      <c r="A238" s="244" t="s">
        <v>167</v>
      </c>
      <c r="B238" s="111" t="s">
        <v>42</v>
      </c>
      <c r="C238" s="103" t="s">
        <v>50</v>
      </c>
      <c r="D238" s="103" t="s">
        <v>50</v>
      </c>
      <c r="E238" s="112" t="s">
        <v>215</v>
      </c>
      <c r="F238" s="114">
        <v>200</v>
      </c>
      <c r="G238" s="297">
        <v>41000</v>
      </c>
      <c r="H238" s="235"/>
    </row>
    <row r="239" spans="1:8" s="21" customFormat="1" ht="19.5" customHeight="1">
      <c r="A239" s="244" t="s">
        <v>300</v>
      </c>
      <c r="B239" s="111" t="s">
        <v>42</v>
      </c>
      <c r="C239" s="103" t="s">
        <v>50</v>
      </c>
      <c r="D239" s="103" t="s">
        <v>50</v>
      </c>
      <c r="E239" s="112" t="s">
        <v>215</v>
      </c>
      <c r="F239" s="114">
        <v>300</v>
      </c>
      <c r="G239" s="297">
        <v>44000</v>
      </c>
      <c r="H239" s="235"/>
    </row>
    <row r="240" spans="1:7" s="23" customFormat="1" ht="49.5" customHeight="1">
      <c r="A240" s="246" t="s">
        <v>62</v>
      </c>
      <c r="B240" s="102" t="s">
        <v>42</v>
      </c>
      <c r="C240" s="106" t="s">
        <v>50</v>
      </c>
      <c r="D240" s="106" t="s">
        <v>50</v>
      </c>
      <c r="E240" s="110" t="s">
        <v>449</v>
      </c>
      <c r="F240" s="117"/>
      <c r="G240" s="298">
        <f>G241</f>
        <v>52000</v>
      </c>
    </row>
    <row r="241" spans="1:8" s="13" customFormat="1" ht="20.25" customHeight="1">
      <c r="A241" s="244" t="s">
        <v>22</v>
      </c>
      <c r="B241" s="111" t="s">
        <v>42</v>
      </c>
      <c r="C241" s="103" t="s">
        <v>50</v>
      </c>
      <c r="D241" s="103" t="s">
        <v>50</v>
      </c>
      <c r="E241" s="112" t="s">
        <v>216</v>
      </c>
      <c r="F241" s="114"/>
      <c r="G241" s="297">
        <f>G242</f>
        <v>52000</v>
      </c>
      <c r="H241" s="234"/>
    </row>
    <row r="242" spans="1:8" s="10" customFormat="1" ht="35.25" customHeight="1">
      <c r="A242" s="244" t="s">
        <v>167</v>
      </c>
      <c r="B242" s="111" t="s">
        <v>42</v>
      </c>
      <c r="C242" s="103" t="s">
        <v>50</v>
      </c>
      <c r="D242" s="103" t="s">
        <v>50</v>
      </c>
      <c r="E242" s="112" t="s">
        <v>216</v>
      </c>
      <c r="F242" s="114">
        <v>200</v>
      </c>
      <c r="G242" s="297">
        <v>52000</v>
      </c>
      <c r="H242" s="234"/>
    </row>
    <row r="243" spans="1:8" s="14" customFormat="1" ht="82.5" customHeight="1">
      <c r="A243" s="110" t="s">
        <v>610</v>
      </c>
      <c r="B243" s="102" t="s">
        <v>42</v>
      </c>
      <c r="C243" s="106" t="s">
        <v>50</v>
      </c>
      <c r="D243" s="106" t="s">
        <v>50</v>
      </c>
      <c r="E243" s="115" t="s">
        <v>405</v>
      </c>
      <c r="F243" s="106"/>
      <c r="G243" s="298">
        <f>G244</f>
        <v>597000</v>
      </c>
      <c r="H243" s="235"/>
    </row>
    <row r="244" spans="1:8" s="14" customFormat="1" ht="35.25" customHeight="1">
      <c r="A244" s="243" t="s">
        <v>336</v>
      </c>
      <c r="B244" s="102" t="s">
        <v>42</v>
      </c>
      <c r="C244" s="106" t="s">
        <v>50</v>
      </c>
      <c r="D244" s="106" t="s">
        <v>50</v>
      </c>
      <c r="E244" s="110" t="s">
        <v>450</v>
      </c>
      <c r="F244" s="122"/>
      <c r="G244" s="298">
        <f>G245+G247+G249</f>
        <v>597000</v>
      </c>
      <c r="H244" s="235"/>
    </row>
    <row r="245" spans="1:8" s="14" customFormat="1" ht="19.5" customHeight="1">
      <c r="A245" s="243" t="s">
        <v>232</v>
      </c>
      <c r="B245" s="102" t="s">
        <v>42</v>
      </c>
      <c r="C245" s="263" t="s">
        <v>50</v>
      </c>
      <c r="D245" s="263" t="s">
        <v>50</v>
      </c>
      <c r="E245" s="107" t="s">
        <v>218</v>
      </c>
      <c r="F245" s="122"/>
      <c r="G245" s="298">
        <f>G246</f>
        <v>30000</v>
      </c>
      <c r="H245" s="235"/>
    </row>
    <row r="246" spans="1:7" s="23" customFormat="1" ht="33.75" customHeight="1">
      <c r="A246" s="244" t="s">
        <v>167</v>
      </c>
      <c r="B246" s="111" t="s">
        <v>42</v>
      </c>
      <c r="C246" s="103" t="s">
        <v>50</v>
      </c>
      <c r="D246" s="103" t="s">
        <v>50</v>
      </c>
      <c r="E246" s="104" t="s">
        <v>218</v>
      </c>
      <c r="F246" s="146">
        <v>200</v>
      </c>
      <c r="G246" s="297">
        <v>30000</v>
      </c>
    </row>
    <row r="247" spans="1:7" s="23" customFormat="1" ht="18" customHeight="1">
      <c r="A247" s="143" t="s">
        <v>555</v>
      </c>
      <c r="B247" s="102" t="s">
        <v>42</v>
      </c>
      <c r="C247" s="263" t="s">
        <v>50</v>
      </c>
      <c r="D247" s="263" t="s">
        <v>50</v>
      </c>
      <c r="E247" s="110" t="s">
        <v>556</v>
      </c>
      <c r="F247" s="146"/>
      <c r="G247" s="298">
        <f>G248</f>
        <v>220790</v>
      </c>
    </row>
    <row r="248" spans="1:7" s="23" customFormat="1" ht="18" customHeight="1">
      <c r="A248" s="113" t="s">
        <v>300</v>
      </c>
      <c r="B248" s="111" t="s">
        <v>42</v>
      </c>
      <c r="C248" s="103" t="s">
        <v>50</v>
      </c>
      <c r="D248" s="103" t="s">
        <v>50</v>
      </c>
      <c r="E248" s="112" t="s">
        <v>556</v>
      </c>
      <c r="F248" s="146">
        <v>300</v>
      </c>
      <c r="G248" s="297">
        <v>220790</v>
      </c>
    </row>
    <row r="249" spans="1:7" s="23" customFormat="1" ht="35.25" customHeight="1">
      <c r="A249" s="243" t="s">
        <v>217</v>
      </c>
      <c r="B249" s="102" t="s">
        <v>42</v>
      </c>
      <c r="C249" s="283" t="s">
        <v>50</v>
      </c>
      <c r="D249" s="283" t="s">
        <v>50</v>
      </c>
      <c r="E249" s="110" t="s">
        <v>219</v>
      </c>
      <c r="F249" s="146"/>
      <c r="G249" s="298">
        <f>G250</f>
        <v>346210</v>
      </c>
    </row>
    <row r="250" spans="1:8" s="10" customFormat="1" ht="16.5" customHeight="1">
      <c r="A250" s="244" t="s">
        <v>300</v>
      </c>
      <c r="B250" s="111" t="s">
        <v>42</v>
      </c>
      <c r="C250" s="103" t="s">
        <v>50</v>
      </c>
      <c r="D250" s="103" t="s">
        <v>50</v>
      </c>
      <c r="E250" s="112" t="s">
        <v>219</v>
      </c>
      <c r="F250" s="114">
        <v>300</v>
      </c>
      <c r="G250" s="297">
        <v>346210</v>
      </c>
      <c r="H250" s="234"/>
    </row>
    <row r="251" spans="1:8" s="10" customFormat="1" ht="16.5" customHeight="1">
      <c r="A251" s="105" t="s">
        <v>302</v>
      </c>
      <c r="B251" s="102" t="s">
        <v>42</v>
      </c>
      <c r="C251" s="281" t="s">
        <v>51</v>
      </c>
      <c r="D251" s="117"/>
      <c r="E251" s="110"/>
      <c r="F251" s="117"/>
      <c r="G251" s="298">
        <f>G252</f>
        <v>40000</v>
      </c>
      <c r="H251" s="234"/>
    </row>
    <row r="252" spans="1:8" s="10" customFormat="1" ht="16.5" customHeight="1">
      <c r="A252" s="105" t="s">
        <v>20</v>
      </c>
      <c r="B252" s="102" t="s">
        <v>42</v>
      </c>
      <c r="C252" s="281" t="s">
        <v>51</v>
      </c>
      <c r="D252" s="281" t="s">
        <v>43</v>
      </c>
      <c r="E252" s="110"/>
      <c r="F252" s="117"/>
      <c r="G252" s="298">
        <f>G253</f>
        <v>40000</v>
      </c>
      <c r="H252" s="234"/>
    </row>
    <row r="253" spans="1:8" s="10" customFormat="1" ht="16.5" customHeight="1">
      <c r="A253" s="105" t="s">
        <v>38</v>
      </c>
      <c r="B253" s="102" t="s">
        <v>42</v>
      </c>
      <c r="C253" s="281" t="s">
        <v>51</v>
      </c>
      <c r="D253" s="281" t="s">
        <v>43</v>
      </c>
      <c r="E253" s="115" t="s">
        <v>374</v>
      </c>
      <c r="F253" s="117"/>
      <c r="G253" s="298">
        <f>G254</f>
        <v>40000</v>
      </c>
      <c r="H253" s="234"/>
    </row>
    <row r="254" spans="1:8" s="10" customFormat="1" ht="32.25" customHeight="1">
      <c r="A254" s="105" t="s">
        <v>5</v>
      </c>
      <c r="B254" s="102" t="s">
        <v>42</v>
      </c>
      <c r="C254" s="281" t="s">
        <v>51</v>
      </c>
      <c r="D254" s="281" t="s">
        <v>43</v>
      </c>
      <c r="E254" s="115" t="s">
        <v>375</v>
      </c>
      <c r="F254" s="117"/>
      <c r="G254" s="298">
        <f>G255</f>
        <v>40000</v>
      </c>
      <c r="H254" s="234"/>
    </row>
    <row r="255" spans="1:8" s="10" customFormat="1" ht="108" customHeight="1">
      <c r="A255" s="105" t="s">
        <v>655</v>
      </c>
      <c r="B255" s="102" t="s">
        <v>42</v>
      </c>
      <c r="C255" s="281" t="s">
        <v>51</v>
      </c>
      <c r="D255" s="281" t="s">
        <v>43</v>
      </c>
      <c r="E255" s="110" t="s">
        <v>656</v>
      </c>
      <c r="F255" s="117"/>
      <c r="G255" s="298">
        <f>G256</f>
        <v>40000</v>
      </c>
      <c r="H255" s="234"/>
    </row>
    <row r="256" spans="1:8" s="10" customFormat="1" ht="16.5" customHeight="1">
      <c r="A256" s="282" t="s">
        <v>299</v>
      </c>
      <c r="B256" s="111" t="s">
        <v>42</v>
      </c>
      <c r="C256" s="103" t="s">
        <v>51</v>
      </c>
      <c r="D256" s="103" t="s">
        <v>43</v>
      </c>
      <c r="E256" s="112" t="s">
        <v>656</v>
      </c>
      <c r="F256" s="114">
        <v>500</v>
      </c>
      <c r="G256" s="297">
        <v>40000</v>
      </c>
      <c r="H256" s="234"/>
    </row>
    <row r="257" spans="1:8" s="10" customFormat="1" ht="16.5" customHeight="1">
      <c r="A257" s="243" t="s">
        <v>139</v>
      </c>
      <c r="B257" s="102" t="s">
        <v>42</v>
      </c>
      <c r="C257" s="133" t="s">
        <v>48</v>
      </c>
      <c r="D257" s="134"/>
      <c r="E257" s="112"/>
      <c r="F257" s="114"/>
      <c r="G257" s="298">
        <f aca="true" t="shared" si="0" ref="G257:G262">G258</f>
        <v>287132</v>
      </c>
      <c r="H257" s="234"/>
    </row>
    <row r="258" spans="1:8" s="10" customFormat="1" ht="16.5" customHeight="1">
      <c r="A258" s="243" t="s">
        <v>116</v>
      </c>
      <c r="B258" s="102" t="s">
        <v>42</v>
      </c>
      <c r="C258" s="133" t="s">
        <v>48</v>
      </c>
      <c r="D258" s="106" t="s">
        <v>50</v>
      </c>
      <c r="E258" s="112"/>
      <c r="F258" s="114"/>
      <c r="G258" s="298">
        <f t="shared" si="0"/>
        <v>287132</v>
      </c>
      <c r="H258" s="234"/>
    </row>
    <row r="259" spans="1:8" s="10" customFormat="1" ht="66.75" customHeight="1">
      <c r="A259" s="243" t="s">
        <v>575</v>
      </c>
      <c r="B259" s="102" t="s">
        <v>42</v>
      </c>
      <c r="C259" s="133" t="s">
        <v>48</v>
      </c>
      <c r="D259" s="106" t="s">
        <v>50</v>
      </c>
      <c r="E259" s="115" t="s">
        <v>372</v>
      </c>
      <c r="F259" s="117"/>
      <c r="G259" s="298">
        <f t="shared" si="0"/>
        <v>287132</v>
      </c>
      <c r="H259" s="234"/>
    </row>
    <row r="260" spans="1:8" s="10" customFormat="1" ht="101.25" customHeight="1">
      <c r="A260" s="243" t="s">
        <v>576</v>
      </c>
      <c r="B260" s="102" t="s">
        <v>42</v>
      </c>
      <c r="C260" s="133" t="s">
        <v>48</v>
      </c>
      <c r="D260" s="106" t="s">
        <v>50</v>
      </c>
      <c r="E260" s="115" t="s">
        <v>373</v>
      </c>
      <c r="F260" s="106"/>
      <c r="G260" s="298">
        <f t="shared" si="0"/>
        <v>287132</v>
      </c>
      <c r="H260" s="234"/>
    </row>
    <row r="261" spans="1:8" s="10" customFormat="1" ht="66.75" customHeight="1">
      <c r="A261" s="243" t="s">
        <v>564</v>
      </c>
      <c r="B261" s="102" t="s">
        <v>42</v>
      </c>
      <c r="C261" s="133" t="s">
        <v>48</v>
      </c>
      <c r="D261" s="106" t="s">
        <v>50</v>
      </c>
      <c r="E261" s="115" t="s">
        <v>457</v>
      </c>
      <c r="F261" s="106"/>
      <c r="G261" s="298">
        <f t="shared" si="0"/>
        <v>287132</v>
      </c>
      <c r="H261" s="234"/>
    </row>
    <row r="262" spans="1:8" s="10" customFormat="1" ht="36" customHeight="1">
      <c r="A262" s="143" t="s">
        <v>565</v>
      </c>
      <c r="B262" s="102" t="s">
        <v>42</v>
      </c>
      <c r="C262" s="133" t="s">
        <v>48</v>
      </c>
      <c r="D262" s="106" t="s">
        <v>50</v>
      </c>
      <c r="E262" s="115" t="s">
        <v>140</v>
      </c>
      <c r="F262" s="106"/>
      <c r="G262" s="298">
        <f t="shared" si="0"/>
        <v>287132</v>
      </c>
      <c r="H262" s="234"/>
    </row>
    <row r="263" spans="1:8" s="10" customFormat="1" ht="36" customHeight="1">
      <c r="A263" s="244" t="s">
        <v>167</v>
      </c>
      <c r="B263" s="111" t="s">
        <v>42</v>
      </c>
      <c r="C263" s="134" t="s">
        <v>48</v>
      </c>
      <c r="D263" s="103" t="s">
        <v>50</v>
      </c>
      <c r="E263" s="131" t="s">
        <v>140</v>
      </c>
      <c r="F263" s="114">
        <v>200</v>
      </c>
      <c r="G263" s="297">
        <v>287132</v>
      </c>
      <c r="H263" s="234"/>
    </row>
    <row r="264" spans="1:8" s="22" customFormat="1" ht="17.25">
      <c r="A264" s="243" t="s">
        <v>180</v>
      </c>
      <c r="B264" s="102" t="s">
        <v>42</v>
      </c>
      <c r="C264" s="106" t="s">
        <v>52</v>
      </c>
      <c r="D264" s="106"/>
      <c r="E264" s="118"/>
      <c r="F264" s="106"/>
      <c r="G264" s="298">
        <f>G265+G277+G271</f>
        <v>7590344</v>
      </c>
      <c r="H264" s="17"/>
    </row>
    <row r="265" spans="1:8" s="24" customFormat="1" ht="15">
      <c r="A265" s="243" t="s">
        <v>170</v>
      </c>
      <c r="B265" s="102" t="s">
        <v>42</v>
      </c>
      <c r="C265" s="106" t="s">
        <v>52</v>
      </c>
      <c r="D265" s="106" t="s">
        <v>43</v>
      </c>
      <c r="E265" s="118"/>
      <c r="F265" s="147"/>
      <c r="G265" s="298">
        <f>G267</f>
        <v>683390</v>
      </c>
      <c r="H265" s="17"/>
    </row>
    <row r="266" spans="1:8" s="24" customFormat="1" ht="36.75" customHeight="1">
      <c r="A266" s="110" t="s">
        <v>578</v>
      </c>
      <c r="B266" s="102" t="s">
        <v>42</v>
      </c>
      <c r="C266" s="106" t="s">
        <v>52</v>
      </c>
      <c r="D266" s="106" t="s">
        <v>43</v>
      </c>
      <c r="E266" s="115" t="s">
        <v>381</v>
      </c>
      <c r="F266" s="147"/>
      <c r="G266" s="298">
        <f>G267</f>
        <v>683390</v>
      </c>
      <c r="H266" s="17"/>
    </row>
    <row r="267" spans="1:8" s="15" customFormat="1" ht="63.75" customHeight="1">
      <c r="A267" s="110" t="s">
        <v>628</v>
      </c>
      <c r="B267" s="102" t="s">
        <v>42</v>
      </c>
      <c r="C267" s="106" t="s">
        <v>52</v>
      </c>
      <c r="D267" s="106" t="s">
        <v>43</v>
      </c>
      <c r="E267" s="115" t="s">
        <v>399</v>
      </c>
      <c r="F267" s="147"/>
      <c r="G267" s="298">
        <f>G268</f>
        <v>683390</v>
      </c>
      <c r="H267" s="235"/>
    </row>
    <row r="268" spans="1:8" s="15" customFormat="1" ht="30.75" customHeight="1">
      <c r="A268" s="246" t="s">
        <v>220</v>
      </c>
      <c r="B268" s="102" t="s">
        <v>42</v>
      </c>
      <c r="C268" s="106" t="s">
        <v>52</v>
      </c>
      <c r="D268" s="106" t="s">
        <v>43</v>
      </c>
      <c r="E268" s="115" t="s">
        <v>458</v>
      </c>
      <c r="F268" s="147"/>
      <c r="G268" s="298">
        <f>G269</f>
        <v>683390</v>
      </c>
      <c r="H268" s="235"/>
    </row>
    <row r="269" spans="1:8" s="15" customFormat="1" ht="33" customHeight="1">
      <c r="A269" s="245" t="s">
        <v>290</v>
      </c>
      <c r="B269" s="111" t="s">
        <v>42</v>
      </c>
      <c r="C269" s="103" t="s">
        <v>52</v>
      </c>
      <c r="D269" s="103" t="s">
        <v>43</v>
      </c>
      <c r="E269" s="104" t="s">
        <v>221</v>
      </c>
      <c r="F269" s="121"/>
      <c r="G269" s="297">
        <f>G270</f>
        <v>683390</v>
      </c>
      <c r="H269" s="235"/>
    </row>
    <row r="270" spans="1:8" s="10" customFormat="1" ht="16.5" customHeight="1">
      <c r="A270" s="244" t="s">
        <v>300</v>
      </c>
      <c r="B270" s="111" t="s">
        <v>42</v>
      </c>
      <c r="C270" s="103" t="s">
        <v>52</v>
      </c>
      <c r="D270" s="103" t="s">
        <v>43</v>
      </c>
      <c r="E270" s="104" t="s">
        <v>221</v>
      </c>
      <c r="F270" s="114">
        <v>300</v>
      </c>
      <c r="G270" s="297">
        <v>683390</v>
      </c>
      <c r="H270" s="234"/>
    </row>
    <row r="271" spans="1:8" s="11" customFormat="1" ht="16.5">
      <c r="A271" s="243" t="s">
        <v>181</v>
      </c>
      <c r="B271" s="102" t="s">
        <v>42</v>
      </c>
      <c r="C271" s="106" t="s">
        <v>52</v>
      </c>
      <c r="D271" s="106" t="s">
        <v>46</v>
      </c>
      <c r="E271" s="115"/>
      <c r="F271" s="114"/>
      <c r="G271" s="298">
        <f>G272</f>
        <v>4675654</v>
      </c>
      <c r="H271" s="17"/>
    </row>
    <row r="272" spans="1:8" s="6" customFormat="1" ht="33.75" customHeight="1">
      <c r="A272" s="110" t="s">
        <v>578</v>
      </c>
      <c r="B272" s="102" t="s">
        <v>42</v>
      </c>
      <c r="C272" s="106" t="s">
        <v>52</v>
      </c>
      <c r="D272" s="106" t="s">
        <v>46</v>
      </c>
      <c r="E272" s="115" t="s">
        <v>381</v>
      </c>
      <c r="F272" s="117"/>
      <c r="G272" s="298">
        <f>G273</f>
        <v>4675654</v>
      </c>
      <c r="H272" s="17"/>
    </row>
    <row r="273" spans="1:8" s="8" customFormat="1" ht="64.5" customHeight="1">
      <c r="A273" s="110" t="s">
        <v>581</v>
      </c>
      <c r="B273" s="102" t="s">
        <v>42</v>
      </c>
      <c r="C273" s="106" t="s">
        <v>52</v>
      </c>
      <c r="D273" s="106" t="s">
        <v>46</v>
      </c>
      <c r="E273" s="115" t="s">
        <v>398</v>
      </c>
      <c r="F273" s="117"/>
      <c r="G273" s="298">
        <f>G274</f>
        <v>4675654</v>
      </c>
      <c r="H273" s="205"/>
    </row>
    <row r="274" spans="1:8" s="8" customFormat="1" ht="66.75" customHeight="1">
      <c r="A274" s="243" t="s">
        <v>726</v>
      </c>
      <c r="B274" s="102" t="s">
        <v>42</v>
      </c>
      <c r="C274" s="106" t="s">
        <v>52</v>
      </c>
      <c r="D274" s="106" t="s">
        <v>46</v>
      </c>
      <c r="E274" s="110" t="s">
        <v>460</v>
      </c>
      <c r="F274" s="121"/>
      <c r="G274" s="298">
        <f>G275</f>
        <v>4675654</v>
      </c>
      <c r="H274" s="205"/>
    </row>
    <row r="275" spans="1:8" s="8" customFormat="1" ht="33.75" customHeight="1">
      <c r="A275" s="245" t="s">
        <v>182</v>
      </c>
      <c r="B275" s="111" t="s">
        <v>42</v>
      </c>
      <c r="C275" s="103" t="s">
        <v>52</v>
      </c>
      <c r="D275" s="103" t="s">
        <v>46</v>
      </c>
      <c r="E275" s="112" t="s">
        <v>222</v>
      </c>
      <c r="F275" s="121"/>
      <c r="G275" s="297">
        <f>G276</f>
        <v>4675654</v>
      </c>
      <c r="H275" s="205"/>
    </row>
    <row r="276" spans="1:8" s="10" customFormat="1" ht="16.5" customHeight="1">
      <c r="A276" s="244" t="s">
        <v>300</v>
      </c>
      <c r="B276" s="111" t="s">
        <v>42</v>
      </c>
      <c r="C276" s="103" t="s">
        <v>52</v>
      </c>
      <c r="D276" s="103" t="s">
        <v>46</v>
      </c>
      <c r="E276" s="112" t="s">
        <v>222</v>
      </c>
      <c r="F276" s="114">
        <v>300</v>
      </c>
      <c r="G276" s="297">
        <v>4675654</v>
      </c>
      <c r="H276" s="234"/>
    </row>
    <row r="277" spans="1:8" s="10" customFormat="1" ht="21.75" customHeight="1">
      <c r="A277" s="243" t="s">
        <v>57</v>
      </c>
      <c r="B277" s="102" t="s">
        <v>42</v>
      </c>
      <c r="C277" s="106" t="s">
        <v>52</v>
      </c>
      <c r="D277" s="106" t="s">
        <v>49</v>
      </c>
      <c r="E277" s="118"/>
      <c r="F277" s="114"/>
      <c r="G277" s="298">
        <f>G278+G287</f>
        <v>2231300</v>
      </c>
      <c r="H277" s="234"/>
    </row>
    <row r="278" spans="1:8" s="10" customFormat="1" ht="34.5" customHeight="1">
      <c r="A278" s="110" t="s">
        <v>578</v>
      </c>
      <c r="B278" s="102" t="s">
        <v>42</v>
      </c>
      <c r="C278" s="106" t="s">
        <v>52</v>
      </c>
      <c r="D278" s="106" t="s">
        <v>49</v>
      </c>
      <c r="E278" s="115" t="s">
        <v>381</v>
      </c>
      <c r="F278" s="114"/>
      <c r="G278" s="298">
        <f>G279</f>
        <v>1925500</v>
      </c>
      <c r="H278" s="234"/>
    </row>
    <row r="279" spans="1:8" s="10" customFormat="1" ht="81.75" customHeight="1">
      <c r="A279" s="110" t="s">
        <v>619</v>
      </c>
      <c r="B279" s="102" t="s">
        <v>42</v>
      </c>
      <c r="C279" s="106" t="s">
        <v>52</v>
      </c>
      <c r="D279" s="106" t="s">
        <v>49</v>
      </c>
      <c r="E279" s="115" t="s">
        <v>397</v>
      </c>
      <c r="F279" s="117"/>
      <c r="G279" s="298">
        <f>G280</f>
        <v>1925500</v>
      </c>
      <c r="H279" s="234"/>
    </row>
    <row r="280" spans="1:8" s="10" customFormat="1" ht="46.5">
      <c r="A280" s="246" t="s">
        <v>223</v>
      </c>
      <c r="B280" s="102" t="s">
        <v>42</v>
      </c>
      <c r="C280" s="106" t="s">
        <v>52</v>
      </c>
      <c r="D280" s="106" t="s">
        <v>49</v>
      </c>
      <c r="E280" s="110" t="s">
        <v>461</v>
      </c>
      <c r="F280" s="122"/>
      <c r="G280" s="298">
        <f>G281+G284</f>
        <v>1925500</v>
      </c>
      <c r="H280" s="234"/>
    </row>
    <row r="281" spans="1:8" s="10" customFormat="1" ht="33" customHeight="1">
      <c r="A281" s="245" t="s">
        <v>23</v>
      </c>
      <c r="B281" s="111" t="s">
        <v>42</v>
      </c>
      <c r="C281" s="103" t="s">
        <v>52</v>
      </c>
      <c r="D281" s="103" t="s">
        <v>49</v>
      </c>
      <c r="E281" s="112" t="s">
        <v>224</v>
      </c>
      <c r="F281" s="121"/>
      <c r="G281" s="298">
        <f>G282+G283</f>
        <v>1529000</v>
      </c>
      <c r="H281" s="234"/>
    </row>
    <row r="282" spans="1:8" s="10" customFormat="1" ht="66" customHeight="1">
      <c r="A282" s="244" t="s">
        <v>54</v>
      </c>
      <c r="B282" s="111" t="s">
        <v>42</v>
      </c>
      <c r="C282" s="103" t="s">
        <v>52</v>
      </c>
      <c r="D282" s="103" t="s">
        <v>49</v>
      </c>
      <c r="E282" s="112" t="s">
        <v>224</v>
      </c>
      <c r="F282" s="121">
        <v>100</v>
      </c>
      <c r="G282" s="297">
        <v>1475973</v>
      </c>
      <c r="H282" s="234"/>
    </row>
    <row r="283" spans="1:8" s="10" customFormat="1" ht="30.75">
      <c r="A283" s="244" t="s">
        <v>167</v>
      </c>
      <c r="B283" s="111" t="s">
        <v>42</v>
      </c>
      <c r="C283" s="103" t="s">
        <v>52</v>
      </c>
      <c r="D283" s="103" t="s">
        <v>49</v>
      </c>
      <c r="E283" s="112" t="s">
        <v>224</v>
      </c>
      <c r="F283" s="121">
        <v>200</v>
      </c>
      <c r="G283" s="297">
        <v>53027</v>
      </c>
      <c r="H283" s="234"/>
    </row>
    <row r="284" spans="1:8" s="10" customFormat="1" ht="55.5" customHeight="1">
      <c r="A284" s="320" t="s">
        <v>744</v>
      </c>
      <c r="B284" s="323" t="s">
        <v>42</v>
      </c>
      <c r="C284" s="321" t="s">
        <v>52</v>
      </c>
      <c r="D284" s="321" t="s">
        <v>49</v>
      </c>
      <c r="E284" s="319" t="s">
        <v>743</v>
      </c>
      <c r="F284" s="322"/>
      <c r="G284" s="297">
        <f>G285+G286</f>
        <v>396500</v>
      </c>
      <c r="H284" s="234"/>
    </row>
    <row r="285" spans="1:8" s="10" customFormat="1" ht="62.25">
      <c r="A285" s="320" t="s">
        <v>54</v>
      </c>
      <c r="B285" s="323" t="s">
        <v>42</v>
      </c>
      <c r="C285" s="321" t="s">
        <v>52</v>
      </c>
      <c r="D285" s="321" t="s">
        <v>49</v>
      </c>
      <c r="E285" s="319" t="s">
        <v>743</v>
      </c>
      <c r="F285" s="322">
        <v>100</v>
      </c>
      <c r="G285" s="297">
        <v>141741</v>
      </c>
      <c r="H285" s="234"/>
    </row>
    <row r="286" spans="1:8" s="10" customFormat="1" ht="30.75">
      <c r="A286" s="320" t="s">
        <v>167</v>
      </c>
      <c r="B286" s="323" t="s">
        <v>42</v>
      </c>
      <c r="C286" s="321" t="s">
        <v>52</v>
      </c>
      <c r="D286" s="321" t="s">
        <v>49</v>
      </c>
      <c r="E286" s="319" t="s">
        <v>743</v>
      </c>
      <c r="F286" s="322">
        <v>200</v>
      </c>
      <c r="G286" s="297">
        <v>254759</v>
      </c>
      <c r="H286" s="234"/>
    </row>
    <row r="287" spans="1:8" s="8" customFormat="1" ht="36.75" customHeight="1">
      <c r="A287" s="110" t="s">
        <v>620</v>
      </c>
      <c r="B287" s="102" t="s">
        <v>42</v>
      </c>
      <c r="C287" s="106" t="s">
        <v>52</v>
      </c>
      <c r="D287" s="106" t="s">
        <v>49</v>
      </c>
      <c r="E287" s="115" t="s">
        <v>388</v>
      </c>
      <c r="F287" s="106"/>
      <c r="G287" s="298">
        <f>G288</f>
        <v>305800</v>
      </c>
      <c r="H287" s="205"/>
    </row>
    <row r="288" spans="1:8" s="8" customFormat="1" ht="64.5" customHeight="1">
      <c r="A288" s="110" t="s">
        <v>621</v>
      </c>
      <c r="B288" s="102" t="s">
        <v>42</v>
      </c>
      <c r="C288" s="106" t="s">
        <v>52</v>
      </c>
      <c r="D288" s="106" t="s">
        <v>49</v>
      </c>
      <c r="E288" s="115" t="s">
        <v>465</v>
      </c>
      <c r="F288" s="106"/>
      <c r="G288" s="298">
        <f>G289</f>
        <v>305800</v>
      </c>
      <c r="H288" s="205"/>
    </row>
    <row r="289" spans="1:8" s="8" customFormat="1" ht="36" customHeight="1">
      <c r="A289" s="110" t="s">
        <v>225</v>
      </c>
      <c r="B289" s="102" t="s">
        <v>42</v>
      </c>
      <c r="C289" s="106" t="s">
        <v>52</v>
      </c>
      <c r="D289" s="106" t="s">
        <v>49</v>
      </c>
      <c r="E289" s="110" t="s">
        <v>468</v>
      </c>
      <c r="F289" s="122"/>
      <c r="G289" s="298">
        <f>G290</f>
        <v>305800</v>
      </c>
      <c r="H289" s="205"/>
    </row>
    <row r="290" spans="1:8" s="8" customFormat="1" ht="48.75" customHeight="1">
      <c r="A290" s="245" t="s">
        <v>327</v>
      </c>
      <c r="B290" s="111" t="s">
        <v>42</v>
      </c>
      <c r="C290" s="103" t="s">
        <v>52</v>
      </c>
      <c r="D290" s="103" t="s">
        <v>49</v>
      </c>
      <c r="E290" s="112" t="s">
        <v>226</v>
      </c>
      <c r="F290" s="121"/>
      <c r="G290" s="297">
        <f>G291+G292</f>
        <v>305800</v>
      </c>
      <c r="H290" s="205"/>
    </row>
    <row r="291" spans="1:8" s="10" customFormat="1" ht="64.5" customHeight="1">
      <c r="A291" s="244" t="s">
        <v>54</v>
      </c>
      <c r="B291" s="111" t="s">
        <v>42</v>
      </c>
      <c r="C291" s="103" t="s">
        <v>52</v>
      </c>
      <c r="D291" s="103" t="s">
        <v>49</v>
      </c>
      <c r="E291" s="112" t="s">
        <v>226</v>
      </c>
      <c r="F291" s="114">
        <v>100</v>
      </c>
      <c r="G291" s="297">
        <v>300874</v>
      </c>
      <c r="H291" s="234"/>
    </row>
    <row r="292" spans="1:8" s="13" customFormat="1" ht="33" customHeight="1">
      <c r="A292" s="244" t="s">
        <v>167</v>
      </c>
      <c r="B292" s="111" t="s">
        <v>42</v>
      </c>
      <c r="C292" s="103" t="s">
        <v>52</v>
      </c>
      <c r="D292" s="103" t="s">
        <v>49</v>
      </c>
      <c r="E292" s="112" t="s">
        <v>226</v>
      </c>
      <c r="F292" s="114">
        <v>200</v>
      </c>
      <c r="G292" s="297">
        <v>4926</v>
      </c>
      <c r="H292" s="234"/>
    </row>
    <row r="293" spans="1:8" s="22" customFormat="1" ht="16.5" customHeight="1">
      <c r="A293" s="243" t="s">
        <v>35</v>
      </c>
      <c r="B293" s="102" t="s">
        <v>42</v>
      </c>
      <c r="C293" s="106" t="s">
        <v>276</v>
      </c>
      <c r="D293" s="106"/>
      <c r="E293" s="118"/>
      <c r="F293" s="114"/>
      <c r="G293" s="298">
        <f aca="true" t="shared" si="1" ref="G293:G298">G294</f>
        <v>310130</v>
      </c>
      <c r="H293" s="17"/>
    </row>
    <row r="294" spans="1:8" s="25" customFormat="1" ht="16.5">
      <c r="A294" s="243" t="s">
        <v>36</v>
      </c>
      <c r="B294" s="102" t="s">
        <v>42</v>
      </c>
      <c r="C294" s="106" t="s">
        <v>276</v>
      </c>
      <c r="D294" s="106" t="s">
        <v>43</v>
      </c>
      <c r="E294" s="118"/>
      <c r="F294" s="114"/>
      <c r="G294" s="298">
        <f t="shared" si="1"/>
        <v>310130</v>
      </c>
      <c r="H294" s="17"/>
    </row>
    <row r="295" spans="1:8" s="6" customFormat="1" ht="66" customHeight="1">
      <c r="A295" s="110" t="s">
        <v>608</v>
      </c>
      <c r="B295" s="102" t="s">
        <v>42</v>
      </c>
      <c r="C295" s="106" t="s">
        <v>276</v>
      </c>
      <c r="D295" s="106" t="s">
        <v>43</v>
      </c>
      <c r="E295" s="115" t="s">
        <v>393</v>
      </c>
      <c r="F295" s="117"/>
      <c r="G295" s="298">
        <f t="shared" si="1"/>
        <v>310130</v>
      </c>
      <c r="H295" s="17"/>
    </row>
    <row r="296" spans="1:8" s="26" customFormat="1" ht="99.75" customHeight="1">
      <c r="A296" s="243" t="s">
        <v>622</v>
      </c>
      <c r="B296" s="102" t="s">
        <v>42</v>
      </c>
      <c r="C296" s="106" t="s">
        <v>276</v>
      </c>
      <c r="D296" s="106" t="s">
        <v>43</v>
      </c>
      <c r="E296" s="115" t="s">
        <v>396</v>
      </c>
      <c r="F296" s="117"/>
      <c r="G296" s="298">
        <f>G297+G300</f>
        <v>310130</v>
      </c>
      <c r="H296" s="205"/>
    </row>
    <row r="297" spans="1:8" s="26" customFormat="1" ht="67.5" customHeight="1">
      <c r="A297" s="246" t="s">
        <v>236</v>
      </c>
      <c r="B297" s="102" t="s">
        <v>42</v>
      </c>
      <c r="C297" s="106" t="s">
        <v>276</v>
      </c>
      <c r="D297" s="106" t="s">
        <v>43</v>
      </c>
      <c r="E297" s="110" t="s">
        <v>462</v>
      </c>
      <c r="F297" s="122"/>
      <c r="G297" s="298">
        <f t="shared" si="1"/>
        <v>290130</v>
      </c>
      <c r="H297" s="205"/>
    </row>
    <row r="298" spans="1:8" s="26" customFormat="1" ht="54.75" customHeight="1">
      <c r="A298" s="244" t="s">
        <v>275</v>
      </c>
      <c r="B298" s="111" t="s">
        <v>42</v>
      </c>
      <c r="C298" s="103" t="s">
        <v>276</v>
      </c>
      <c r="D298" s="103" t="s">
        <v>43</v>
      </c>
      <c r="E298" s="112" t="s">
        <v>237</v>
      </c>
      <c r="F298" s="121"/>
      <c r="G298" s="297">
        <f t="shared" si="1"/>
        <v>290130</v>
      </c>
      <c r="H298" s="205"/>
    </row>
    <row r="299" spans="1:8" s="26" customFormat="1" ht="33.75" customHeight="1">
      <c r="A299" s="244" t="s">
        <v>167</v>
      </c>
      <c r="B299" s="111" t="s">
        <v>42</v>
      </c>
      <c r="C299" s="103" t="s">
        <v>276</v>
      </c>
      <c r="D299" s="103" t="s">
        <v>43</v>
      </c>
      <c r="E299" s="112" t="s">
        <v>237</v>
      </c>
      <c r="F299" s="114">
        <v>200</v>
      </c>
      <c r="G299" s="297">
        <v>290130</v>
      </c>
      <c r="H299" s="205"/>
    </row>
    <row r="300" spans="1:8" s="26" customFormat="1" ht="51.75" customHeight="1">
      <c r="A300" s="246" t="s">
        <v>363</v>
      </c>
      <c r="B300" s="102" t="s">
        <v>42</v>
      </c>
      <c r="C300" s="106" t="s">
        <v>276</v>
      </c>
      <c r="D300" s="106" t="s">
        <v>43</v>
      </c>
      <c r="E300" s="110" t="s">
        <v>463</v>
      </c>
      <c r="F300" s="122"/>
      <c r="G300" s="298">
        <f>G301</f>
        <v>20000</v>
      </c>
      <c r="H300" s="205"/>
    </row>
    <row r="301" spans="1:8" s="26" customFormat="1" ht="33.75" customHeight="1">
      <c r="A301" s="244" t="s">
        <v>275</v>
      </c>
      <c r="B301" s="111" t="s">
        <v>42</v>
      </c>
      <c r="C301" s="103" t="s">
        <v>276</v>
      </c>
      <c r="D301" s="103" t="s">
        <v>43</v>
      </c>
      <c r="E301" s="112" t="s">
        <v>362</v>
      </c>
      <c r="F301" s="121"/>
      <c r="G301" s="297">
        <f>G302</f>
        <v>20000</v>
      </c>
      <c r="H301" s="205"/>
    </row>
    <row r="302" spans="1:8" s="26" customFormat="1" ht="33.75" customHeight="1">
      <c r="A302" s="244" t="s">
        <v>167</v>
      </c>
      <c r="B302" s="111" t="s">
        <v>42</v>
      </c>
      <c r="C302" s="103" t="s">
        <v>276</v>
      </c>
      <c r="D302" s="103" t="s">
        <v>43</v>
      </c>
      <c r="E302" s="112" t="s">
        <v>362</v>
      </c>
      <c r="F302" s="114">
        <v>200</v>
      </c>
      <c r="G302" s="297">
        <v>20000</v>
      </c>
      <c r="H302" s="205"/>
    </row>
    <row r="303" spans="1:8" s="9" customFormat="1" ht="37.5" customHeight="1">
      <c r="A303" s="243" t="s">
        <v>47</v>
      </c>
      <c r="B303" s="102" t="s">
        <v>4</v>
      </c>
      <c r="C303" s="106"/>
      <c r="D303" s="106"/>
      <c r="E303" s="118"/>
      <c r="F303" s="114"/>
      <c r="G303" s="298">
        <f>G304+G312+G341</f>
        <v>34307690</v>
      </c>
      <c r="H303" s="205"/>
    </row>
    <row r="304" spans="1:8" s="27" customFormat="1" ht="17.25" customHeight="1">
      <c r="A304" s="243" t="s">
        <v>15</v>
      </c>
      <c r="B304" s="102" t="s">
        <v>4</v>
      </c>
      <c r="C304" s="106" t="s">
        <v>43</v>
      </c>
      <c r="D304" s="106"/>
      <c r="E304" s="118"/>
      <c r="F304" s="114"/>
      <c r="G304" s="298">
        <f>G305</f>
        <v>2544354</v>
      </c>
      <c r="H304" s="205"/>
    </row>
    <row r="305" spans="1:8" s="11" customFormat="1" ht="46.5">
      <c r="A305" s="243" t="s">
        <v>288</v>
      </c>
      <c r="B305" s="102" t="s">
        <v>4</v>
      </c>
      <c r="C305" s="106" t="s">
        <v>43</v>
      </c>
      <c r="D305" s="106" t="s">
        <v>49</v>
      </c>
      <c r="E305" s="118"/>
      <c r="F305" s="114"/>
      <c r="G305" s="298">
        <f>G306</f>
        <v>2544354</v>
      </c>
      <c r="H305" s="17"/>
    </row>
    <row r="306" spans="1:8" s="6" customFormat="1" ht="51.75" customHeight="1">
      <c r="A306" s="110" t="s">
        <v>623</v>
      </c>
      <c r="B306" s="102" t="s">
        <v>4</v>
      </c>
      <c r="C306" s="106" t="s">
        <v>43</v>
      </c>
      <c r="D306" s="106" t="s">
        <v>49</v>
      </c>
      <c r="E306" s="115" t="s">
        <v>376</v>
      </c>
      <c r="F306" s="117"/>
      <c r="G306" s="298">
        <f>G307</f>
        <v>2544354</v>
      </c>
      <c r="H306" s="17"/>
    </row>
    <row r="307" spans="1:8" s="6" customFormat="1" ht="80.25" customHeight="1">
      <c r="A307" s="110" t="s">
        <v>577</v>
      </c>
      <c r="B307" s="102" t="s">
        <v>4</v>
      </c>
      <c r="C307" s="106" t="s">
        <v>43</v>
      </c>
      <c r="D307" s="106" t="s">
        <v>49</v>
      </c>
      <c r="E307" s="110" t="s">
        <v>377</v>
      </c>
      <c r="F307" s="122"/>
      <c r="G307" s="298">
        <f>G308</f>
        <v>2544354</v>
      </c>
      <c r="H307" s="17"/>
    </row>
    <row r="308" spans="1:8" s="6" customFormat="1" ht="50.25" customHeight="1">
      <c r="A308" s="246" t="s">
        <v>718</v>
      </c>
      <c r="B308" s="102" t="s">
        <v>4</v>
      </c>
      <c r="C308" s="106" t="s">
        <v>43</v>
      </c>
      <c r="D308" s="106" t="s">
        <v>49</v>
      </c>
      <c r="E308" s="110" t="s">
        <v>378</v>
      </c>
      <c r="F308" s="122"/>
      <c r="G308" s="298">
        <f>G309</f>
        <v>2544354</v>
      </c>
      <c r="H308" s="17"/>
    </row>
    <row r="309" spans="1:8" s="8" customFormat="1" ht="30.75">
      <c r="A309" s="245" t="s">
        <v>187</v>
      </c>
      <c r="B309" s="111" t="s">
        <v>4</v>
      </c>
      <c r="C309" s="103" t="s">
        <v>43</v>
      </c>
      <c r="D309" s="103" t="s">
        <v>49</v>
      </c>
      <c r="E309" s="112" t="s">
        <v>239</v>
      </c>
      <c r="F309" s="121"/>
      <c r="G309" s="297">
        <f>G310+G311</f>
        <v>2544354</v>
      </c>
      <c r="H309" s="205"/>
    </row>
    <row r="310" spans="1:8" s="13" customFormat="1" ht="66.75" customHeight="1">
      <c r="A310" s="244" t="s">
        <v>54</v>
      </c>
      <c r="B310" s="111" t="s">
        <v>4</v>
      </c>
      <c r="C310" s="103" t="s">
        <v>43</v>
      </c>
      <c r="D310" s="103" t="s">
        <v>49</v>
      </c>
      <c r="E310" s="112" t="s">
        <v>239</v>
      </c>
      <c r="F310" s="114">
        <v>100</v>
      </c>
      <c r="G310" s="297">
        <v>2295754</v>
      </c>
      <c r="H310" s="234"/>
    </row>
    <row r="311" spans="1:8" s="13" customFormat="1" ht="35.25" customHeight="1">
      <c r="A311" s="244" t="s">
        <v>167</v>
      </c>
      <c r="B311" s="111" t="s">
        <v>4</v>
      </c>
      <c r="C311" s="103" t="s">
        <v>43</v>
      </c>
      <c r="D311" s="103" t="s">
        <v>49</v>
      </c>
      <c r="E311" s="112" t="s">
        <v>239</v>
      </c>
      <c r="F311" s="114">
        <v>200</v>
      </c>
      <c r="G311" s="297">
        <v>248600</v>
      </c>
      <c r="H311" s="234"/>
    </row>
    <row r="312" spans="1:8" s="10" customFormat="1" ht="15">
      <c r="A312" s="243" t="s">
        <v>180</v>
      </c>
      <c r="B312" s="102" t="s">
        <v>4</v>
      </c>
      <c r="C312" s="106" t="s">
        <v>52</v>
      </c>
      <c r="D312" s="106"/>
      <c r="E312" s="115"/>
      <c r="F312" s="114"/>
      <c r="G312" s="298">
        <f>G313+G330</f>
        <v>24406786</v>
      </c>
      <c r="H312" s="234"/>
    </row>
    <row r="313" spans="1:8" s="10" customFormat="1" ht="15">
      <c r="A313" s="243" t="s">
        <v>301</v>
      </c>
      <c r="B313" s="102" t="s">
        <v>4</v>
      </c>
      <c r="C313" s="106" t="s">
        <v>52</v>
      </c>
      <c r="D313" s="106" t="s">
        <v>45</v>
      </c>
      <c r="E313" s="115"/>
      <c r="F313" s="114"/>
      <c r="G313" s="298">
        <f>G314</f>
        <v>5843364</v>
      </c>
      <c r="H313" s="234"/>
    </row>
    <row r="314" spans="1:8" s="10" customFormat="1" ht="30.75">
      <c r="A314" s="110" t="s">
        <v>578</v>
      </c>
      <c r="B314" s="102" t="s">
        <v>4</v>
      </c>
      <c r="C314" s="106" t="s">
        <v>52</v>
      </c>
      <c r="D314" s="106" t="s">
        <v>45</v>
      </c>
      <c r="E314" s="115" t="s">
        <v>381</v>
      </c>
      <c r="F314" s="117"/>
      <c r="G314" s="298">
        <f>G315</f>
        <v>5843364</v>
      </c>
      <c r="H314" s="234"/>
    </row>
    <row r="315" spans="1:8" s="10" customFormat="1" ht="62.25">
      <c r="A315" s="110" t="s">
        <v>617</v>
      </c>
      <c r="B315" s="102" t="s">
        <v>4</v>
      </c>
      <c r="C315" s="106" t="s">
        <v>52</v>
      </c>
      <c r="D315" s="106" t="s">
        <v>45</v>
      </c>
      <c r="E315" s="115" t="s">
        <v>399</v>
      </c>
      <c r="F315" s="117"/>
      <c r="G315" s="298">
        <f>G316</f>
        <v>5843364</v>
      </c>
      <c r="H315" s="234"/>
    </row>
    <row r="316" spans="1:8" s="10" customFormat="1" ht="30.75">
      <c r="A316" s="246" t="s">
        <v>220</v>
      </c>
      <c r="B316" s="102" t="s">
        <v>4</v>
      </c>
      <c r="C316" s="106" t="s">
        <v>52</v>
      </c>
      <c r="D316" s="106" t="s">
        <v>45</v>
      </c>
      <c r="E316" s="110" t="s">
        <v>458</v>
      </c>
      <c r="F316" s="122"/>
      <c r="G316" s="297">
        <f>G317+G320+G323</f>
        <v>5843364</v>
      </c>
      <c r="H316" s="234"/>
    </row>
    <row r="317" spans="1:8" s="10" customFormat="1" ht="33.75" customHeight="1">
      <c r="A317" s="243" t="s">
        <v>240</v>
      </c>
      <c r="B317" s="102" t="s">
        <v>4</v>
      </c>
      <c r="C317" s="278" t="s">
        <v>52</v>
      </c>
      <c r="D317" s="278" t="s">
        <v>45</v>
      </c>
      <c r="E317" s="110" t="s">
        <v>242</v>
      </c>
      <c r="F317" s="122"/>
      <c r="G317" s="298">
        <f>G318+G319</f>
        <v>87801</v>
      </c>
      <c r="H317" s="234"/>
    </row>
    <row r="318" spans="1:8" s="10" customFormat="1" ht="30.75">
      <c r="A318" s="244" t="s">
        <v>167</v>
      </c>
      <c r="B318" s="111" t="s">
        <v>4</v>
      </c>
      <c r="C318" s="103" t="s">
        <v>52</v>
      </c>
      <c r="D318" s="103" t="s">
        <v>45</v>
      </c>
      <c r="E318" s="112" t="s">
        <v>242</v>
      </c>
      <c r="F318" s="114">
        <v>200</v>
      </c>
      <c r="G318" s="297">
        <v>1572</v>
      </c>
      <c r="H318" s="234"/>
    </row>
    <row r="319" spans="1:8" s="10" customFormat="1" ht="15">
      <c r="A319" s="244" t="s">
        <v>300</v>
      </c>
      <c r="B319" s="111" t="s">
        <v>4</v>
      </c>
      <c r="C319" s="103" t="s">
        <v>52</v>
      </c>
      <c r="D319" s="103" t="s">
        <v>45</v>
      </c>
      <c r="E319" s="112" t="s">
        <v>242</v>
      </c>
      <c r="F319" s="114">
        <v>300</v>
      </c>
      <c r="G319" s="297">
        <v>86229</v>
      </c>
      <c r="H319" s="234"/>
    </row>
    <row r="320" spans="1:8" s="10" customFormat="1" ht="30.75">
      <c r="A320" s="246" t="s">
        <v>277</v>
      </c>
      <c r="B320" s="102" t="s">
        <v>4</v>
      </c>
      <c r="C320" s="278" t="s">
        <v>52</v>
      </c>
      <c r="D320" s="278" t="s">
        <v>45</v>
      </c>
      <c r="E320" s="110" t="s">
        <v>243</v>
      </c>
      <c r="F320" s="122"/>
      <c r="G320" s="298">
        <f>G321+G322</f>
        <v>209161</v>
      </c>
      <c r="H320" s="234"/>
    </row>
    <row r="321" spans="1:8" s="10" customFormat="1" ht="30.75">
      <c r="A321" s="244" t="s">
        <v>167</v>
      </c>
      <c r="B321" s="111" t="s">
        <v>4</v>
      </c>
      <c r="C321" s="103" t="s">
        <v>52</v>
      </c>
      <c r="D321" s="103" t="s">
        <v>45</v>
      </c>
      <c r="E321" s="112" t="s">
        <v>243</v>
      </c>
      <c r="F321" s="121">
        <v>200</v>
      </c>
      <c r="G321" s="297">
        <v>2703</v>
      </c>
      <c r="H321" s="234"/>
    </row>
    <row r="322" spans="1:8" s="10" customFormat="1" ht="15">
      <c r="A322" s="244" t="s">
        <v>300</v>
      </c>
      <c r="B322" s="111" t="s">
        <v>4</v>
      </c>
      <c r="C322" s="103" t="s">
        <v>52</v>
      </c>
      <c r="D322" s="103" t="s">
        <v>45</v>
      </c>
      <c r="E322" s="112" t="s">
        <v>243</v>
      </c>
      <c r="F322" s="114">
        <v>300</v>
      </c>
      <c r="G322" s="297">
        <v>206458</v>
      </c>
      <c r="H322" s="234"/>
    </row>
    <row r="323" spans="1:8" s="10" customFormat="1" ht="30.75">
      <c r="A323" s="243" t="s">
        <v>292</v>
      </c>
      <c r="B323" s="102" t="s">
        <v>4</v>
      </c>
      <c r="C323" s="278" t="s">
        <v>52</v>
      </c>
      <c r="D323" s="278" t="s">
        <v>45</v>
      </c>
      <c r="E323" s="110" t="s">
        <v>244</v>
      </c>
      <c r="F323" s="122"/>
      <c r="G323" s="298">
        <f>G324+G327</f>
        <v>5546402</v>
      </c>
      <c r="H323" s="234"/>
    </row>
    <row r="324" spans="1:8" s="10" customFormat="1" ht="18" customHeight="1">
      <c r="A324" s="246" t="s">
        <v>16</v>
      </c>
      <c r="B324" s="102" t="s">
        <v>4</v>
      </c>
      <c r="C324" s="278" t="s">
        <v>52</v>
      </c>
      <c r="D324" s="278" t="s">
        <v>45</v>
      </c>
      <c r="E324" s="110" t="s">
        <v>245</v>
      </c>
      <c r="F324" s="122"/>
      <c r="G324" s="298">
        <f>G326+G325</f>
        <v>4625402</v>
      </c>
      <c r="H324" s="234"/>
    </row>
    <row r="325" spans="1:8" s="10" customFormat="1" ht="30.75">
      <c r="A325" s="244" t="s">
        <v>167</v>
      </c>
      <c r="B325" s="111" t="s">
        <v>4</v>
      </c>
      <c r="C325" s="103" t="s">
        <v>52</v>
      </c>
      <c r="D325" s="103" t="s">
        <v>45</v>
      </c>
      <c r="E325" s="112" t="s">
        <v>245</v>
      </c>
      <c r="F325" s="114">
        <v>200</v>
      </c>
      <c r="G325" s="297">
        <v>80400</v>
      </c>
      <c r="H325" s="234"/>
    </row>
    <row r="326" spans="1:8" s="10" customFormat="1" ht="15">
      <c r="A326" s="244" t="s">
        <v>300</v>
      </c>
      <c r="B326" s="111" t="s">
        <v>4</v>
      </c>
      <c r="C326" s="103" t="s">
        <v>52</v>
      </c>
      <c r="D326" s="103" t="s">
        <v>45</v>
      </c>
      <c r="E326" s="112" t="s">
        <v>245</v>
      </c>
      <c r="F326" s="114">
        <v>300</v>
      </c>
      <c r="G326" s="297">
        <v>4545002</v>
      </c>
      <c r="H326" s="234"/>
    </row>
    <row r="327" spans="1:8" s="10" customFormat="1" ht="18.75" customHeight="1">
      <c r="A327" s="246" t="s">
        <v>56</v>
      </c>
      <c r="B327" s="102" t="s">
        <v>4</v>
      </c>
      <c r="C327" s="278" t="s">
        <v>52</v>
      </c>
      <c r="D327" s="278" t="s">
        <v>45</v>
      </c>
      <c r="E327" s="110" t="s">
        <v>246</v>
      </c>
      <c r="F327" s="122"/>
      <c r="G327" s="298">
        <f>G329+G328</f>
        <v>921000</v>
      </c>
      <c r="H327" s="234"/>
    </row>
    <row r="328" spans="1:8" s="10" customFormat="1" ht="30.75">
      <c r="A328" s="244" t="s">
        <v>167</v>
      </c>
      <c r="B328" s="111" t="s">
        <v>4</v>
      </c>
      <c r="C328" s="103" t="s">
        <v>52</v>
      </c>
      <c r="D328" s="103" t="s">
        <v>45</v>
      </c>
      <c r="E328" s="112" t="s">
        <v>246</v>
      </c>
      <c r="F328" s="114">
        <v>200</v>
      </c>
      <c r="G328" s="297">
        <v>15925</v>
      </c>
      <c r="H328" s="234"/>
    </row>
    <row r="329" spans="1:8" s="10" customFormat="1" ht="15">
      <c r="A329" s="244" t="s">
        <v>300</v>
      </c>
      <c r="B329" s="111" t="s">
        <v>4</v>
      </c>
      <c r="C329" s="103" t="s">
        <v>52</v>
      </c>
      <c r="D329" s="103" t="s">
        <v>45</v>
      </c>
      <c r="E329" s="112" t="s">
        <v>246</v>
      </c>
      <c r="F329" s="114">
        <v>300</v>
      </c>
      <c r="G329" s="297">
        <v>905075</v>
      </c>
      <c r="H329" s="234"/>
    </row>
    <row r="330" spans="1:8" s="10" customFormat="1" ht="15">
      <c r="A330" s="243" t="s">
        <v>181</v>
      </c>
      <c r="B330" s="102" t="s">
        <v>4</v>
      </c>
      <c r="C330" s="106" t="s">
        <v>52</v>
      </c>
      <c r="D330" s="106" t="s">
        <v>46</v>
      </c>
      <c r="E330" s="112"/>
      <c r="F330" s="114"/>
      <c r="G330" s="298">
        <f>G331</f>
        <v>18563422</v>
      </c>
      <c r="H330" s="234"/>
    </row>
    <row r="331" spans="1:8" s="10" customFormat="1" ht="30.75">
      <c r="A331" s="110" t="s">
        <v>578</v>
      </c>
      <c r="B331" s="102" t="s">
        <v>4</v>
      </c>
      <c r="C331" s="106" t="s">
        <v>52</v>
      </c>
      <c r="D331" s="106" t="s">
        <v>46</v>
      </c>
      <c r="E331" s="115" t="s">
        <v>381</v>
      </c>
      <c r="F331" s="114"/>
      <c r="G331" s="298">
        <f>G332</f>
        <v>18563422</v>
      </c>
      <c r="H331" s="234"/>
    </row>
    <row r="332" spans="1:8" s="10" customFormat="1" ht="62.25">
      <c r="A332" s="110" t="s">
        <v>617</v>
      </c>
      <c r="B332" s="102" t="s">
        <v>4</v>
      </c>
      <c r="C332" s="106" t="s">
        <v>52</v>
      </c>
      <c r="D332" s="106" t="s">
        <v>46</v>
      </c>
      <c r="E332" s="115" t="s">
        <v>399</v>
      </c>
      <c r="F332" s="114"/>
      <c r="G332" s="298">
        <f>G333</f>
        <v>18563422</v>
      </c>
      <c r="H332" s="234"/>
    </row>
    <row r="333" spans="1:8" s="10" customFormat="1" ht="30.75">
      <c r="A333" s="246" t="s">
        <v>220</v>
      </c>
      <c r="B333" s="102" t="s">
        <v>4</v>
      </c>
      <c r="C333" s="106" t="s">
        <v>52</v>
      </c>
      <c r="D333" s="106" t="s">
        <v>46</v>
      </c>
      <c r="E333" s="110" t="s">
        <v>458</v>
      </c>
      <c r="F333" s="114"/>
      <c r="G333" s="298">
        <f>G334+G337+G339</f>
        <v>18563422</v>
      </c>
      <c r="H333" s="234"/>
    </row>
    <row r="334" spans="1:8" s="10" customFormat="1" ht="15">
      <c r="A334" s="243" t="s">
        <v>285</v>
      </c>
      <c r="B334" s="102" t="s">
        <v>4</v>
      </c>
      <c r="C334" s="106" t="s">
        <v>52</v>
      </c>
      <c r="D334" s="106" t="s">
        <v>46</v>
      </c>
      <c r="E334" s="110" t="s">
        <v>241</v>
      </c>
      <c r="F334" s="114"/>
      <c r="G334" s="298">
        <f>G336+G335</f>
        <v>1946682</v>
      </c>
      <c r="H334" s="234"/>
    </row>
    <row r="335" spans="1:8" s="10" customFormat="1" ht="30.75">
      <c r="A335" s="244" t="s">
        <v>167</v>
      </c>
      <c r="B335" s="111" t="s">
        <v>4</v>
      </c>
      <c r="C335" s="103" t="s">
        <v>52</v>
      </c>
      <c r="D335" s="103" t="s">
        <v>46</v>
      </c>
      <c r="E335" s="112" t="s">
        <v>241</v>
      </c>
      <c r="F335" s="114">
        <v>200</v>
      </c>
      <c r="G335" s="297">
        <v>179</v>
      </c>
      <c r="H335" s="234"/>
    </row>
    <row r="336" spans="1:8" s="10" customFormat="1" ht="15">
      <c r="A336" s="244" t="s">
        <v>300</v>
      </c>
      <c r="B336" s="111" t="s">
        <v>4</v>
      </c>
      <c r="C336" s="103" t="s">
        <v>52</v>
      </c>
      <c r="D336" s="103" t="s">
        <v>46</v>
      </c>
      <c r="E336" s="112" t="s">
        <v>241</v>
      </c>
      <c r="F336" s="114">
        <v>300</v>
      </c>
      <c r="G336" s="297">
        <v>1946503</v>
      </c>
      <c r="H336" s="234"/>
    </row>
    <row r="337" spans="1:8" s="10" customFormat="1" ht="30" customHeight="1">
      <c r="A337" s="325" t="s">
        <v>750</v>
      </c>
      <c r="B337" s="133" t="s">
        <v>4</v>
      </c>
      <c r="C337" s="133" t="s">
        <v>52</v>
      </c>
      <c r="D337" s="133" t="s">
        <v>46</v>
      </c>
      <c r="E337" s="115" t="s">
        <v>748</v>
      </c>
      <c r="F337" s="133"/>
      <c r="G337" s="355">
        <f>G338</f>
        <v>16534070</v>
      </c>
      <c r="H337" s="234"/>
    </row>
    <row r="338" spans="1:8" s="10" customFormat="1" ht="15">
      <c r="A338" s="244" t="s">
        <v>300</v>
      </c>
      <c r="B338" s="134" t="s">
        <v>4</v>
      </c>
      <c r="C338" s="134" t="s">
        <v>52</v>
      </c>
      <c r="D338" s="134" t="s">
        <v>46</v>
      </c>
      <c r="E338" s="131" t="s">
        <v>748</v>
      </c>
      <c r="F338" s="134" t="s">
        <v>337</v>
      </c>
      <c r="G338" s="324">
        <v>16534070</v>
      </c>
      <c r="H338" s="234"/>
    </row>
    <row r="339" spans="1:8" s="10" customFormat="1" ht="30.75">
      <c r="A339" s="325" t="s">
        <v>751</v>
      </c>
      <c r="B339" s="133" t="s">
        <v>4</v>
      </c>
      <c r="C339" s="133" t="s">
        <v>52</v>
      </c>
      <c r="D339" s="133" t="s">
        <v>46</v>
      </c>
      <c r="E339" s="115" t="s">
        <v>749</v>
      </c>
      <c r="F339" s="134"/>
      <c r="G339" s="355">
        <f>G340</f>
        <v>82670</v>
      </c>
      <c r="H339" s="234"/>
    </row>
    <row r="340" spans="1:8" s="10" customFormat="1" ht="30.75">
      <c r="A340" s="244" t="s">
        <v>167</v>
      </c>
      <c r="B340" s="134" t="s">
        <v>4</v>
      </c>
      <c r="C340" s="134" t="s">
        <v>52</v>
      </c>
      <c r="D340" s="134" t="s">
        <v>46</v>
      </c>
      <c r="E340" s="131" t="s">
        <v>749</v>
      </c>
      <c r="F340" s="134" t="s">
        <v>178</v>
      </c>
      <c r="G340" s="324">
        <v>82670</v>
      </c>
      <c r="H340" s="234"/>
    </row>
    <row r="341" spans="1:8" s="27" customFormat="1" ht="49.5" customHeight="1">
      <c r="A341" s="243" t="s">
        <v>281</v>
      </c>
      <c r="B341" s="102" t="s">
        <v>4</v>
      </c>
      <c r="C341" s="106" t="s">
        <v>287</v>
      </c>
      <c r="D341" s="106"/>
      <c r="E341" s="115"/>
      <c r="F341" s="114"/>
      <c r="G341" s="298">
        <f>G342+G348</f>
        <v>7356550</v>
      </c>
      <c r="H341" s="205"/>
    </row>
    <row r="342" spans="1:8" s="12" customFormat="1" ht="32.25" customHeight="1">
      <c r="A342" s="243" t="s">
        <v>53</v>
      </c>
      <c r="B342" s="102" t="s">
        <v>4</v>
      </c>
      <c r="C342" s="106" t="s">
        <v>287</v>
      </c>
      <c r="D342" s="106" t="s">
        <v>43</v>
      </c>
      <c r="E342" s="115"/>
      <c r="F342" s="114"/>
      <c r="G342" s="298">
        <f>G343</f>
        <v>6999650</v>
      </c>
      <c r="H342" s="3"/>
    </row>
    <row r="343" spans="1:8" s="16" customFormat="1" ht="49.5" customHeight="1">
      <c r="A343" s="110" t="s">
        <v>623</v>
      </c>
      <c r="B343" s="102" t="s">
        <v>4</v>
      </c>
      <c r="C343" s="106" t="s">
        <v>287</v>
      </c>
      <c r="D343" s="106" t="s">
        <v>43</v>
      </c>
      <c r="E343" s="115" t="s">
        <v>376</v>
      </c>
      <c r="F343" s="117"/>
      <c r="G343" s="298">
        <f>G347</f>
        <v>6999650</v>
      </c>
      <c r="H343" s="3"/>
    </row>
    <row r="344" spans="1:8" s="16" customFormat="1" ht="64.5" customHeight="1">
      <c r="A344" s="110" t="s">
        <v>624</v>
      </c>
      <c r="B344" s="102" t="s">
        <v>4</v>
      </c>
      <c r="C344" s="106" t="s">
        <v>287</v>
      </c>
      <c r="D344" s="106" t="s">
        <v>43</v>
      </c>
      <c r="E344" s="115" t="s">
        <v>395</v>
      </c>
      <c r="F344" s="117"/>
      <c r="G344" s="298">
        <f>G345</f>
        <v>6999650</v>
      </c>
      <c r="H344" s="3"/>
    </row>
    <row r="345" spans="1:8" s="16" customFormat="1" ht="48" customHeight="1">
      <c r="A345" s="246" t="s">
        <v>248</v>
      </c>
      <c r="B345" s="102" t="s">
        <v>4</v>
      </c>
      <c r="C345" s="106" t="s">
        <v>287</v>
      </c>
      <c r="D345" s="106" t="s">
        <v>43</v>
      </c>
      <c r="E345" s="110" t="s">
        <v>464</v>
      </c>
      <c r="F345" s="122"/>
      <c r="G345" s="298">
        <f>G346</f>
        <v>6999650</v>
      </c>
      <c r="H345" s="3"/>
    </row>
    <row r="346" spans="1:8" s="16" customFormat="1" ht="51.75" customHeight="1">
      <c r="A346" s="245" t="s">
        <v>233</v>
      </c>
      <c r="B346" s="111" t="s">
        <v>4</v>
      </c>
      <c r="C346" s="103" t="s">
        <v>287</v>
      </c>
      <c r="D346" s="103" t="s">
        <v>43</v>
      </c>
      <c r="E346" s="112" t="s">
        <v>247</v>
      </c>
      <c r="F346" s="121"/>
      <c r="G346" s="297">
        <f>G347</f>
        <v>6999650</v>
      </c>
      <c r="H346" s="3"/>
    </row>
    <row r="347" spans="1:8" s="16" customFormat="1" ht="16.5" customHeight="1">
      <c r="A347" s="112" t="s">
        <v>299</v>
      </c>
      <c r="B347" s="111" t="s">
        <v>4</v>
      </c>
      <c r="C347" s="103" t="s">
        <v>287</v>
      </c>
      <c r="D347" s="103" t="s">
        <v>43</v>
      </c>
      <c r="E347" s="112" t="s">
        <v>247</v>
      </c>
      <c r="F347" s="114">
        <v>500</v>
      </c>
      <c r="G347" s="297">
        <v>6999650</v>
      </c>
      <c r="H347" s="3"/>
    </row>
    <row r="348" spans="1:8" s="16" customFormat="1" ht="30" customHeight="1">
      <c r="A348" s="109" t="s">
        <v>771</v>
      </c>
      <c r="B348" s="102" t="s">
        <v>4</v>
      </c>
      <c r="C348" s="344" t="s">
        <v>287</v>
      </c>
      <c r="D348" s="133" t="s">
        <v>45</v>
      </c>
      <c r="E348" s="110"/>
      <c r="F348" s="117"/>
      <c r="G348" s="298">
        <f>G349</f>
        <v>356900</v>
      </c>
      <c r="H348" s="3"/>
    </row>
    <row r="349" spans="1:8" s="16" customFormat="1" ht="50.25" customHeight="1">
      <c r="A349" s="110" t="s">
        <v>623</v>
      </c>
      <c r="B349" s="102" t="s">
        <v>4</v>
      </c>
      <c r="C349" s="344" t="s">
        <v>287</v>
      </c>
      <c r="D349" s="133" t="s">
        <v>45</v>
      </c>
      <c r="E349" s="110" t="s">
        <v>376</v>
      </c>
      <c r="F349" s="117"/>
      <c r="G349" s="297">
        <f>G350</f>
        <v>356900</v>
      </c>
      <c r="H349" s="3"/>
    </row>
    <row r="350" spans="1:8" s="16" customFormat="1" ht="70.5" customHeight="1">
      <c r="A350" s="110" t="s">
        <v>624</v>
      </c>
      <c r="B350" s="102" t="s">
        <v>4</v>
      </c>
      <c r="C350" s="351" t="s">
        <v>287</v>
      </c>
      <c r="D350" s="133" t="s">
        <v>45</v>
      </c>
      <c r="E350" s="110" t="s">
        <v>395</v>
      </c>
      <c r="F350" s="117"/>
      <c r="G350" s="297">
        <f>G351</f>
        <v>356900</v>
      </c>
      <c r="H350" s="3"/>
    </row>
    <row r="351" spans="1:8" s="16" customFormat="1" ht="80.25" customHeight="1">
      <c r="A351" s="246" t="s">
        <v>772</v>
      </c>
      <c r="B351" s="102" t="s">
        <v>4</v>
      </c>
      <c r="C351" s="344" t="s">
        <v>287</v>
      </c>
      <c r="D351" s="133" t="s">
        <v>45</v>
      </c>
      <c r="E351" s="110" t="s">
        <v>773</v>
      </c>
      <c r="F351" s="117"/>
      <c r="G351" s="297">
        <f>G352</f>
        <v>356900</v>
      </c>
      <c r="H351" s="3"/>
    </row>
    <row r="352" spans="1:8" s="16" customFormat="1" ht="49.5" customHeight="1">
      <c r="A352" s="110" t="s">
        <v>774</v>
      </c>
      <c r="B352" s="102" t="s">
        <v>4</v>
      </c>
      <c r="C352" s="344" t="s">
        <v>287</v>
      </c>
      <c r="D352" s="133" t="s">
        <v>45</v>
      </c>
      <c r="E352" s="110" t="s">
        <v>775</v>
      </c>
      <c r="F352" s="117"/>
      <c r="G352" s="297">
        <f>G353</f>
        <v>356900</v>
      </c>
      <c r="H352" s="3"/>
    </row>
    <row r="353" spans="1:8" s="16" customFormat="1" ht="26.25" customHeight="1">
      <c r="A353" s="112" t="s">
        <v>299</v>
      </c>
      <c r="B353" s="111" t="s">
        <v>4</v>
      </c>
      <c r="C353" s="352" t="s">
        <v>287</v>
      </c>
      <c r="D353" s="134" t="s">
        <v>45</v>
      </c>
      <c r="E353" s="112" t="s">
        <v>775</v>
      </c>
      <c r="F353" s="114">
        <v>500</v>
      </c>
      <c r="G353" s="297">
        <v>356900</v>
      </c>
      <c r="H353" s="3"/>
    </row>
    <row r="354" spans="1:8" s="9" customFormat="1" ht="31.5" customHeight="1">
      <c r="A354" s="243" t="s">
        <v>176</v>
      </c>
      <c r="B354" s="102" t="s">
        <v>291</v>
      </c>
      <c r="C354" s="106"/>
      <c r="D354" s="106"/>
      <c r="E354" s="115"/>
      <c r="F354" s="114"/>
      <c r="G354" s="298">
        <f>G355+G362+G437</f>
        <v>264741898</v>
      </c>
      <c r="H354" s="205"/>
    </row>
    <row r="355" spans="1:8" s="28" customFormat="1" ht="18">
      <c r="A355" s="243" t="s">
        <v>143</v>
      </c>
      <c r="B355" s="102" t="s">
        <v>291</v>
      </c>
      <c r="C355" s="106" t="s">
        <v>46</v>
      </c>
      <c r="D355" s="106"/>
      <c r="E355" s="115"/>
      <c r="F355" s="114"/>
      <c r="G355" s="298">
        <f>G356</f>
        <v>34000</v>
      </c>
      <c r="H355" s="234"/>
    </row>
    <row r="356" spans="1:8" s="11" customFormat="1" ht="16.5">
      <c r="A356" s="243" t="s">
        <v>58</v>
      </c>
      <c r="B356" s="102" t="s">
        <v>291</v>
      </c>
      <c r="C356" s="106" t="s">
        <v>46</v>
      </c>
      <c r="D356" s="106" t="s">
        <v>43</v>
      </c>
      <c r="E356" s="115"/>
      <c r="F356" s="114"/>
      <c r="G356" s="298">
        <f>G357</f>
        <v>34000</v>
      </c>
      <c r="H356" s="17"/>
    </row>
    <row r="357" spans="1:8" s="6" customFormat="1" ht="34.5" customHeight="1">
      <c r="A357" s="110" t="s">
        <v>597</v>
      </c>
      <c r="B357" s="102" t="s">
        <v>291</v>
      </c>
      <c r="C357" s="106" t="s">
        <v>46</v>
      </c>
      <c r="D357" s="106" t="s">
        <v>43</v>
      </c>
      <c r="E357" s="115" t="s">
        <v>389</v>
      </c>
      <c r="F357" s="117"/>
      <c r="G357" s="298">
        <f>G360</f>
        <v>34000</v>
      </c>
      <c r="H357" s="17"/>
    </row>
    <row r="358" spans="1:8" s="6" customFormat="1" ht="64.5" customHeight="1">
      <c r="A358" s="243" t="s">
        <v>598</v>
      </c>
      <c r="B358" s="102" t="s">
        <v>291</v>
      </c>
      <c r="C358" s="106" t="s">
        <v>46</v>
      </c>
      <c r="D358" s="106" t="s">
        <v>43</v>
      </c>
      <c r="E358" s="115" t="s">
        <v>413</v>
      </c>
      <c r="F358" s="117"/>
      <c r="G358" s="298">
        <f>G359</f>
        <v>34000</v>
      </c>
      <c r="H358" s="17"/>
    </row>
    <row r="359" spans="1:8" s="6" customFormat="1" ht="49.5" customHeight="1">
      <c r="A359" s="246" t="s">
        <v>33</v>
      </c>
      <c r="B359" s="102" t="s">
        <v>291</v>
      </c>
      <c r="C359" s="106" t="s">
        <v>46</v>
      </c>
      <c r="D359" s="106" t="s">
        <v>43</v>
      </c>
      <c r="E359" s="110" t="s">
        <v>436</v>
      </c>
      <c r="F359" s="122"/>
      <c r="G359" s="298">
        <f>G360</f>
        <v>34000</v>
      </c>
      <c r="H359" s="17"/>
    </row>
    <row r="360" spans="1:7" s="17" customFormat="1" ht="17.25" customHeight="1">
      <c r="A360" s="244" t="s">
        <v>175</v>
      </c>
      <c r="B360" s="111" t="s">
        <v>291</v>
      </c>
      <c r="C360" s="103" t="s">
        <v>46</v>
      </c>
      <c r="D360" s="103" t="s">
        <v>43</v>
      </c>
      <c r="E360" s="104" t="s">
        <v>249</v>
      </c>
      <c r="F360" s="121"/>
      <c r="G360" s="297">
        <f>G361</f>
        <v>34000</v>
      </c>
    </row>
    <row r="361" spans="1:8" s="13" customFormat="1" ht="34.5" customHeight="1">
      <c r="A361" s="244" t="s">
        <v>55</v>
      </c>
      <c r="B361" s="111" t="s">
        <v>291</v>
      </c>
      <c r="C361" s="103" t="s">
        <v>46</v>
      </c>
      <c r="D361" s="103" t="s">
        <v>43</v>
      </c>
      <c r="E361" s="104" t="s">
        <v>249</v>
      </c>
      <c r="F361" s="114">
        <v>600</v>
      </c>
      <c r="G361" s="297">
        <v>34000</v>
      </c>
      <c r="H361" s="234"/>
    </row>
    <row r="362" spans="1:8" s="6" customFormat="1" ht="17.25" customHeight="1">
      <c r="A362" s="243" t="s">
        <v>144</v>
      </c>
      <c r="B362" s="102" t="s">
        <v>291</v>
      </c>
      <c r="C362" s="106" t="s">
        <v>50</v>
      </c>
      <c r="D362" s="106"/>
      <c r="E362" s="115"/>
      <c r="F362" s="114"/>
      <c r="G362" s="298">
        <f>G363+G371++G406+G413+G427</f>
        <v>256468862</v>
      </c>
      <c r="H362" s="17"/>
    </row>
    <row r="363" spans="1:8" s="29" customFormat="1" ht="15">
      <c r="A363" s="243" t="s">
        <v>30</v>
      </c>
      <c r="B363" s="102" t="s">
        <v>291</v>
      </c>
      <c r="C363" s="106" t="s">
        <v>50</v>
      </c>
      <c r="D363" s="106" t="s">
        <v>43</v>
      </c>
      <c r="E363" s="115"/>
      <c r="F363" s="114"/>
      <c r="G363" s="298">
        <f>G364</f>
        <v>11814881</v>
      </c>
      <c r="H363" s="205"/>
    </row>
    <row r="364" spans="1:8" s="15" customFormat="1" ht="30.75">
      <c r="A364" s="110" t="s">
        <v>606</v>
      </c>
      <c r="B364" s="102" t="s">
        <v>291</v>
      </c>
      <c r="C364" s="106" t="s">
        <v>50</v>
      </c>
      <c r="D364" s="106" t="s">
        <v>43</v>
      </c>
      <c r="E364" s="115" t="s">
        <v>392</v>
      </c>
      <c r="F364" s="114"/>
      <c r="G364" s="298">
        <f>G365</f>
        <v>11814881</v>
      </c>
      <c r="H364" s="235"/>
    </row>
    <row r="365" spans="1:8" s="15" customFormat="1" ht="50.25" customHeight="1">
      <c r="A365" s="110" t="s">
        <v>607</v>
      </c>
      <c r="B365" s="102" t="s">
        <v>291</v>
      </c>
      <c r="C365" s="106" t="s">
        <v>50</v>
      </c>
      <c r="D365" s="106" t="s">
        <v>43</v>
      </c>
      <c r="E365" s="115" t="s">
        <v>400</v>
      </c>
      <c r="F365" s="117"/>
      <c r="G365" s="298">
        <f>G366</f>
        <v>11814881</v>
      </c>
      <c r="H365" s="235"/>
    </row>
    <row r="366" spans="1:8" s="15" customFormat="1" ht="20.25" customHeight="1">
      <c r="A366" s="246" t="s">
        <v>250</v>
      </c>
      <c r="B366" s="102" t="s">
        <v>291</v>
      </c>
      <c r="C366" s="106" t="s">
        <v>50</v>
      </c>
      <c r="D366" s="106" t="s">
        <v>43</v>
      </c>
      <c r="E366" s="110" t="s">
        <v>443</v>
      </c>
      <c r="F366" s="117"/>
      <c r="G366" s="298">
        <f>G367+G369</f>
        <v>11814881</v>
      </c>
      <c r="H366" s="235"/>
    </row>
    <row r="367" spans="1:8" s="5" customFormat="1" ht="96.75" customHeight="1">
      <c r="A367" s="245" t="s">
        <v>230</v>
      </c>
      <c r="B367" s="102" t="s">
        <v>291</v>
      </c>
      <c r="C367" s="106" t="s">
        <v>50</v>
      </c>
      <c r="D367" s="106" t="s">
        <v>43</v>
      </c>
      <c r="E367" s="110" t="s">
        <v>251</v>
      </c>
      <c r="F367" s="122"/>
      <c r="G367" s="298">
        <f>G368</f>
        <v>4904535</v>
      </c>
      <c r="H367" s="17"/>
    </row>
    <row r="368" spans="1:8" s="1" customFormat="1" ht="36" customHeight="1">
      <c r="A368" s="244" t="s">
        <v>55</v>
      </c>
      <c r="B368" s="111" t="s">
        <v>291</v>
      </c>
      <c r="C368" s="103" t="s">
        <v>50</v>
      </c>
      <c r="D368" s="103" t="s">
        <v>43</v>
      </c>
      <c r="E368" s="112" t="s">
        <v>251</v>
      </c>
      <c r="F368" s="114">
        <v>600</v>
      </c>
      <c r="G368" s="297">
        <v>4904535</v>
      </c>
      <c r="H368" s="3"/>
    </row>
    <row r="369" spans="1:8" s="15" customFormat="1" ht="32.25" customHeight="1">
      <c r="A369" s="243" t="s">
        <v>174</v>
      </c>
      <c r="B369" s="102" t="s">
        <v>291</v>
      </c>
      <c r="C369" s="106" t="s">
        <v>50</v>
      </c>
      <c r="D369" s="106" t="s">
        <v>43</v>
      </c>
      <c r="E369" s="107" t="s">
        <v>252</v>
      </c>
      <c r="F369" s="122"/>
      <c r="G369" s="298">
        <f>G370</f>
        <v>6910346</v>
      </c>
      <c r="H369" s="235"/>
    </row>
    <row r="370" spans="1:8" s="1" customFormat="1" ht="33" customHeight="1">
      <c r="A370" s="244" t="s">
        <v>55</v>
      </c>
      <c r="B370" s="111" t="s">
        <v>291</v>
      </c>
      <c r="C370" s="103" t="s">
        <v>50</v>
      </c>
      <c r="D370" s="103" t="s">
        <v>43</v>
      </c>
      <c r="E370" s="104" t="s">
        <v>252</v>
      </c>
      <c r="F370" s="114">
        <v>600</v>
      </c>
      <c r="G370" s="297">
        <f>3790362+1735124+97044+957816+250000+80000</f>
        <v>6910346</v>
      </c>
      <c r="H370" s="3"/>
    </row>
    <row r="371" spans="1:8" s="1" customFormat="1" ht="18" customHeight="1">
      <c r="A371" s="243" t="s">
        <v>278</v>
      </c>
      <c r="B371" s="102" t="s">
        <v>291</v>
      </c>
      <c r="C371" s="106" t="s">
        <v>50</v>
      </c>
      <c r="D371" s="106" t="s">
        <v>44</v>
      </c>
      <c r="E371" s="115"/>
      <c r="F371" s="117"/>
      <c r="G371" s="298">
        <f>G377+G372</f>
        <v>226390474</v>
      </c>
      <c r="H371" s="3"/>
    </row>
    <row r="372" spans="1:8" s="1" customFormat="1" ht="48" customHeight="1">
      <c r="A372" s="143" t="s">
        <v>584</v>
      </c>
      <c r="B372" s="102" t="s">
        <v>291</v>
      </c>
      <c r="C372" s="294" t="s">
        <v>50</v>
      </c>
      <c r="D372" s="294" t="s">
        <v>44</v>
      </c>
      <c r="E372" s="115" t="s">
        <v>525</v>
      </c>
      <c r="F372" s="114"/>
      <c r="G372" s="298">
        <f>G373</f>
        <v>1200000</v>
      </c>
      <c r="H372" s="3"/>
    </row>
    <row r="373" spans="1:8" s="1" customFormat="1" ht="84.75" customHeight="1">
      <c r="A373" s="143" t="s">
        <v>697</v>
      </c>
      <c r="B373" s="102" t="s">
        <v>291</v>
      </c>
      <c r="C373" s="294" t="s">
        <v>50</v>
      </c>
      <c r="D373" s="294" t="s">
        <v>44</v>
      </c>
      <c r="E373" s="115" t="s">
        <v>696</v>
      </c>
      <c r="F373" s="114"/>
      <c r="G373" s="298">
        <f>G374</f>
        <v>1200000</v>
      </c>
      <c r="H373" s="3"/>
    </row>
    <row r="374" spans="1:8" s="1" customFormat="1" ht="37.5" customHeight="1">
      <c r="A374" s="243" t="s">
        <v>700</v>
      </c>
      <c r="B374" s="102" t="s">
        <v>291</v>
      </c>
      <c r="C374" s="294" t="s">
        <v>50</v>
      </c>
      <c r="D374" s="294" t="s">
        <v>44</v>
      </c>
      <c r="E374" s="115" t="s">
        <v>698</v>
      </c>
      <c r="F374" s="114"/>
      <c r="G374" s="298">
        <f>G375</f>
        <v>1200000</v>
      </c>
      <c r="H374" s="3"/>
    </row>
    <row r="375" spans="1:8" s="1" customFormat="1" ht="37.5" customHeight="1">
      <c r="A375" s="243" t="s">
        <v>174</v>
      </c>
      <c r="B375" s="102" t="s">
        <v>291</v>
      </c>
      <c r="C375" s="294" t="s">
        <v>50</v>
      </c>
      <c r="D375" s="294" t="s">
        <v>44</v>
      </c>
      <c r="E375" s="115" t="s">
        <v>699</v>
      </c>
      <c r="F375" s="114"/>
      <c r="G375" s="298">
        <f>G376</f>
        <v>1200000</v>
      </c>
      <c r="H375" s="3"/>
    </row>
    <row r="376" spans="1:8" s="1" customFormat="1" ht="31.5" customHeight="1">
      <c r="A376" s="244" t="s">
        <v>55</v>
      </c>
      <c r="B376" s="111" t="s">
        <v>291</v>
      </c>
      <c r="C376" s="103" t="s">
        <v>50</v>
      </c>
      <c r="D376" s="144" t="s">
        <v>44</v>
      </c>
      <c r="E376" s="131" t="s">
        <v>699</v>
      </c>
      <c r="F376" s="114">
        <v>600</v>
      </c>
      <c r="G376" s="297">
        <v>1200000</v>
      </c>
      <c r="H376" s="3"/>
    </row>
    <row r="377" spans="1:8" s="2" customFormat="1" ht="36" customHeight="1">
      <c r="A377" s="110" t="s">
        <v>606</v>
      </c>
      <c r="B377" s="102" t="s">
        <v>291</v>
      </c>
      <c r="C377" s="106" t="s">
        <v>50</v>
      </c>
      <c r="D377" s="106" t="s">
        <v>44</v>
      </c>
      <c r="E377" s="115" t="s">
        <v>392</v>
      </c>
      <c r="F377" s="114"/>
      <c r="G377" s="298">
        <f>G378</f>
        <v>225190474</v>
      </c>
      <c r="H377" s="205"/>
    </row>
    <row r="378" spans="1:8" s="15" customFormat="1" ht="55.5" customHeight="1">
      <c r="A378" s="110" t="s">
        <v>607</v>
      </c>
      <c r="B378" s="102" t="s">
        <v>291</v>
      </c>
      <c r="C378" s="106" t="s">
        <v>50</v>
      </c>
      <c r="D378" s="106" t="s">
        <v>44</v>
      </c>
      <c r="E378" s="115" t="s">
        <v>400</v>
      </c>
      <c r="F378" s="117"/>
      <c r="G378" s="298">
        <f>G379+G386+G391+G398+G403</f>
        <v>225190474</v>
      </c>
      <c r="H378" s="235"/>
    </row>
    <row r="379" spans="1:8" s="15" customFormat="1" ht="20.25" customHeight="1">
      <c r="A379" s="246" t="s">
        <v>253</v>
      </c>
      <c r="B379" s="102" t="s">
        <v>291</v>
      </c>
      <c r="C379" s="106" t="s">
        <v>50</v>
      </c>
      <c r="D379" s="106" t="s">
        <v>44</v>
      </c>
      <c r="E379" s="107" t="s">
        <v>444</v>
      </c>
      <c r="F379" s="117"/>
      <c r="G379" s="298">
        <f>G380+G382+G384</f>
        <v>213967950</v>
      </c>
      <c r="H379" s="235"/>
    </row>
    <row r="380" spans="1:8" s="8" customFormat="1" ht="113.25" customHeight="1">
      <c r="A380" s="246" t="s">
        <v>162</v>
      </c>
      <c r="B380" s="102" t="s">
        <v>291</v>
      </c>
      <c r="C380" s="106" t="s">
        <v>50</v>
      </c>
      <c r="D380" s="106" t="s">
        <v>44</v>
      </c>
      <c r="E380" s="110" t="s">
        <v>254</v>
      </c>
      <c r="F380" s="122"/>
      <c r="G380" s="298">
        <f>G381</f>
        <v>182777834</v>
      </c>
      <c r="H380" s="205"/>
    </row>
    <row r="381" spans="1:8" s="16" customFormat="1" ht="33" customHeight="1">
      <c r="A381" s="244" t="s">
        <v>55</v>
      </c>
      <c r="B381" s="111" t="s">
        <v>291</v>
      </c>
      <c r="C381" s="103" t="s">
        <v>50</v>
      </c>
      <c r="D381" s="103" t="s">
        <v>44</v>
      </c>
      <c r="E381" s="112" t="s">
        <v>254</v>
      </c>
      <c r="F381" s="114">
        <v>600</v>
      </c>
      <c r="G381" s="297">
        <v>182777834</v>
      </c>
      <c r="H381" s="3"/>
    </row>
    <row r="382" spans="1:8" s="16" customFormat="1" ht="33" customHeight="1">
      <c r="A382" s="243" t="s">
        <v>174</v>
      </c>
      <c r="B382" s="102" t="s">
        <v>291</v>
      </c>
      <c r="C382" s="106" t="s">
        <v>50</v>
      </c>
      <c r="D382" s="106" t="s">
        <v>44</v>
      </c>
      <c r="E382" s="107" t="s">
        <v>255</v>
      </c>
      <c r="F382" s="122"/>
      <c r="G382" s="298">
        <f>G383</f>
        <v>31142826</v>
      </c>
      <c r="H382" s="3"/>
    </row>
    <row r="383" spans="1:8" s="16" customFormat="1" ht="33" customHeight="1">
      <c r="A383" s="244" t="s">
        <v>55</v>
      </c>
      <c r="B383" s="111" t="s">
        <v>291</v>
      </c>
      <c r="C383" s="103" t="s">
        <v>50</v>
      </c>
      <c r="D383" s="103" t="s">
        <v>44</v>
      </c>
      <c r="E383" s="104" t="s">
        <v>255</v>
      </c>
      <c r="F383" s="114">
        <v>600</v>
      </c>
      <c r="G383" s="297">
        <v>31142826</v>
      </c>
      <c r="H383" s="3"/>
    </row>
    <row r="384" spans="1:8" s="16" customFormat="1" ht="24" customHeight="1">
      <c r="A384" s="243" t="s">
        <v>563</v>
      </c>
      <c r="B384" s="102" t="s">
        <v>291</v>
      </c>
      <c r="C384" s="264" t="s">
        <v>50</v>
      </c>
      <c r="D384" s="264" t="s">
        <v>44</v>
      </c>
      <c r="E384" s="107" t="s">
        <v>562</v>
      </c>
      <c r="F384" s="122"/>
      <c r="G384" s="298">
        <f>G385</f>
        <v>47290</v>
      </c>
      <c r="H384" s="3"/>
    </row>
    <row r="385" spans="1:8" s="16" customFormat="1" ht="33" customHeight="1">
      <c r="A385" s="244" t="s">
        <v>55</v>
      </c>
      <c r="B385" s="111" t="s">
        <v>291</v>
      </c>
      <c r="C385" s="103" t="s">
        <v>50</v>
      </c>
      <c r="D385" s="103" t="s">
        <v>44</v>
      </c>
      <c r="E385" s="104" t="s">
        <v>562</v>
      </c>
      <c r="F385" s="114">
        <v>600</v>
      </c>
      <c r="G385" s="297">
        <f>20000+27290</f>
        <v>47290</v>
      </c>
      <c r="H385" s="3"/>
    </row>
    <row r="386" spans="1:8" s="16" customFormat="1" ht="33" customHeight="1">
      <c r="A386" s="246" t="s">
        <v>258</v>
      </c>
      <c r="B386" s="102" t="s">
        <v>291</v>
      </c>
      <c r="C386" s="106" t="s">
        <v>50</v>
      </c>
      <c r="D386" s="106" t="s">
        <v>44</v>
      </c>
      <c r="E386" s="110" t="s">
        <v>445</v>
      </c>
      <c r="F386" s="114"/>
      <c r="G386" s="298">
        <f>G387+G389</f>
        <v>4369050</v>
      </c>
      <c r="H386" s="3"/>
    </row>
    <row r="387" spans="1:8" s="16" customFormat="1" ht="131.25" customHeight="1">
      <c r="A387" s="329" t="s">
        <v>758</v>
      </c>
      <c r="B387" s="102" t="s">
        <v>291</v>
      </c>
      <c r="C387" s="263" t="s">
        <v>50</v>
      </c>
      <c r="D387" s="263" t="s">
        <v>44</v>
      </c>
      <c r="E387" s="110" t="s">
        <v>557</v>
      </c>
      <c r="F387" s="117"/>
      <c r="G387" s="298">
        <f>G388</f>
        <v>423397</v>
      </c>
      <c r="H387" s="3"/>
    </row>
    <row r="388" spans="1:8" s="16" customFormat="1" ht="33" customHeight="1">
      <c r="A388" s="113" t="s">
        <v>55</v>
      </c>
      <c r="B388" s="111" t="s">
        <v>291</v>
      </c>
      <c r="C388" s="103" t="s">
        <v>50</v>
      </c>
      <c r="D388" s="103" t="s">
        <v>44</v>
      </c>
      <c r="E388" s="112" t="s">
        <v>557</v>
      </c>
      <c r="F388" s="114">
        <v>600</v>
      </c>
      <c r="G388" s="297">
        <v>423397</v>
      </c>
      <c r="H388" s="3"/>
    </row>
    <row r="389" spans="1:8" s="16" customFormat="1" ht="123.75" customHeight="1">
      <c r="A389" s="334" t="s">
        <v>759</v>
      </c>
      <c r="B389" s="102" t="s">
        <v>291</v>
      </c>
      <c r="C389" s="106" t="s">
        <v>50</v>
      </c>
      <c r="D389" s="106" t="s">
        <v>44</v>
      </c>
      <c r="E389" s="110" t="s">
        <v>12</v>
      </c>
      <c r="F389" s="114"/>
      <c r="G389" s="298">
        <f>G390</f>
        <v>3945653</v>
      </c>
      <c r="H389" s="3"/>
    </row>
    <row r="390" spans="1:8" s="16" customFormat="1" ht="35.25" customHeight="1">
      <c r="A390" s="244" t="s">
        <v>55</v>
      </c>
      <c r="B390" s="111" t="s">
        <v>291</v>
      </c>
      <c r="C390" s="103" t="s">
        <v>50</v>
      </c>
      <c r="D390" s="103" t="s">
        <v>44</v>
      </c>
      <c r="E390" s="112" t="s">
        <v>12</v>
      </c>
      <c r="F390" s="114">
        <v>600</v>
      </c>
      <c r="G390" s="297">
        <v>3945653</v>
      </c>
      <c r="H390" s="3"/>
    </row>
    <row r="391" spans="1:8" s="16" customFormat="1" ht="34.5" customHeight="1">
      <c r="A391" s="246" t="s">
        <v>259</v>
      </c>
      <c r="B391" s="102" t="s">
        <v>291</v>
      </c>
      <c r="C391" s="106" t="s">
        <v>50</v>
      </c>
      <c r="D391" s="106" t="s">
        <v>44</v>
      </c>
      <c r="E391" s="110" t="s">
        <v>446</v>
      </c>
      <c r="F391" s="117"/>
      <c r="G391" s="298">
        <f>G392+G394+G396</f>
        <v>3226617</v>
      </c>
      <c r="H391" s="3"/>
    </row>
    <row r="392" spans="1:8" s="16" customFormat="1" ht="34.5" customHeight="1">
      <c r="A392" s="120" t="s">
        <v>558</v>
      </c>
      <c r="B392" s="102" t="s">
        <v>291</v>
      </c>
      <c r="C392" s="263" t="s">
        <v>50</v>
      </c>
      <c r="D392" s="263" t="s">
        <v>44</v>
      </c>
      <c r="E392" s="110" t="s">
        <v>559</v>
      </c>
      <c r="F392" s="117"/>
      <c r="G392" s="298">
        <f>G393</f>
        <v>322154</v>
      </c>
      <c r="H392" s="3"/>
    </row>
    <row r="393" spans="1:8" s="16" customFormat="1" ht="34.5" customHeight="1">
      <c r="A393" s="113" t="s">
        <v>55</v>
      </c>
      <c r="B393" s="111" t="s">
        <v>291</v>
      </c>
      <c r="C393" s="103" t="s">
        <v>50</v>
      </c>
      <c r="D393" s="103" t="s">
        <v>44</v>
      </c>
      <c r="E393" s="112" t="s">
        <v>559</v>
      </c>
      <c r="F393" s="121">
        <v>600</v>
      </c>
      <c r="G393" s="297">
        <v>322154</v>
      </c>
      <c r="H393" s="3"/>
    </row>
    <row r="394" spans="1:8" s="16" customFormat="1" ht="36" customHeight="1">
      <c r="A394" s="246" t="s">
        <v>657</v>
      </c>
      <c r="B394" s="102" t="s">
        <v>291</v>
      </c>
      <c r="C394" s="106" t="s">
        <v>50</v>
      </c>
      <c r="D394" s="106" t="s">
        <v>44</v>
      </c>
      <c r="E394" s="110" t="s">
        <v>260</v>
      </c>
      <c r="F394" s="122"/>
      <c r="G394" s="298">
        <f>G395</f>
        <v>2759443</v>
      </c>
      <c r="H394" s="3"/>
    </row>
    <row r="395" spans="1:8" s="16" customFormat="1" ht="33" customHeight="1">
      <c r="A395" s="244" t="s">
        <v>55</v>
      </c>
      <c r="B395" s="111" t="s">
        <v>291</v>
      </c>
      <c r="C395" s="103" t="s">
        <v>50</v>
      </c>
      <c r="D395" s="103" t="s">
        <v>44</v>
      </c>
      <c r="E395" s="112" t="s">
        <v>260</v>
      </c>
      <c r="F395" s="121">
        <v>600</v>
      </c>
      <c r="G395" s="297">
        <v>2759443</v>
      </c>
      <c r="H395" s="3"/>
    </row>
    <row r="396" spans="1:8" s="16" customFormat="1" ht="33" customHeight="1">
      <c r="A396" s="105" t="s">
        <v>679</v>
      </c>
      <c r="B396" s="102" t="s">
        <v>291</v>
      </c>
      <c r="C396" s="285" t="s">
        <v>50</v>
      </c>
      <c r="D396" s="285" t="s">
        <v>44</v>
      </c>
      <c r="E396" s="110" t="s">
        <v>678</v>
      </c>
      <c r="F396" s="122"/>
      <c r="G396" s="298">
        <f>G397</f>
        <v>145020</v>
      </c>
      <c r="H396" s="3"/>
    </row>
    <row r="397" spans="1:8" s="16" customFormat="1" ht="33" customHeight="1">
      <c r="A397" s="244" t="s">
        <v>55</v>
      </c>
      <c r="B397" s="111" t="s">
        <v>291</v>
      </c>
      <c r="C397" s="103" t="s">
        <v>50</v>
      </c>
      <c r="D397" s="103" t="s">
        <v>44</v>
      </c>
      <c r="E397" s="112" t="s">
        <v>678</v>
      </c>
      <c r="F397" s="121">
        <v>600</v>
      </c>
      <c r="G397" s="297">
        <v>145020</v>
      </c>
      <c r="H397" s="3"/>
    </row>
    <row r="398" spans="1:8" s="16" customFormat="1" ht="33" customHeight="1">
      <c r="A398" s="243" t="s">
        <v>529</v>
      </c>
      <c r="B398" s="102" t="s">
        <v>291</v>
      </c>
      <c r="C398" s="262" t="s">
        <v>50</v>
      </c>
      <c r="D398" s="262" t="s">
        <v>44</v>
      </c>
      <c r="E398" s="110" t="s">
        <v>527</v>
      </c>
      <c r="F398" s="117"/>
      <c r="G398" s="298">
        <f>G399+G401</f>
        <v>1321578</v>
      </c>
      <c r="H398" s="3"/>
    </row>
    <row r="399" spans="1:8" s="16" customFormat="1" ht="52.5" customHeight="1">
      <c r="A399" s="243" t="s">
        <v>561</v>
      </c>
      <c r="B399" s="102" t="s">
        <v>291</v>
      </c>
      <c r="C399" s="263" t="s">
        <v>50</v>
      </c>
      <c r="D399" s="263" t="s">
        <v>44</v>
      </c>
      <c r="E399" s="110" t="s">
        <v>560</v>
      </c>
      <c r="F399" s="117"/>
      <c r="G399" s="298">
        <f>G400</f>
        <v>520477</v>
      </c>
      <c r="H399" s="3"/>
    </row>
    <row r="400" spans="1:8" s="16" customFormat="1" ht="33" customHeight="1">
      <c r="A400" s="244" t="s">
        <v>55</v>
      </c>
      <c r="B400" s="111" t="s">
        <v>291</v>
      </c>
      <c r="C400" s="103" t="s">
        <v>50</v>
      </c>
      <c r="D400" s="103" t="s">
        <v>44</v>
      </c>
      <c r="E400" s="112" t="s">
        <v>560</v>
      </c>
      <c r="F400" s="121">
        <v>600</v>
      </c>
      <c r="G400" s="297">
        <v>520477</v>
      </c>
      <c r="H400" s="3"/>
    </row>
    <row r="401" spans="1:8" s="16" customFormat="1" ht="54" customHeight="1">
      <c r="A401" s="243" t="s">
        <v>530</v>
      </c>
      <c r="B401" s="102" t="s">
        <v>291</v>
      </c>
      <c r="C401" s="262" t="s">
        <v>50</v>
      </c>
      <c r="D401" s="262" t="s">
        <v>44</v>
      </c>
      <c r="E401" s="110" t="s">
        <v>528</v>
      </c>
      <c r="F401" s="122"/>
      <c r="G401" s="298">
        <f>G402</f>
        <v>801101</v>
      </c>
      <c r="H401" s="3"/>
    </row>
    <row r="402" spans="1:8" s="16" customFormat="1" ht="33" customHeight="1">
      <c r="A402" s="244" t="s">
        <v>55</v>
      </c>
      <c r="B402" s="111" t="s">
        <v>291</v>
      </c>
      <c r="C402" s="103" t="s">
        <v>50</v>
      </c>
      <c r="D402" s="103" t="s">
        <v>44</v>
      </c>
      <c r="E402" s="112" t="s">
        <v>528</v>
      </c>
      <c r="F402" s="121">
        <v>600</v>
      </c>
      <c r="G402" s="297">
        <v>801101</v>
      </c>
      <c r="H402" s="3"/>
    </row>
    <row r="403" spans="1:8" s="16" customFormat="1" ht="20.25" customHeight="1">
      <c r="A403" s="243" t="s">
        <v>649</v>
      </c>
      <c r="B403" s="102" t="s">
        <v>291</v>
      </c>
      <c r="C403" s="280" t="s">
        <v>50</v>
      </c>
      <c r="D403" s="280" t="s">
        <v>44</v>
      </c>
      <c r="E403" s="110" t="s">
        <v>648</v>
      </c>
      <c r="F403" s="121"/>
      <c r="G403" s="298">
        <f>G404</f>
        <v>2305279</v>
      </c>
      <c r="H403" s="3"/>
    </row>
    <row r="404" spans="1:8" s="16" customFormat="1" ht="36" customHeight="1">
      <c r="A404" s="243" t="s">
        <v>729</v>
      </c>
      <c r="B404" s="102" t="s">
        <v>291</v>
      </c>
      <c r="C404" s="280" t="s">
        <v>50</v>
      </c>
      <c r="D404" s="280" t="s">
        <v>44</v>
      </c>
      <c r="E404" s="110" t="s">
        <v>647</v>
      </c>
      <c r="F404" s="122"/>
      <c r="G404" s="298">
        <f>G405</f>
        <v>2305279</v>
      </c>
      <c r="H404" s="3"/>
    </row>
    <row r="405" spans="1:8" s="16" customFormat="1" ht="33" customHeight="1">
      <c r="A405" s="244" t="s">
        <v>55</v>
      </c>
      <c r="B405" s="111" t="s">
        <v>291</v>
      </c>
      <c r="C405" s="103" t="s">
        <v>50</v>
      </c>
      <c r="D405" s="103" t="s">
        <v>44</v>
      </c>
      <c r="E405" s="112" t="s">
        <v>647</v>
      </c>
      <c r="F405" s="121">
        <v>600</v>
      </c>
      <c r="G405" s="297">
        <v>2305279</v>
      </c>
      <c r="H405" s="3"/>
    </row>
    <row r="406" spans="1:8" s="16" customFormat="1" ht="18" customHeight="1">
      <c r="A406" s="243" t="s">
        <v>297</v>
      </c>
      <c r="B406" s="102" t="s">
        <v>291</v>
      </c>
      <c r="C406" s="106" t="s">
        <v>50</v>
      </c>
      <c r="D406" s="133" t="s">
        <v>45</v>
      </c>
      <c r="E406" s="112"/>
      <c r="F406" s="121"/>
      <c r="G406" s="298">
        <f>G407</f>
        <v>4592844</v>
      </c>
      <c r="H406" s="3"/>
    </row>
    <row r="407" spans="1:8" s="16" customFormat="1" ht="36" customHeight="1">
      <c r="A407" s="110" t="s">
        <v>606</v>
      </c>
      <c r="B407" s="102" t="s">
        <v>291</v>
      </c>
      <c r="C407" s="106" t="s">
        <v>50</v>
      </c>
      <c r="D407" s="133" t="s">
        <v>45</v>
      </c>
      <c r="E407" s="115" t="s">
        <v>392</v>
      </c>
      <c r="F407" s="121"/>
      <c r="G407" s="298">
        <f>G408</f>
        <v>4592844</v>
      </c>
      <c r="H407" s="3"/>
    </row>
    <row r="408" spans="1:8" s="15" customFormat="1" ht="66" customHeight="1">
      <c r="A408" s="110" t="s">
        <v>725</v>
      </c>
      <c r="B408" s="102" t="s">
        <v>291</v>
      </c>
      <c r="C408" s="106" t="s">
        <v>50</v>
      </c>
      <c r="D408" s="133" t="s">
        <v>45</v>
      </c>
      <c r="E408" s="115" t="s">
        <v>407</v>
      </c>
      <c r="F408" s="117"/>
      <c r="G408" s="298">
        <f>G409</f>
        <v>4592844</v>
      </c>
      <c r="H408" s="235"/>
    </row>
    <row r="409" spans="1:8" s="15" customFormat="1" ht="37.5" customHeight="1">
      <c r="A409" s="110" t="s">
        <v>261</v>
      </c>
      <c r="B409" s="102" t="s">
        <v>291</v>
      </c>
      <c r="C409" s="106" t="s">
        <v>50</v>
      </c>
      <c r="D409" s="133" t="s">
        <v>45</v>
      </c>
      <c r="E409" s="110" t="s">
        <v>447</v>
      </c>
      <c r="F409" s="122"/>
      <c r="G409" s="298">
        <f>G410</f>
        <v>4592844</v>
      </c>
      <c r="H409" s="235"/>
    </row>
    <row r="410" spans="1:8" s="15" customFormat="1" ht="30.75">
      <c r="A410" s="244" t="s">
        <v>174</v>
      </c>
      <c r="B410" s="111" t="s">
        <v>291</v>
      </c>
      <c r="C410" s="103" t="s">
        <v>50</v>
      </c>
      <c r="D410" s="134" t="s">
        <v>45</v>
      </c>
      <c r="E410" s="104" t="s">
        <v>262</v>
      </c>
      <c r="F410" s="122"/>
      <c r="G410" s="297">
        <f>G411+G412</f>
        <v>4592844</v>
      </c>
      <c r="H410" s="235"/>
    </row>
    <row r="411" spans="1:8" s="16" customFormat="1" ht="65.25" customHeight="1">
      <c r="A411" s="244" t="s">
        <v>54</v>
      </c>
      <c r="B411" s="111" t="s">
        <v>291</v>
      </c>
      <c r="C411" s="103" t="s">
        <v>50</v>
      </c>
      <c r="D411" s="134" t="s">
        <v>45</v>
      </c>
      <c r="E411" s="104" t="s">
        <v>262</v>
      </c>
      <c r="F411" s="114">
        <v>100</v>
      </c>
      <c r="G411" s="297">
        <v>4341304</v>
      </c>
      <c r="H411" s="3"/>
    </row>
    <row r="412" spans="1:8" s="30" customFormat="1" ht="33.75" customHeight="1">
      <c r="A412" s="244" t="s">
        <v>167</v>
      </c>
      <c r="B412" s="111" t="s">
        <v>291</v>
      </c>
      <c r="C412" s="103" t="s">
        <v>50</v>
      </c>
      <c r="D412" s="134" t="s">
        <v>45</v>
      </c>
      <c r="E412" s="104" t="s">
        <v>262</v>
      </c>
      <c r="F412" s="114">
        <v>200</v>
      </c>
      <c r="G412" s="297">
        <v>251540</v>
      </c>
      <c r="H412" s="230"/>
    </row>
    <row r="413" spans="1:8" s="29" customFormat="1" ht="15">
      <c r="A413" s="243" t="s">
        <v>304</v>
      </c>
      <c r="B413" s="102" t="s">
        <v>291</v>
      </c>
      <c r="C413" s="106" t="s">
        <v>50</v>
      </c>
      <c r="D413" s="106" t="s">
        <v>50</v>
      </c>
      <c r="E413" s="115"/>
      <c r="F413" s="114"/>
      <c r="G413" s="298">
        <f>G414</f>
        <v>7944217</v>
      </c>
      <c r="H413" s="205"/>
    </row>
    <row r="414" spans="1:8" s="29" customFormat="1" ht="62.25">
      <c r="A414" s="110" t="s">
        <v>608</v>
      </c>
      <c r="B414" s="102" t="s">
        <v>291</v>
      </c>
      <c r="C414" s="106" t="s">
        <v>50</v>
      </c>
      <c r="D414" s="106" t="s">
        <v>50</v>
      </c>
      <c r="E414" s="115" t="s">
        <v>393</v>
      </c>
      <c r="F414" s="114"/>
      <c r="G414" s="298">
        <f>G415</f>
        <v>7944217</v>
      </c>
      <c r="H414" s="205"/>
    </row>
    <row r="415" spans="1:8" s="14" customFormat="1" ht="82.5" customHeight="1">
      <c r="A415" s="110" t="s">
        <v>610</v>
      </c>
      <c r="B415" s="102" t="s">
        <v>291</v>
      </c>
      <c r="C415" s="106" t="s">
        <v>50</v>
      </c>
      <c r="D415" s="106" t="s">
        <v>50</v>
      </c>
      <c r="E415" s="115" t="s">
        <v>405</v>
      </c>
      <c r="F415" s="117"/>
      <c r="G415" s="298">
        <f>G416</f>
        <v>7944217</v>
      </c>
      <c r="H415" s="235"/>
    </row>
    <row r="416" spans="1:8" s="14" customFormat="1" ht="34.5" customHeight="1">
      <c r="A416" s="243" t="s">
        <v>336</v>
      </c>
      <c r="B416" s="102" t="s">
        <v>291</v>
      </c>
      <c r="C416" s="106" t="s">
        <v>50</v>
      </c>
      <c r="D416" s="106" t="s">
        <v>50</v>
      </c>
      <c r="E416" s="110" t="s">
        <v>450</v>
      </c>
      <c r="F416" s="117"/>
      <c r="G416" s="298">
        <f>G417+G420+G423+G425+G421</f>
        <v>7944217</v>
      </c>
      <c r="H416" s="235"/>
    </row>
    <row r="417" spans="1:8" s="14" customFormat="1" ht="34.5" customHeight="1">
      <c r="A417" s="243" t="s">
        <v>174</v>
      </c>
      <c r="B417" s="102" t="s">
        <v>291</v>
      </c>
      <c r="C417" s="106" t="s">
        <v>50</v>
      </c>
      <c r="D417" s="106" t="s">
        <v>50</v>
      </c>
      <c r="E417" s="110" t="s">
        <v>229</v>
      </c>
      <c r="F417" s="117"/>
      <c r="G417" s="298">
        <f>G418</f>
        <v>1195007</v>
      </c>
      <c r="H417" s="235"/>
    </row>
    <row r="418" spans="1:8" s="14" customFormat="1" ht="34.5" customHeight="1">
      <c r="A418" s="244" t="s">
        <v>55</v>
      </c>
      <c r="B418" s="111" t="s">
        <v>291</v>
      </c>
      <c r="C418" s="103" t="s">
        <v>50</v>
      </c>
      <c r="D418" s="103" t="s">
        <v>50</v>
      </c>
      <c r="E418" s="112" t="s">
        <v>229</v>
      </c>
      <c r="F418" s="114">
        <v>600</v>
      </c>
      <c r="G418" s="297">
        <v>1195007</v>
      </c>
      <c r="H418" s="235"/>
    </row>
    <row r="419" spans="1:8" s="14" customFormat="1" ht="34.5" customHeight="1">
      <c r="A419" s="279" t="s">
        <v>652</v>
      </c>
      <c r="B419" s="102" t="s">
        <v>291</v>
      </c>
      <c r="C419" s="295" t="s">
        <v>50</v>
      </c>
      <c r="D419" s="295" t="s">
        <v>50</v>
      </c>
      <c r="E419" s="110" t="s">
        <v>732</v>
      </c>
      <c r="F419" s="117"/>
      <c r="G419" s="297">
        <f>G420</f>
        <v>4416566</v>
      </c>
      <c r="H419" s="235"/>
    </row>
    <row r="420" spans="1:8" s="14" customFormat="1" ht="34.5" customHeight="1">
      <c r="A420" s="244" t="s">
        <v>55</v>
      </c>
      <c r="B420" s="111" t="s">
        <v>291</v>
      </c>
      <c r="C420" s="103" t="s">
        <v>50</v>
      </c>
      <c r="D420" s="103" t="s">
        <v>50</v>
      </c>
      <c r="E420" s="112" t="s">
        <v>732</v>
      </c>
      <c r="F420" s="114">
        <v>600</v>
      </c>
      <c r="G420" s="297">
        <v>4416566</v>
      </c>
      <c r="H420" s="235"/>
    </row>
    <row r="421" spans="1:8" s="14" customFormat="1" ht="36" customHeight="1">
      <c r="A421" s="279" t="s">
        <v>652</v>
      </c>
      <c r="B421" s="102" t="s">
        <v>291</v>
      </c>
      <c r="C421" s="280" t="s">
        <v>50</v>
      </c>
      <c r="D421" s="280" t="s">
        <v>50</v>
      </c>
      <c r="E421" s="110" t="s">
        <v>651</v>
      </c>
      <c r="F421" s="117"/>
      <c r="G421" s="298">
        <f>G422</f>
        <v>1892814</v>
      </c>
      <c r="H421" s="235"/>
    </row>
    <row r="422" spans="1:8" s="14" customFormat="1" ht="34.5" customHeight="1">
      <c r="A422" s="244" t="s">
        <v>55</v>
      </c>
      <c r="B422" s="111" t="s">
        <v>291</v>
      </c>
      <c r="C422" s="103" t="s">
        <v>50</v>
      </c>
      <c r="D422" s="103" t="s">
        <v>50</v>
      </c>
      <c r="E422" s="112" t="s">
        <v>651</v>
      </c>
      <c r="F422" s="114">
        <v>600</v>
      </c>
      <c r="G422" s="297">
        <v>1892814</v>
      </c>
      <c r="H422" s="235"/>
    </row>
    <row r="423" spans="1:8" s="14" customFormat="1" ht="18" customHeight="1">
      <c r="A423" s="143" t="s">
        <v>555</v>
      </c>
      <c r="B423" s="102" t="s">
        <v>291</v>
      </c>
      <c r="C423" s="263" t="s">
        <v>50</v>
      </c>
      <c r="D423" s="145" t="s">
        <v>50</v>
      </c>
      <c r="E423" s="110" t="s">
        <v>556</v>
      </c>
      <c r="F423" s="117"/>
      <c r="G423" s="298">
        <f>G424</f>
        <v>171270</v>
      </c>
      <c r="H423" s="235"/>
    </row>
    <row r="424" spans="1:8" s="14" customFormat="1" ht="34.5" customHeight="1">
      <c r="A424" s="244" t="s">
        <v>55</v>
      </c>
      <c r="B424" s="111" t="s">
        <v>291</v>
      </c>
      <c r="C424" s="103" t="s">
        <v>50</v>
      </c>
      <c r="D424" s="144" t="s">
        <v>50</v>
      </c>
      <c r="E424" s="112" t="s">
        <v>556</v>
      </c>
      <c r="F424" s="144" t="s">
        <v>338</v>
      </c>
      <c r="G424" s="297">
        <v>171270</v>
      </c>
      <c r="H424" s="235"/>
    </row>
    <row r="425" spans="1:8" s="14" customFormat="1" ht="33.75" customHeight="1">
      <c r="A425" s="243" t="s">
        <v>217</v>
      </c>
      <c r="B425" s="102" t="s">
        <v>291</v>
      </c>
      <c r="C425" s="106" t="s">
        <v>50</v>
      </c>
      <c r="D425" s="106" t="s">
        <v>50</v>
      </c>
      <c r="E425" s="110" t="s">
        <v>219</v>
      </c>
      <c r="F425" s="117"/>
      <c r="G425" s="298">
        <f>G426</f>
        <v>268560</v>
      </c>
      <c r="H425" s="235"/>
    </row>
    <row r="426" spans="1:8" s="10" customFormat="1" ht="33" customHeight="1">
      <c r="A426" s="244" t="s">
        <v>55</v>
      </c>
      <c r="B426" s="111" t="s">
        <v>291</v>
      </c>
      <c r="C426" s="103" t="s">
        <v>50</v>
      </c>
      <c r="D426" s="103" t="s">
        <v>50</v>
      </c>
      <c r="E426" s="112" t="s">
        <v>219</v>
      </c>
      <c r="F426" s="114">
        <v>600</v>
      </c>
      <c r="G426" s="297">
        <v>268560</v>
      </c>
      <c r="H426" s="234"/>
    </row>
    <row r="427" spans="1:8" s="29" customFormat="1" ht="18.75" customHeight="1">
      <c r="A427" s="243" t="s">
        <v>19</v>
      </c>
      <c r="B427" s="102" t="s">
        <v>291</v>
      </c>
      <c r="C427" s="106" t="s">
        <v>50</v>
      </c>
      <c r="D427" s="106" t="s">
        <v>48</v>
      </c>
      <c r="E427" s="115"/>
      <c r="F427" s="114"/>
      <c r="G427" s="298">
        <f>G428</f>
        <v>5726446</v>
      </c>
      <c r="H427" s="205"/>
    </row>
    <row r="428" spans="1:8" s="31" customFormat="1" ht="33" customHeight="1">
      <c r="A428" s="110" t="s">
        <v>606</v>
      </c>
      <c r="B428" s="102" t="s">
        <v>291</v>
      </c>
      <c r="C428" s="106" t="s">
        <v>50</v>
      </c>
      <c r="D428" s="106" t="s">
        <v>48</v>
      </c>
      <c r="E428" s="115" t="s">
        <v>392</v>
      </c>
      <c r="F428" s="117"/>
      <c r="G428" s="298">
        <f>G429+G434</f>
        <v>5726446</v>
      </c>
      <c r="H428" s="205"/>
    </row>
    <row r="429" spans="1:8" s="31" customFormat="1" ht="66.75" customHeight="1">
      <c r="A429" s="110" t="s">
        <v>611</v>
      </c>
      <c r="B429" s="102" t="s">
        <v>291</v>
      </c>
      <c r="C429" s="106" t="s">
        <v>50</v>
      </c>
      <c r="D429" s="106" t="s">
        <v>48</v>
      </c>
      <c r="E429" s="115" t="s">
        <v>404</v>
      </c>
      <c r="F429" s="117"/>
      <c r="G429" s="298">
        <f>G430</f>
        <v>5700357</v>
      </c>
      <c r="H429" s="205"/>
    </row>
    <row r="430" spans="1:8" s="31" customFormat="1" ht="66" customHeight="1">
      <c r="A430" s="246" t="s">
        <v>612</v>
      </c>
      <c r="B430" s="102" t="s">
        <v>291</v>
      </c>
      <c r="C430" s="106" t="s">
        <v>50</v>
      </c>
      <c r="D430" s="106" t="s">
        <v>48</v>
      </c>
      <c r="E430" s="110" t="s">
        <v>451</v>
      </c>
      <c r="F430" s="122"/>
      <c r="G430" s="298">
        <f>G431</f>
        <v>5700357</v>
      </c>
      <c r="H430" s="205"/>
    </row>
    <row r="431" spans="1:8" s="31" customFormat="1" ht="31.5" customHeight="1">
      <c r="A431" s="244" t="s">
        <v>174</v>
      </c>
      <c r="B431" s="111" t="s">
        <v>291</v>
      </c>
      <c r="C431" s="103" t="s">
        <v>50</v>
      </c>
      <c r="D431" s="103" t="s">
        <v>48</v>
      </c>
      <c r="E431" s="112" t="s">
        <v>264</v>
      </c>
      <c r="F431" s="121"/>
      <c r="G431" s="298">
        <f>G432+G433</f>
        <v>5700357</v>
      </c>
      <c r="H431" s="205"/>
    </row>
    <row r="432" spans="1:8" s="31" customFormat="1" ht="49.5" customHeight="1">
      <c r="A432" s="244" t="s">
        <v>54</v>
      </c>
      <c r="B432" s="111" t="s">
        <v>291</v>
      </c>
      <c r="C432" s="103" t="s">
        <v>50</v>
      </c>
      <c r="D432" s="103" t="s">
        <v>48</v>
      </c>
      <c r="E432" s="112" t="s">
        <v>264</v>
      </c>
      <c r="F432" s="114">
        <v>100</v>
      </c>
      <c r="G432" s="297">
        <f>3842754+1414316</f>
        <v>5257070</v>
      </c>
      <c r="H432" s="205"/>
    </row>
    <row r="433" spans="1:8" s="31" customFormat="1" ht="35.25" customHeight="1">
      <c r="A433" s="244" t="s">
        <v>167</v>
      </c>
      <c r="B433" s="111" t="s">
        <v>291</v>
      </c>
      <c r="C433" s="103" t="s">
        <v>50</v>
      </c>
      <c r="D433" s="103" t="s">
        <v>48</v>
      </c>
      <c r="E433" s="112" t="s">
        <v>264</v>
      </c>
      <c r="F433" s="114">
        <v>200</v>
      </c>
      <c r="G433" s="297">
        <f>352533+90754</f>
        <v>443287</v>
      </c>
      <c r="H433" s="205"/>
    </row>
    <row r="434" spans="1:8" s="16" customFormat="1" ht="33.75" customHeight="1">
      <c r="A434" s="246" t="s">
        <v>263</v>
      </c>
      <c r="B434" s="102" t="s">
        <v>291</v>
      </c>
      <c r="C434" s="106" t="s">
        <v>50</v>
      </c>
      <c r="D434" s="106" t="s">
        <v>48</v>
      </c>
      <c r="E434" s="110" t="s">
        <v>452</v>
      </c>
      <c r="F434" s="117"/>
      <c r="G434" s="298">
        <f>G435</f>
        <v>26089</v>
      </c>
      <c r="H434" s="3"/>
    </row>
    <row r="435" spans="1:8" s="12" customFormat="1" ht="46.5" customHeight="1">
      <c r="A435" s="112" t="s">
        <v>231</v>
      </c>
      <c r="B435" s="111" t="s">
        <v>291</v>
      </c>
      <c r="C435" s="103" t="s">
        <v>50</v>
      </c>
      <c r="D435" s="103" t="s">
        <v>48</v>
      </c>
      <c r="E435" s="112" t="s">
        <v>265</v>
      </c>
      <c r="F435" s="121"/>
      <c r="G435" s="297">
        <f>G436</f>
        <v>26089</v>
      </c>
      <c r="H435" s="3"/>
    </row>
    <row r="436" spans="1:8" s="10" customFormat="1" ht="66.75" customHeight="1">
      <c r="A436" s="244" t="s">
        <v>54</v>
      </c>
      <c r="B436" s="111" t="s">
        <v>291</v>
      </c>
      <c r="C436" s="103" t="s">
        <v>50</v>
      </c>
      <c r="D436" s="103" t="s">
        <v>48</v>
      </c>
      <c r="E436" s="112" t="s">
        <v>265</v>
      </c>
      <c r="F436" s="114">
        <v>100</v>
      </c>
      <c r="G436" s="297">
        <v>26089</v>
      </c>
      <c r="H436" s="234"/>
    </row>
    <row r="437" spans="1:8" s="6" customFormat="1" ht="15">
      <c r="A437" s="243" t="s">
        <v>180</v>
      </c>
      <c r="B437" s="102" t="s">
        <v>291</v>
      </c>
      <c r="C437" s="106" t="s">
        <v>52</v>
      </c>
      <c r="D437" s="106"/>
      <c r="E437" s="115"/>
      <c r="F437" s="114"/>
      <c r="G437" s="298">
        <f>G438+G444</f>
        <v>8239036</v>
      </c>
      <c r="H437" s="17"/>
    </row>
    <row r="438" spans="1:8" s="11" customFormat="1" ht="16.5">
      <c r="A438" s="243" t="s">
        <v>301</v>
      </c>
      <c r="B438" s="102" t="s">
        <v>291</v>
      </c>
      <c r="C438" s="106" t="s">
        <v>52</v>
      </c>
      <c r="D438" s="106" t="s">
        <v>45</v>
      </c>
      <c r="E438" s="115"/>
      <c r="F438" s="114"/>
      <c r="G438" s="298">
        <f>G439</f>
        <v>7830297</v>
      </c>
      <c r="H438" s="17"/>
    </row>
    <row r="439" spans="1:8" s="25" customFormat="1" ht="35.25" customHeight="1">
      <c r="A439" s="110" t="s">
        <v>606</v>
      </c>
      <c r="B439" s="102" t="s">
        <v>291</v>
      </c>
      <c r="C439" s="106" t="s">
        <v>52</v>
      </c>
      <c r="D439" s="106" t="s">
        <v>45</v>
      </c>
      <c r="E439" s="115" t="s">
        <v>392</v>
      </c>
      <c r="F439" s="117"/>
      <c r="G439" s="298">
        <f>G440</f>
        <v>7830297</v>
      </c>
      <c r="H439" s="17"/>
    </row>
    <row r="440" spans="1:8" s="5" customFormat="1" ht="51" customHeight="1">
      <c r="A440" s="110" t="s">
        <v>607</v>
      </c>
      <c r="B440" s="102" t="s">
        <v>291</v>
      </c>
      <c r="C440" s="106" t="s">
        <v>52</v>
      </c>
      <c r="D440" s="106" t="s">
        <v>45</v>
      </c>
      <c r="E440" s="115" t="s">
        <v>400</v>
      </c>
      <c r="F440" s="117"/>
      <c r="G440" s="298">
        <f>G442</f>
        <v>7830297</v>
      </c>
      <c r="H440" s="17"/>
    </row>
    <row r="441" spans="1:8" s="5" customFormat="1" ht="49.5" customHeight="1">
      <c r="A441" s="246" t="s">
        <v>256</v>
      </c>
      <c r="B441" s="102" t="s">
        <v>291</v>
      </c>
      <c r="C441" s="106" t="s">
        <v>52</v>
      </c>
      <c r="D441" s="106" t="s">
        <v>45</v>
      </c>
      <c r="E441" s="110" t="s">
        <v>459</v>
      </c>
      <c r="F441" s="114"/>
      <c r="G441" s="298">
        <f>G442</f>
        <v>7830297</v>
      </c>
      <c r="H441" s="17"/>
    </row>
    <row r="442" spans="1:8" s="5" customFormat="1" ht="81" customHeight="1">
      <c r="A442" s="246" t="s">
        <v>27</v>
      </c>
      <c r="B442" s="102" t="s">
        <v>291</v>
      </c>
      <c r="C442" s="106" t="s">
        <v>52</v>
      </c>
      <c r="D442" s="106" t="s">
        <v>45</v>
      </c>
      <c r="E442" s="110" t="s">
        <v>257</v>
      </c>
      <c r="F442" s="122"/>
      <c r="G442" s="298">
        <f>G443</f>
        <v>7830297</v>
      </c>
      <c r="H442" s="17"/>
    </row>
    <row r="443" spans="1:8" s="18" customFormat="1" ht="16.5" customHeight="1">
      <c r="A443" s="244" t="s">
        <v>300</v>
      </c>
      <c r="B443" s="111" t="s">
        <v>291</v>
      </c>
      <c r="C443" s="103" t="s">
        <v>52</v>
      </c>
      <c r="D443" s="103" t="s">
        <v>45</v>
      </c>
      <c r="E443" s="112" t="s">
        <v>257</v>
      </c>
      <c r="F443" s="114">
        <v>300</v>
      </c>
      <c r="G443" s="297">
        <v>7830297</v>
      </c>
      <c r="H443" s="3"/>
    </row>
    <row r="444" spans="1:8" s="18" customFormat="1" ht="16.5" customHeight="1">
      <c r="A444" s="243" t="s">
        <v>181</v>
      </c>
      <c r="B444" s="102" t="s">
        <v>291</v>
      </c>
      <c r="C444" s="106" t="s">
        <v>52</v>
      </c>
      <c r="D444" s="106" t="s">
        <v>46</v>
      </c>
      <c r="E444" s="115"/>
      <c r="F444" s="117"/>
      <c r="G444" s="298">
        <f>G445</f>
        <v>408739</v>
      </c>
      <c r="H444" s="3"/>
    </row>
    <row r="445" spans="1:8" s="18" customFormat="1" ht="34.5" customHeight="1">
      <c r="A445" s="110" t="s">
        <v>606</v>
      </c>
      <c r="B445" s="102" t="s">
        <v>291</v>
      </c>
      <c r="C445" s="106" t="s">
        <v>52</v>
      </c>
      <c r="D445" s="106" t="s">
        <v>46</v>
      </c>
      <c r="E445" s="115" t="s">
        <v>392</v>
      </c>
      <c r="F445" s="117"/>
      <c r="G445" s="298">
        <f>G446</f>
        <v>408739</v>
      </c>
      <c r="H445" s="3"/>
    </row>
    <row r="446" spans="1:8" s="18" customFormat="1" ht="48" customHeight="1">
      <c r="A446" s="110" t="s">
        <v>618</v>
      </c>
      <c r="B446" s="102" t="s">
        <v>291</v>
      </c>
      <c r="C446" s="106" t="s">
        <v>52</v>
      </c>
      <c r="D446" s="106" t="s">
        <v>46</v>
      </c>
      <c r="E446" s="115" t="s">
        <v>400</v>
      </c>
      <c r="F446" s="117"/>
      <c r="G446" s="298">
        <f>G447</f>
        <v>408739</v>
      </c>
      <c r="H446" s="3"/>
    </row>
    <row r="447" spans="1:8" s="18" customFormat="1" ht="18" customHeight="1">
      <c r="A447" s="246" t="s">
        <v>250</v>
      </c>
      <c r="B447" s="102" t="s">
        <v>291</v>
      </c>
      <c r="C447" s="106" t="s">
        <v>52</v>
      </c>
      <c r="D447" s="106" t="s">
        <v>46</v>
      </c>
      <c r="E447" s="110" t="s">
        <v>443</v>
      </c>
      <c r="F447" s="122"/>
      <c r="G447" s="298">
        <f>G448</f>
        <v>408739</v>
      </c>
      <c r="H447" s="3"/>
    </row>
    <row r="448" spans="1:8" s="18" customFormat="1" ht="21" customHeight="1">
      <c r="A448" s="244" t="s">
        <v>40</v>
      </c>
      <c r="B448" s="111" t="s">
        <v>291</v>
      </c>
      <c r="C448" s="103" t="s">
        <v>52</v>
      </c>
      <c r="D448" s="103" t="s">
        <v>46</v>
      </c>
      <c r="E448" s="112" t="s">
        <v>266</v>
      </c>
      <c r="F448" s="121"/>
      <c r="G448" s="297">
        <f>G449</f>
        <v>408739</v>
      </c>
      <c r="H448" s="3"/>
    </row>
    <row r="449" spans="1:8" s="18" customFormat="1" ht="20.25" customHeight="1">
      <c r="A449" s="244" t="s">
        <v>300</v>
      </c>
      <c r="B449" s="111" t="s">
        <v>291</v>
      </c>
      <c r="C449" s="103" t="s">
        <v>52</v>
      </c>
      <c r="D449" s="103" t="s">
        <v>46</v>
      </c>
      <c r="E449" s="112" t="s">
        <v>266</v>
      </c>
      <c r="F449" s="114">
        <v>300</v>
      </c>
      <c r="G449" s="297">
        <v>408739</v>
      </c>
      <c r="H449" s="3"/>
    </row>
    <row r="450" spans="1:8" s="9" customFormat="1" ht="36" customHeight="1">
      <c r="A450" s="243" t="s">
        <v>146</v>
      </c>
      <c r="B450" s="102" t="s">
        <v>21</v>
      </c>
      <c r="C450" s="106"/>
      <c r="D450" s="106"/>
      <c r="E450" s="115"/>
      <c r="F450" s="114"/>
      <c r="G450" s="298">
        <f>G451+G476</f>
        <v>33772563</v>
      </c>
      <c r="H450" s="205"/>
    </row>
    <row r="451" spans="1:8" s="22" customFormat="1" ht="17.25">
      <c r="A451" s="243" t="s">
        <v>302</v>
      </c>
      <c r="B451" s="102" t="s">
        <v>21</v>
      </c>
      <c r="C451" s="106" t="s">
        <v>51</v>
      </c>
      <c r="D451" s="106"/>
      <c r="E451" s="115"/>
      <c r="F451" s="114"/>
      <c r="G451" s="298">
        <f>G452+G466</f>
        <v>32376026</v>
      </c>
      <c r="H451" s="17"/>
    </row>
    <row r="452" spans="1:8" s="11" customFormat="1" ht="17.25" customHeight="1">
      <c r="A452" s="243" t="s">
        <v>20</v>
      </c>
      <c r="B452" s="102" t="s">
        <v>21</v>
      </c>
      <c r="C452" s="106" t="s">
        <v>51</v>
      </c>
      <c r="D452" s="106" t="s">
        <v>43</v>
      </c>
      <c r="E452" s="115"/>
      <c r="F452" s="114"/>
      <c r="G452" s="298">
        <f>G453</f>
        <v>30656929</v>
      </c>
      <c r="H452" s="17"/>
    </row>
    <row r="453" spans="1:8" s="15" customFormat="1" ht="30.75">
      <c r="A453" s="110" t="s">
        <v>629</v>
      </c>
      <c r="B453" s="102" t="s">
        <v>21</v>
      </c>
      <c r="C453" s="106" t="s">
        <v>51</v>
      </c>
      <c r="D453" s="106" t="s">
        <v>43</v>
      </c>
      <c r="E453" s="115" t="s">
        <v>394</v>
      </c>
      <c r="F453" s="114"/>
      <c r="G453" s="298">
        <f>G454+G460</f>
        <v>30656929</v>
      </c>
      <c r="H453" s="235"/>
    </row>
    <row r="454" spans="1:8" s="15" customFormat="1" ht="46.5">
      <c r="A454" s="110" t="s">
        <v>630</v>
      </c>
      <c r="B454" s="102" t="s">
        <v>21</v>
      </c>
      <c r="C454" s="106" t="s">
        <v>51</v>
      </c>
      <c r="D454" s="106" t="s">
        <v>43</v>
      </c>
      <c r="E454" s="110" t="s">
        <v>403</v>
      </c>
      <c r="F454" s="122"/>
      <c r="G454" s="298">
        <f>G455</f>
        <v>11203432</v>
      </c>
      <c r="H454" s="235"/>
    </row>
    <row r="455" spans="1:8" s="15" customFormat="1" ht="81.75" customHeight="1">
      <c r="A455" s="110" t="s">
        <v>267</v>
      </c>
      <c r="B455" s="102" t="s">
        <v>21</v>
      </c>
      <c r="C455" s="106" t="s">
        <v>51</v>
      </c>
      <c r="D455" s="106" t="s">
        <v>43</v>
      </c>
      <c r="E455" s="110" t="s">
        <v>453</v>
      </c>
      <c r="F455" s="122"/>
      <c r="G455" s="298">
        <f>G456+G458</f>
        <v>11203432</v>
      </c>
      <c r="H455" s="235"/>
    </row>
    <row r="456" spans="1:8" s="15" customFormat="1" ht="30.75">
      <c r="A456" s="243" t="s">
        <v>174</v>
      </c>
      <c r="B456" s="102" t="s">
        <v>21</v>
      </c>
      <c r="C456" s="264" t="s">
        <v>51</v>
      </c>
      <c r="D456" s="264" t="s">
        <v>43</v>
      </c>
      <c r="E456" s="110" t="s">
        <v>268</v>
      </c>
      <c r="F456" s="122"/>
      <c r="G456" s="298">
        <f>G457</f>
        <v>10393882</v>
      </c>
      <c r="H456" s="235"/>
    </row>
    <row r="457" spans="1:8" s="15" customFormat="1" ht="30.75">
      <c r="A457" s="244" t="s">
        <v>55</v>
      </c>
      <c r="B457" s="111" t="s">
        <v>21</v>
      </c>
      <c r="C457" s="103" t="s">
        <v>51</v>
      </c>
      <c r="D457" s="103" t="s">
        <v>43</v>
      </c>
      <c r="E457" s="112" t="s">
        <v>268</v>
      </c>
      <c r="F457" s="121">
        <v>600</v>
      </c>
      <c r="G457" s="297">
        <v>10393882</v>
      </c>
      <c r="H457" s="235"/>
    </row>
    <row r="458" spans="1:8" s="15" customFormat="1" ht="30.75">
      <c r="A458" s="105" t="s">
        <v>694</v>
      </c>
      <c r="B458" s="102" t="s">
        <v>21</v>
      </c>
      <c r="C458" s="286" t="s">
        <v>51</v>
      </c>
      <c r="D458" s="286" t="s">
        <v>43</v>
      </c>
      <c r="E458" s="115" t="s">
        <v>695</v>
      </c>
      <c r="F458" s="122"/>
      <c r="G458" s="298">
        <f>G459</f>
        <v>809550</v>
      </c>
      <c r="H458" s="235"/>
    </row>
    <row r="459" spans="1:8" s="15" customFormat="1" ht="30.75">
      <c r="A459" s="113" t="s">
        <v>55</v>
      </c>
      <c r="B459" s="111" t="s">
        <v>21</v>
      </c>
      <c r="C459" s="103" t="s">
        <v>51</v>
      </c>
      <c r="D459" s="103" t="s">
        <v>43</v>
      </c>
      <c r="E459" s="131" t="s">
        <v>695</v>
      </c>
      <c r="F459" s="121">
        <v>600</v>
      </c>
      <c r="G459" s="297">
        <f>38550+771000</f>
        <v>809550</v>
      </c>
      <c r="H459" s="235"/>
    </row>
    <row r="460" spans="1:8" s="6" customFormat="1" ht="46.5">
      <c r="A460" s="110" t="s">
        <v>631</v>
      </c>
      <c r="B460" s="102" t="s">
        <v>21</v>
      </c>
      <c r="C460" s="106" t="s">
        <v>51</v>
      </c>
      <c r="D460" s="106" t="s">
        <v>43</v>
      </c>
      <c r="E460" s="115" t="s">
        <v>402</v>
      </c>
      <c r="F460" s="114"/>
      <c r="G460" s="298">
        <f>G461</f>
        <v>19453497</v>
      </c>
      <c r="H460" s="17"/>
    </row>
    <row r="461" spans="1:8" s="6" customFormat="1" ht="15">
      <c r="A461" s="246" t="s">
        <v>269</v>
      </c>
      <c r="B461" s="102" t="s">
        <v>21</v>
      </c>
      <c r="C461" s="106" t="s">
        <v>51</v>
      </c>
      <c r="D461" s="106" t="s">
        <v>43</v>
      </c>
      <c r="E461" s="110" t="s">
        <v>454</v>
      </c>
      <c r="F461" s="121"/>
      <c r="G461" s="298">
        <f>G462</f>
        <v>19453497</v>
      </c>
      <c r="H461" s="17"/>
    </row>
    <row r="462" spans="1:8" s="8" customFormat="1" ht="30.75">
      <c r="A462" s="244" t="s">
        <v>174</v>
      </c>
      <c r="B462" s="111" t="s">
        <v>21</v>
      </c>
      <c r="C462" s="103" t="s">
        <v>51</v>
      </c>
      <c r="D462" s="103" t="s">
        <v>43</v>
      </c>
      <c r="E462" s="112" t="s">
        <v>270</v>
      </c>
      <c r="F462" s="121"/>
      <c r="G462" s="297">
        <f>G463+G464+G465</f>
        <v>19453497</v>
      </c>
      <c r="H462" s="205"/>
    </row>
    <row r="463" spans="1:8" s="16" customFormat="1" ht="63.75" customHeight="1">
      <c r="A463" s="244" t="s">
        <v>54</v>
      </c>
      <c r="B463" s="111" t="s">
        <v>21</v>
      </c>
      <c r="C463" s="103" t="s">
        <v>51</v>
      </c>
      <c r="D463" s="103" t="s">
        <v>43</v>
      </c>
      <c r="E463" s="112" t="s">
        <v>270</v>
      </c>
      <c r="F463" s="121">
        <v>100</v>
      </c>
      <c r="G463" s="297">
        <v>17852754</v>
      </c>
      <c r="H463" s="3"/>
    </row>
    <row r="464" spans="1:8" s="13" customFormat="1" ht="34.5" customHeight="1">
      <c r="A464" s="244" t="s">
        <v>167</v>
      </c>
      <c r="B464" s="111" t="s">
        <v>21</v>
      </c>
      <c r="C464" s="103" t="s">
        <v>51</v>
      </c>
      <c r="D464" s="103" t="s">
        <v>43</v>
      </c>
      <c r="E464" s="112" t="s">
        <v>270</v>
      </c>
      <c r="F464" s="121">
        <v>200</v>
      </c>
      <c r="G464" s="297">
        <f>561587+115200+828590</f>
        <v>1505377</v>
      </c>
      <c r="H464" s="234"/>
    </row>
    <row r="465" spans="1:8" s="1" customFormat="1" ht="15.75" customHeight="1">
      <c r="A465" s="244" t="s">
        <v>279</v>
      </c>
      <c r="B465" s="111" t="s">
        <v>21</v>
      </c>
      <c r="C465" s="103" t="s">
        <v>51</v>
      </c>
      <c r="D465" s="103" t="s">
        <v>43</v>
      </c>
      <c r="E465" s="112" t="s">
        <v>270</v>
      </c>
      <c r="F465" s="121">
        <v>800</v>
      </c>
      <c r="G465" s="297">
        <v>95366</v>
      </c>
      <c r="H465" s="3"/>
    </row>
    <row r="466" spans="1:8" s="11" customFormat="1" ht="16.5">
      <c r="A466" s="243" t="s">
        <v>168</v>
      </c>
      <c r="B466" s="102" t="s">
        <v>21</v>
      </c>
      <c r="C466" s="106" t="s">
        <v>51</v>
      </c>
      <c r="D466" s="106" t="s">
        <v>46</v>
      </c>
      <c r="E466" s="115"/>
      <c r="F466" s="114"/>
      <c r="G466" s="298">
        <f>G467</f>
        <v>1719097</v>
      </c>
      <c r="H466" s="17"/>
    </row>
    <row r="467" spans="1:8" s="11" customFormat="1" ht="30.75">
      <c r="A467" s="110" t="s">
        <v>629</v>
      </c>
      <c r="B467" s="102" t="s">
        <v>21</v>
      </c>
      <c r="C467" s="106" t="s">
        <v>51</v>
      </c>
      <c r="D467" s="106" t="s">
        <v>46</v>
      </c>
      <c r="E467" s="115" t="s">
        <v>394</v>
      </c>
      <c r="F467" s="117"/>
      <c r="G467" s="298">
        <f>G468</f>
        <v>1719097</v>
      </c>
      <c r="H467" s="17"/>
    </row>
    <row r="468" spans="1:8" s="6" customFormat="1" ht="67.5" customHeight="1">
      <c r="A468" s="110" t="s">
        <v>632</v>
      </c>
      <c r="B468" s="102" t="s">
        <v>21</v>
      </c>
      <c r="C468" s="106" t="s">
        <v>51</v>
      </c>
      <c r="D468" s="106" t="s">
        <v>46</v>
      </c>
      <c r="E468" s="110" t="s">
        <v>401</v>
      </c>
      <c r="F468" s="114"/>
      <c r="G468" s="298">
        <f>G470+G474</f>
        <v>1719097</v>
      </c>
      <c r="H468" s="17"/>
    </row>
    <row r="469" spans="1:8" s="6" customFormat="1" ht="30.75" customHeight="1">
      <c r="A469" s="246" t="s">
        <v>271</v>
      </c>
      <c r="B469" s="102" t="s">
        <v>21</v>
      </c>
      <c r="C469" s="106" t="s">
        <v>51</v>
      </c>
      <c r="D469" s="106" t="s">
        <v>46</v>
      </c>
      <c r="E469" s="110" t="s">
        <v>455</v>
      </c>
      <c r="F469" s="122"/>
      <c r="G469" s="298">
        <f>G470</f>
        <v>1666225</v>
      </c>
      <c r="H469" s="17"/>
    </row>
    <row r="470" spans="1:8" s="8" customFormat="1" ht="30.75">
      <c r="A470" s="244" t="s">
        <v>174</v>
      </c>
      <c r="B470" s="111" t="s">
        <v>21</v>
      </c>
      <c r="C470" s="103" t="s">
        <v>51</v>
      </c>
      <c r="D470" s="103" t="s">
        <v>46</v>
      </c>
      <c r="E470" s="104" t="s">
        <v>272</v>
      </c>
      <c r="F470" s="122"/>
      <c r="G470" s="297">
        <f>G471+G472</f>
        <v>1666225</v>
      </c>
      <c r="H470" s="205"/>
    </row>
    <row r="471" spans="1:8" s="12" customFormat="1" ht="67.5" customHeight="1">
      <c r="A471" s="244" t="s">
        <v>54</v>
      </c>
      <c r="B471" s="111" t="s">
        <v>21</v>
      </c>
      <c r="C471" s="103" t="s">
        <v>51</v>
      </c>
      <c r="D471" s="103" t="s">
        <v>46</v>
      </c>
      <c r="E471" s="104" t="s">
        <v>272</v>
      </c>
      <c r="F471" s="121">
        <v>100</v>
      </c>
      <c r="G471" s="297">
        <v>1444034</v>
      </c>
      <c r="H471" s="3"/>
    </row>
    <row r="472" spans="1:8" s="10" customFormat="1" ht="35.25" customHeight="1">
      <c r="A472" s="244" t="s">
        <v>167</v>
      </c>
      <c r="B472" s="111" t="s">
        <v>21</v>
      </c>
      <c r="C472" s="103" t="s">
        <v>51</v>
      </c>
      <c r="D472" s="103" t="s">
        <v>46</v>
      </c>
      <c r="E472" s="104" t="s">
        <v>272</v>
      </c>
      <c r="F472" s="121">
        <v>200</v>
      </c>
      <c r="G472" s="297">
        <v>222191</v>
      </c>
      <c r="H472" s="234"/>
    </row>
    <row r="473" spans="1:8" s="10" customFormat="1" ht="36" customHeight="1">
      <c r="A473" s="246" t="s">
        <v>273</v>
      </c>
      <c r="B473" s="102" t="s">
        <v>21</v>
      </c>
      <c r="C473" s="106" t="s">
        <v>51</v>
      </c>
      <c r="D473" s="106" t="s">
        <v>46</v>
      </c>
      <c r="E473" s="110" t="s">
        <v>456</v>
      </c>
      <c r="F473" s="122"/>
      <c r="G473" s="298">
        <f>G474</f>
        <v>52872</v>
      </c>
      <c r="H473" s="234"/>
    </row>
    <row r="474" spans="1:8" s="8" customFormat="1" ht="52.5" customHeight="1">
      <c r="A474" s="244" t="s">
        <v>274</v>
      </c>
      <c r="B474" s="111" t="s">
        <v>21</v>
      </c>
      <c r="C474" s="103" t="s">
        <v>51</v>
      </c>
      <c r="D474" s="103" t="s">
        <v>46</v>
      </c>
      <c r="E474" s="112" t="s">
        <v>475</v>
      </c>
      <c r="F474" s="121"/>
      <c r="G474" s="297">
        <f>G475</f>
        <v>52872</v>
      </c>
      <c r="H474" s="205"/>
    </row>
    <row r="475" spans="1:8" s="10" customFormat="1" ht="66" customHeight="1">
      <c r="A475" s="244" t="s">
        <v>54</v>
      </c>
      <c r="B475" s="111" t="s">
        <v>21</v>
      </c>
      <c r="C475" s="103" t="s">
        <v>51</v>
      </c>
      <c r="D475" s="103" t="s">
        <v>46</v>
      </c>
      <c r="E475" s="112" t="s">
        <v>475</v>
      </c>
      <c r="F475" s="121">
        <v>100</v>
      </c>
      <c r="G475" s="297">
        <v>52872</v>
      </c>
      <c r="H475" s="234"/>
    </row>
    <row r="476" spans="1:8" s="32" customFormat="1" ht="17.25">
      <c r="A476" s="243" t="s">
        <v>180</v>
      </c>
      <c r="B476" s="102" t="s">
        <v>21</v>
      </c>
      <c r="C476" s="106" t="s">
        <v>52</v>
      </c>
      <c r="D476" s="106"/>
      <c r="E476" s="115"/>
      <c r="F476" s="114"/>
      <c r="G476" s="298">
        <f aca="true" t="shared" si="2" ref="G476:G481">G477</f>
        <v>1396537</v>
      </c>
      <c r="H476" s="3"/>
    </row>
    <row r="477" spans="1:8" s="18" customFormat="1" ht="15">
      <c r="A477" s="243" t="s">
        <v>301</v>
      </c>
      <c r="B477" s="102" t="s">
        <v>21</v>
      </c>
      <c r="C477" s="106" t="s">
        <v>52</v>
      </c>
      <c r="D477" s="106" t="s">
        <v>45</v>
      </c>
      <c r="E477" s="115"/>
      <c r="F477" s="114"/>
      <c r="G477" s="298">
        <f t="shared" si="2"/>
        <v>1396537</v>
      </c>
      <c r="H477" s="3"/>
    </row>
    <row r="478" spans="1:8" s="12" customFormat="1" ht="34.5" customHeight="1">
      <c r="A478" s="110" t="s">
        <v>629</v>
      </c>
      <c r="B478" s="102" t="s">
        <v>21</v>
      </c>
      <c r="C478" s="106" t="s">
        <v>52</v>
      </c>
      <c r="D478" s="106" t="s">
        <v>45</v>
      </c>
      <c r="E478" s="115" t="s">
        <v>394</v>
      </c>
      <c r="F478" s="114"/>
      <c r="G478" s="298">
        <f t="shared" si="2"/>
        <v>1396537</v>
      </c>
      <c r="H478" s="3"/>
    </row>
    <row r="479" spans="1:8" s="10" customFormat="1" ht="66.75" customHeight="1">
      <c r="A479" s="110" t="s">
        <v>632</v>
      </c>
      <c r="B479" s="102" t="s">
        <v>21</v>
      </c>
      <c r="C479" s="106" t="s">
        <v>52</v>
      </c>
      <c r="D479" s="106" t="s">
        <v>45</v>
      </c>
      <c r="E479" s="110" t="s">
        <v>401</v>
      </c>
      <c r="F479" s="114"/>
      <c r="G479" s="298">
        <f t="shared" si="2"/>
        <v>1396537</v>
      </c>
      <c r="H479" s="234"/>
    </row>
    <row r="480" spans="1:8" s="10" customFormat="1" ht="33.75" customHeight="1">
      <c r="A480" s="246" t="s">
        <v>273</v>
      </c>
      <c r="B480" s="102" t="s">
        <v>21</v>
      </c>
      <c r="C480" s="106" t="s">
        <v>52</v>
      </c>
      <c r="D480" s="106" t="s">
        <v>45</v>
      </c>
      <c r="E480" s="110" t="s">
        <v>456</v>
      </c>
      <c r="F480" s="114"/>
      <c r="G480" s="298">
        <f t="shared" si="2"/>
        <v>1396537</v>
      </c>
      <c r="H480" s="234"/>
    </row>
    <row r="481" spans="1:8" s="33" customFormat="1" ht="53.25" customHeight="1">
      <c r="A481" s="245" t="s">
        <v>28</v>
      </c>
      <c r="B481" s="111" t="s">
        <v>21</v>
      </c>
      <c r="C481" s="103" t="s">
        <v>52</v>
      </c>
      <c r="D481" s="103" t="s">
        <v>45</v>
      </c>
      <c r="E481" s="112" t="s">
        <v>476</v>
      </c>
      <c r="F481" s="121"/>
      <c r="G481" s="297">
        <f t="shared" si="2"/>
        <v>1396537</v>
      </c>
      <c r="H481" s="17"/>
    </row>
    <row r="482" spans="1:8" s="33" customFormat="1" ht="16.5" customHeight="1">
      <c r="A482" s="244" t="s">
        <v>300</v>
      </c>
      <c r="B482" s="111" t="s">
        <v>21</v>
      </c>
      <c r="C482" s="103" t="s">
        <v>52</v>
      </c>
      <c r="D482" s="103" t="s">
        <v>45</v>
      </c>
      <c r="E482" s="112" t="s">
        <v>476</v>
      </c>
      <c r="F482" s="121">
        <v>300</v>
      </c>
      <c r="G482" s="297">
        <v>1396537</v>
      </c>
      <c r="H482" s="17"/>
    </row>
    <row r="483" spans="1:8" s="33" customFormat="1" ht="21" customHeight="1">
      <c r="A483" s="243" t="s">
        <v>148</v>
      </c>
      <c r="B483" s="133" t="s">
        <v>147</v>
      </c>
      <c r="C483" s="106"/>
      <c r="D483" s="106"/>
      <c r="E483" s="118"/>
      <c r="F483" s="114"/>
      <c r="G483" s="298">
        <f>G484</f>
        <v>1415275</v>
      </c>
      <c r="H483" s="17"/>
    </row>
    <row r="484" spans="1:8" s="33" customFormat="1" ht="16.5" customHeight="1">
      <c r="A484" s="243" t="s">
        <v>15</v>
      </c>
      <c r="B484" s="133" t="s">
        <v>147</v>
      </c>
      <c r="C484" s="106" t="s">
        <v>43</v>
      </c>
      <c r="D484" s="106"/>
      <c r="E484" s="118"/>
      <c r="F484" s="114"/>
      <c r="G484" s="298">
        <f>G485+G491</f>
        <v>1415275</v>
      </c>
      <c r="H484" s="17"/>
    </row>
    <row r="485" spans="1:8" s="33" customFormat="1" ht="49.5" customHeight="1">
      <c r="A485" s="243" t="s">
        <v>286</v>
      </c>
      <c r="B485" s="133" t="s">
        <v>147</v>
      </c>
      <c r="C485" s="106" t="s">
        <v>43</v>
      </c>
      <c r="D485" s="106" t="s">
        <v>45</v>
      </c>
      <c r="E485" s="118"/>
      <c r="F485" s="114"/>
      <c r="G485" s="298">
        <f>G486</f>
        <v>1365275</v>
      </c>
      <c r="H485" s="17"/>
    </row>
    <row r="486" spans="1:8" s="33" customFormat="1" ht="31.5" customHeight="1">
      <c r="A486" s="110" t="s">
        <v>185</v>
      </c>
      <c r="B486" s="133" t="s">
        <v>147</v>
      </c>
      <c r="C486" s="106" t="s">
        <v>43</v>
      </c>
      <c r="D486" s="106" t="s">
        <v>45</v>
      </c>
      <c r="E486" s="115" t="s">
        <v>368</v>
      </c>
      <c r="F486" s="117"/>
      <c r="G486" s="298">
        <f>G487</f>
        <v>1365275</v>
      </c>
      <c r="H486" s="17"/>
    </row>
    <row r="487" spans="1:8" s="33" customFormat="1" ht="30.75" customHeight="1">
      <c r="A487" s="110" t="s">
        <v>186</v>
      </c>
      <c r="B487" s="133" t="s">
        <v>147</v>
      </c>
      <c r="C487" s="106" t="s">
        <v>43</v>
      </c>
      <c r="D487" s="106" t="s">
        <v>45</v>
      </c>
      <c r="E487" s="110" t="s">
        <v>369</v>
      </c>
      <c r="F487" s="117"/>
      <c r="G487" s="298">
        <f>G488</f>
        <v>1365275</v>
      </c>
      <c r="H487" s="17"/>
    </row>
    <row r="488" spans="1:8" s="33" customFormat="1" ht="35.25" customHeight="1">
      <c r="A488" s="245" t="s">
        <v>187</v>
      </c>
      <c r="B488" s="134" t="s">
        <v>147</v>
      </c>
      <c r="C488" s="103" t="s">
        <v>43</v>
      </c>
      <c r="D488" s="103" t="s">
        <v>45</v>
      </c>
      <c r="E488" s="104" t="s">
        <v>238</v>
      </c>
      <c r="F488" s="114"/>
      <c r="G488" s="297">
        <f>G489+G490</f>
        <v>1365275</v>
      </c>
      <c r="H488" s="17"/>
    </row>
    <row r="489" spans="1:8" s="33" customFormat="1" ht="68.25" customHeight="1">
      <c r="A489" s="244" t="s">
        <v>54</v>
      </c>
      <c r="B489" s="134" t="s">
        <v>147</v>
      </c>
      <c r="C489" s="103" t="s">
        <v>43</v>
      </c>
      <c r="D489" s="103" t="s">
        <v>45</v>
      </c>
      <c r="E489" s="104" t="s">
        <v>238</v>
      </c>
      <c r="F489" s="114">
        <v>100</v>
      </c>
      <c r="G489" s="297">
        <v>1271275</v>
      </c>
      <c r="H489" s="17"/>
    </row>
    <row r="490" spans="1:8" s="33" customFormat="1" ht="34.5" customHeight="1">
      <c r="A490" s="244" t="s">
        <v>167</v>
      </c>
      <c r="B490" s="134" t="s">
        <v>147</v>
      </c>
      <c r="C490" s="103" t="s">
        <v>43</v>
      </c>
      <c r="D490" s="103" t="s">
        <v>45</v>
      </c>
      <c r="E490" s="104" t="s">
        <v>238</v>
      </c>
      <c r="F490" s="114">
        <v>200</v>
      </c>
      <c r="G490" s="297">
        <v>94000</v>
      </c>
      <c r="H490" s="17"/>
    </row>
    <row r="491" spans="1:8" s="2" customFormat="1" ht="15">
      <c r="A491" s="243" t="s">
        <v>18</v>
      </c>
      <c r="B491" s="134" t="s">
        <v>147</v>
      </c>
      <c r="C491" s="103" t="s">
        <v>43</v>
      </c>
      <c r="D491" s="134" t="s">
        <v>173</v>
      </c>
      <c r="E491" s="198"/>
      <c r="F491" s="199"/>
      <c r="G491" s="305">
        <f>G492</f>
        <v>50000</v>
      </c>
      <c r="H491" s="205"/>
    </row>
    <row r="492" spans="1:7" ht="17.25" customHeight="1">
      <c r="A492" s="243" t="s">
        <v>38</v>
      </c>
      <c r="B492" s="134" t="s">
        <v>147</v>
      </c>
      <c r="C492" s="103" t="s">
        <v>43</v>
      </c>
      <c r="D492" s="134" t="s">
        <v>173</v>
      </c>
      <c r="E492" s="110" t="s">
        <v>374</v>
      </c>
      <c r="F492" s="200"/>
      <c r="G492" s="306">
        <f>G493</f>
        <v>50000</v>
      </c>
    </row>
    <row r="493" spans="1:7" ht="30.75">
      <c r="A493" s="243" t="s">
        <v>5</v>
      </c>
      <c r="B493" s="134" t="s">
        <v>147</v>
      </c>
      <c r="C493" s="103" t="s">
        <v>43</v>
      </c>
      <c r="D493" s="134" t="s">
        <v>173</v>
      </c>
      <c r="E493" s="110" t="s">
        <v>375</v>
      </c>
      <c r="F493" s="200"/>
      <c r="G493" s="307">
        <f>G494</f>
        <v>50000</v>
      </c>
    </row>
    <row r="494" spans="1:7" ht="30.75">
      <c r="A494" s="110" t="s">
        <v>60</v>
      </c>
      <c r="B494" s="134" t="s">
        <v>147</v>
      </c>
      <c r="C494" s="103" t="s">
        <v>43</v>
      </c>
      <c r="D494" s="134" t="s">
        <v>173</v>
      </c>
      <c r="E494" s="110" t="s">
        <v>206</v>
      </c>
      <c r="F494" s="106"/>
      <c r="G494" s="298">
        <f>G495</f>
        <v>50000</v>
      </c>
    </row>
    <row r="495" spans="1:7" ht="30.75">
      <c r="A495" s="244" t="s">
        <v>167</v>
      </c>
      <c r="B495" s="134" t="s">
        <v>147</v>
      </c>
      <c r="C495" s="103" t="s">
        <v>43</v>
      </c>
      <c r="D495" s="134" t="s">
        <v>173</v>
      </c>
      <c r="E495" s="112" t="s">
        <v>206</v>
      </c>
      <c r="F495" s="114">
        <v>200</v>
      </c>
      <c r="G495" s="297">
        <v>50000</v>
      </c>
    </row>
  </sheetData>
  <sheetProtection/>
  <autoFilter ref="A14:G495"/>
  <mergeCells count="11">
    <mergeCell ref="B12:B13"/>
    <mergeCell ref="C12:C13"/>
    <mergeCell ref="D12:D13"/>
    <mergeCell ref="E12:E13"/>
    <mergeCell ref="F12:F13"/>
    <mergeCell ref="B1:G1"/>
    <mergeCell ref="A9:B9"/>
    <mergeCell ref="B5:G6"/>
    <mergeCell ref="B2:G4"/>
    <mergeCell ref="G12:G13"/>
    <mergeCell ref="A12:A13"/>
  </mergeCells>
  <printOptions/>
  <pageMargins left="0.984251968503937" right="0.1968503937007874" top="0.5118110236220472" bottom="0.15748031496062992" header="0.5118110236220472" footer="0.5118110236220472"/>
  <pageSetup fitToHeight="29" horizontalDpi="600" verticalDpi="600" orientation="portrait" pageOrder="overThenDown" paperSize="9" scale="71" r:id="rId1"/>
  <rowBreaks count="1" manualBreakCount="1">
    <brk id="384" max="6" man="1"/>
  </rowBreaks>
</worksheet>
</file>

<file path=xl/worksheets/sheet5.xml><?xml version="1.0" encoding="utf-8"?>
<worksheet xmlns="http://schemas.openxmlformats.org/spreadsheetml/2006/main" xmlns:r="http://schemas.openxmlformats.org/officeDocument/2006/relationships">
  <dimension ref="A1:G372"/>
  <sheetViews>
    <sheetView tabSelected="1" view="pageBreakPreview" zoomScaleSheetLayoutView="100" zoomScalePageLayoutView="0" workbookViewId="0" topLeftCell="A373">
      <selection activeCell="E323" sqref="E323:I327"/>
    </sheetView>
  </sheetViews>
  <sheetFormatPr defaultColWidth="9.00390625" defaultRowHeight="12.75"/>
  <cols>
    <col min="1" max="1" width="90.875" style="0" customWidth="1"/>
    <col min="2" max="2" width="15.375" style="0" customWidth="1"/>
    <col min="3" max="3" width="6.50390625" style="0" customWidth="1"/>
    <col min="4" max="4" width="20.00390625" style="201" customWidth="1"/>
    <col min="5" max="5" width="9.50390625" style="0" bestFit="1" customWidth="1"/>
    <col min="6" max="6" width="15.50390625" style="0" customWidth="1"/>
    <col min="7" max="7" width="14.625" style="0" customWidth="1"/>
  </cols>
  <sheetData>
    <row r="1" spans="1:7" ht="15">
      <c r="A1" s="173" t="s">
        <v>347</v>
      </c>
      <c r="B1" s="174"/>
      <c r="C1" s="174"/>
      <c r="D1" s="206" t="s">
        <v>348</v>
      </c>
      <c r="E1" s="175"/>
      <c r="F1" s="176"/>
      <c r="G1" s="177"/>
    </row>
    <row r="2" spans="1:7" ht="50.25" customHeight="1">
      <c r="A2" s="178" t="s">
        <v>347</v>
      </c>
      <c r="B2" s="369" t="s">
        <v>787</v>
      </c>
      <c r="C2" s="369"/>
      <c r="D2" s="369"/>
      <c r="E2" s="179"/>
      <c r="F2" s="180"/>
      <c r="G2" s="177"/>
    </row>
    <row r="3" spans="1:7" ht="105" customHeight="1">
      <c r="A3" s="181" t="s">
        <v>347</v>
      </c>
      <c r="B3" s="369"/>
      <c r="C3" s="369"/>
      <c r="D3" s="369"/>
      <c r="E3" s="179"/>
      <c r="F3" s="180"/>
      <c r="G3" s="177"/>
    </row>
    <row r="4" spans="1:7" ht="15">
      <c r="A4" s="178"/>
      <c r="B4" s="182"/>
      <c r="C4" s="182"/>
      <c r="D4" s="182"/>
      <c r="E4" s="177"/>
      <c r="F4" s="183"/>
      <c r="G4" s="177"/>
    </row>
    <row r="5" spans="1:7" ht="42.75" customHeight="1">
      <c r="A5" s="372" t="s">
        <v>644</v>
      </c>
      <c r="B5" s="372"/>
      <c r="C5" s="372"/>
      <c r="D5" s="372"/>
      <c r="E5" s="177"/>
      <c r="F5" s="183"/>
      <c r="G5" s="177"/>
    </row>
    <row r="6" spans="1:7" ht="15">
      <c r="A6" s="373" t="s">
        <v>349</v>
      </c>
      <c r="B6" s="373"/>
      <c r="C6" s="373"/>
      <c r="D6" s="373"/>
      <c r="E6" s="177"/>
      <c r="F6" s="183"/>
      <c r="G6" s="177"/>
    </row>
    <row r="7" spans="1:7" ht="15">
      <c r="A7" s="184" t="s">
        <v>29</v>
      </c>
      <c r="B7" s="184" t="s">
        <v>295</v>
      </c>
      <c r="C7" s="184" t="s">
        <v>296</v>
      </c>
      <c r="D7" s="122" t="s">
        <v>65</v>
      </c>
      <c r="E7" s="177"/>
      <c r="F7" s="275"/>
      <c r="G7" s="276"/>
    </row>
    <row r="8" spans="1:7" ht="15">
      <c r="A8" s="184" t="s">
        <v>350</v>
      </c>
      <c r="B8" s="184" t="s">
        <v>351</v>
      </c>
      <c r="C8" s="184" t="s">
        <v>352</v>
      </c>
      <c r="D8" s="122" t="s">
        <v>353</v>
      </c>
      <c r="E8" s="177"/>
      <c r="F8" s="275"/>
      <c r="G8" s="276"/>
    </row>
    <row r="9" spans="1:7" ht="17.25">
      <c r="A9" s="159" t="s">
        <v>354</v>
      </c>
      <c r="B9" s="167"/>
      <c r="C9" s="167"/>
      <c r="D9" s="273">
        <f>D10+D33++D88+D152+D170+D202+D207+D213+D228+D244+D262+D275+D288+D313+D318+D325+D329+D334+D339+D343+D140+D298+D367+D147</f>
        <v>427144656.13</v>
      </c>
      <c r="E9" s="177"/>
      <c r="F9" s="275"/>
      <c r="G9" s="276"/>
    </row>
    <row r="10" spans="1:7" ht="30.75">
      <c r="A10" s="165" t="s">
        <v>633</v>
      </c>
      <c r="B10" s="115" t="s">
        <v>394</v>
      </c>
      <c r="C10" s="186"/>
      <c r="D10" s="272">
        <f>D11+D17+D23</f>
        <v>33772563</v>
      </c>
      <c r="E10" s="177"/>
      <c r="F10" s="275"/>
      <c r="G10" s="177"/>
    </row>
    <row r="11" spans="1:7" ht="30.75">
      <c r="A11" s="165" t="s">
        <v>630</v>
      </c>
      <c r="B11" s="110" t="s">
        <v>403</v>
      </c>
      <c r="C11" s="186"/>
      <c r="D11" s="272">
        <f>D12</f>
        <v>11203432</v>
      </c>
      <c r="E11" s="177"/>
      <c r="F11" s="275"/>
      <c r="G11" s="185"/>
    </row>
    <row r="12" spans="1:7" ht="62.25">
      <c r="A12" s="165" t="s">
        <v>267</v>
      </c>
      <c r="B12" s="110" t="s">
        <v>453</v>
      </c>
      <c r="C12" s="186"/>
      <c r="D12" s="272">
        <f>D13+D15</f>
        <v>11203432</v>
      </c>
      <c r="E12" s="177"/>
      <c r="F12" s="183"/>
      <c r="G12" s="177"/>
    </row>
    <row r="13" spans="1:7" ht="18" customHeight="1">
      <c r="A13" s="105" t="s">
        <v>174</v>
      </c>
      <c r="B13" s="110" t="s">
        <v>268</v>
      </c>
      <c r="C13" s="186"/>
      <c r="D13" s="272">
        <f>D14</f>
        <v>10393882</v>
      </c>
      <c r="E13" s="177"/>
      <c r="F13" s="183"/>
      <c r="G13" s="177"/>
    </row>
    <row r="14" spans="1:7" ht="30.75">
      <c r="A14" s="113" t="s">
        <v>55</v>
      </c>
      <c r="B14" s="112" t="s">
        <v>268</v>
      </c>
      <c r="C14" s="121">
        <v>600</v>
      </c>
      <c r="D14" s="271">
        <f>'Ведомственная 2020'!G457</f>
        <v>10393882</v>
      </c>
      <c r="E14" s="177"/>
      <c r="F14" s="187"/>
      <c r="G14" s="177"/>
    </row>
    <row r="15" spans="1:7" ht="30.75">
      <c r="A15" s="105" t="s">
        <v>694</v>
      </c>
      <c r="B15" s="115" t="s">
        <v>695</v>
      </c>
      <c r="C15" s="122"/>
      <c r="D15" s="268">
        <f>D16</f>
        <v>809550</v>
      </c>
      <c r="E15" s="177"/>
      <c r="F15" s="187"/>
      <c r="G15" s="177"/>
    </row>
    <row r="16" spans="1:7" ht="30.75">
      <c r="A16" s="113" t="s">
        <v>55</v>
      </c>
      <c r="B16" s="131" t="s">
        <v>695</v>
      </c>
      <c r="C16" s="121">
        <v>600</v>
      </c>
      <c r="D16" s="271">
        <f>'Ведомственная 2020'!G459</f>
        <v>809550</v>
      </c>
      <c r="E16" s="177"/>
      <c r="F16" s="187"/>
      <c r="G16" s="177"/>
    </row>
    <row r="17" spans="1:7" ht="30.75">
      <c r="A17" s="165" t="s">
        <v>634</v>
      </c>
      <c r="B17" s="110" t="s">
        <v>402</v>
      </c>
      <c r="C17" s="121"/>
      <c r="D17" s="272">
        <f>D18</f>
        <v>19453497</v>
      </c>
      <c r="E17" s="177"/>
      <c r="F17" s="183"/>
      <c r="G17" s="177"/>
    </row>
    <row r="18" spans="1:7" ht="15">
      <c r="A18" s="120" t="s">
        <v>269</v>
      </c>
      <c r="B18" s="110" t="s">
        <v>454</v>
      </c>
      <c r="C18" s="121"/>
      <c r="D18" s="272">
        <f>D19</f>
        <v>19453497</v>
      </c>
      <c r="E18" s="177"/>
      <c r="F18" s="183"/>
      <c r="G18" s="177"/>
    </row>
    <row r="19" spans="1:7" ht="15">
      <c r="A19" s="113" t="s">
        <v>174</v>
      </c>
      <c r="B19" s="112" t="s">
        <v>270</v>
      </c>
      <c r="C19" s="121"/>
      <c r="D19" s="274">
        <f>D20+D21+D22</f>
        <v>19453497</v>
      </c>
      <c r="E19" s="177"/>
      <c r="F19" s="183"/>
      <c r="G19" s="177"/>
    </row>
    <row r="20" spans="1:7" ht="46.5">
      <c r="A20" s="113" t="s">
        <v>54</v>
      </c>
      <c r="B20" s="112" t="s">
        <v>270</v>
      </c>
      <c r="C20" s="121">
        <v>100</v>
      </c>
      <c r="D20" s="271">
        <f>'Ведомственная 2020'!G463</f>
        <v>17852754</v>
      </c>
      <c r="E20" s="177"/>
      <c r="F20" s="187"/>
      <c r="G20" s="177"/>
    </row>
    <row r="21" spans="1:7" ht="18.75" customHeight="1">
      <c r="A21" s="113" t="s">
        <v>167</v>
      </c>
      <c r="B21" s="112" t="s">
        <v>270</v>
      </c>
      <c r="C21" s="121">
        <v>200</v>
      </c>
      <c r="D21" s="271">
        <f>'Ведомственная 2020'!G464</f>
        <v>1505377</v>
      </c>
      <c r="E21" s="177"/>
      <c r="F21" s="187"/>
      <c r="G21" s="177"/>
    </row>
    <row r="22" spans="1:7" ht="15">
      <c r="A22" s="113" t="s">
        <v>279</v>
      </c>
      <c r="B22" s="112" t="s">
        <v>270</v>
      </c>
      <c r="C22" s="121">
        <v>800</v>
      </c>
      <c r="D22" s="271">
        <f>'Ведомственная 2020'!G465</f>
        <v>95366</v>
      </c>
      <c r="E22" s="177"/>
      <c r="F22" s="187"/>
      <c r="G22" s="177"/>
    </row>
    <row r="23" spans="1:7" ht="46.5">
      <c r="A23" s="165" t="s">
        <v>635</v>
      </c>
      <c r="B23" s="110" t="s">
        <v>401</v>
      </c>
      <c r="C23" s="122"/>
      <c r="D23" s="272">
        <f>D24+D28</f>
        <v>3115634</v>
      </c>
      <c r="E23" s="177"/>
      <c r="F23" s="183"/>
      <c r="G23" s="177"/>
    </row>
    <row r="24" spans="1:7" ht="18.75" customHeight="1">
      <c r="A24" s="120" t="s">
        <v>271</v>
      </c>
      <c r="B24" s="110" t="s">
        <v>455</v>
      </c>
      <c r="C24" s="122"/>
      <c r="D24" s="272">
        <f>D25</f>
        <v>1666225</v>
      </c>
      <c r="E24" s="177"/>
      <c r="F24" s="183"/>
      <c r="G24" s="177"/>
    </row>
    <row r="25" spans="1:7" ht="15">
      <c r="A25" s="113" t="s">
        <v>174</v>
      </c>
      <c r="B25" s="162" t="s">
        <v>272</v>
      </c>
      <c r="C25" s="122"/>
      <c r="D25" s="274">
        <f>D26+D27</f>
        <v>1666225</v>
      </c>
      <c r="E25" s="177"/>
      <c r="F25" s="183"/>
      <c r="G25" s="177"/>
    </row>
    <row r="26" spans="1:7" ht="46.5">
      <c r="A26" s="113" t="s">
        <v>54</v>
      </c>
      <c r="B26" s="162" t="s">
        <v>272</v>
      </c>
      <c r="C26" s="121">
        <v>100</v>
      </c>
      <c r="D26" s="271">
        <f>'Ведомственная 2020'!G471</f>
        <v>1444034</v>
      </c>
      <c r="E26" s="177"/>
      <c r="F26" s="187"/>
      <c r="G26" s="177"/>
    </row>
    <row r="27" spans="1:7" ht="18.75" customHeight="1">
      <c r="A27" s="113" t="s">
        <v>167</v>
      </c>
      <c r="B27" s="162" t="s">
        <v>272</v>
      </c>
      <c r="C27" s="121">
        <v>200</v>
      </c>
      <c r="D27" s="271">
        <f>'Ведомственная 2020'!G472</f>
        <v>222191</v>
      </c>
      <c r="E27" s="177"/>
      <c r="F27" s="187"/>
      <c r="G27" s="177"/>
    </row>
    <row r="28" spans="1:7" ht="30.75">
      <c r="A28" s="120" t="s">
        <v>273</v>
      </c>
      <c r="B28" s="110" t="s">
        <v>456</v>
      </c>
      <c r="C28" s="122"/>
      <c r="D28" s="272">
        <f>D29+D31</f>
        <v>1449409</v>
      </c>
      <c r="E28" s="177"/>
      <c r="F28" s="183"/>
      <c r="G28" s="177"/>
    </row>
    <row r="29" spans="1:7" ht="46.5">
      <c r="A29" s="113" t="s">
        <v>355</v>
      </c>
      <c r="B29" s="112" t="s">
        <v>475</v>
      </c>
      <c r="C29" s="121"/>
      <c r="D29" s="274">
        <f>D30</f>
        <v>52872</v>
      </c>
      <c r="E29" s="177"/>
      <c r="F29" s="275"/>
      <c r="G29" s="188"/>
    </row>
    <row r="30" spans="1:7" ht="46.5">
      <c r="A30" s="113" t="s">
        <v>54</v>
      </c>
      <c r="B30" s="112" t="s">
        <v>475</v>
      </c>
      <c r="C30" s="121">
        <v>100</v>
      </c>
      <c r="D30" s="271">
        <f>'Ведомственная 2020'!G475</f>
        <v>52872</v>
      </c>
      <c r="E30" s="177"/>
      <c r="F30" s="183"/>
      <c r="G30" s="177"/>
    </row>
    <row r="31" spans="1:7" ht="30.75">
      <c r="A31" s="119" t="s">
        <v>28</v>
      </c>
      <c r="B31" s="112" t="s">
        <v>476</v>
      </c>
      <c r="C31" s="121"/>
      <c r="D31" s="271">
        <f>D32</f>
        <v>1396537</v>
      </c>
      <c r="E31" s="177"/>
      <c r="F31" s="183"/>
      <c r="G31" s="177"/>
    </row>
    <row r="32" spans="1:7" ht="15">
      <c r="A32" s="113" t="s">
        <v>300</v>
      </c>
      <c r="B32" s="112" t="s">
        <v>476</v>
      </c>
      <c r="C32" s="121">
        <v>300</v>
      </c>
      <c r="D32" s="271">
        <f>'Ведомственная 2020'!G482</f>
        <v>1396537</v>
      </c>
      <c r="E32" s="177"/>
      <c r="F32" s="183"/>
      <c r="G32" s="177"/>
    </row>
    <row r="33" spans="1:7" ht="30.75">
      <c r="A33" s="165" t="s">
        <v>578</v>
      </c>
      <c r="B33" s="115" t="s">
        <v>381</v>
      </c>
      <c r="C33" s="122"/>
      <c r="D33" s="272">
        <f>D34+D45+D72</f>
        <v>33024736</v>
      </c>
      <c r="E33" s="177"/>
      <c r="F33" s="275"/>
      <c r="G33" s="177"/>
    </row>
    <row r="34" spans="1:7" ht="46.5">
      <c r="A34" s="165" t="s">
        <v>636</v>
      </c>
      <c r="B34" s="110" t="s">
        <v>397</v>
      </c>
      <c r="C34" s="122"/>
      <c r="D34" s="272">
        <f>D35+D42</f>
        <v>2049800</v>
      </c>
      <c r="E34" s="177"/>
      <c r="F34" s="183"/>
      <c r="G34" s="177"/>
    </row>
    <row r="35" spans="1:7" ht="30.75">
      <c r="A35" s="120" t="s">
        <v>223</v>
      </c>
      <c r="B35" s="110" t="s">
        <v>461</v>
      </c>
      <c r="C35" s="122"/>
      <c r="D35" s="272">
        <f>D36+D39</f>
        <v>1925500</v>
      </c>
      <c r="E35" s="177"/>
      <c r="F35" s="183"/>
      <c r="G35" s="177"/>
    </row>
    <row r="36" spans="1:7" ht="30.75">
      <c r="A36" s="189" t="s">
        <v>23</v>
      </c>
      <c r="B36" s="112" t="s">
        <v>224</v>
      </c>
      <c r="C36" s="121"/>
      <c r="D36" s="274">
        <f>D37+D38</f>
        <v>1529000</v>
      </c>
      <c r="E36" s="177"/>
      <c r="F36" s="183"/>
      <c r="G36" s="177"/>
    </row>
    <row r="37" spans="1:7" ht="46.5">
      <c r="A37" s="113" t="s">
        <v>54</v>
      </c>
      <c r="B37" s="112" t="s">
        <v>224</v>
      </c>
      <c r="C37" s="121">
        <v>100</v>
      </c>
      <c r="D37" s="271">
        <f>'Ведомственная 2020'!G282</f>
        <v>1475973</v>
      </c>
      <c r="E37" s="177"/>
      <c r="F37" s="183"/>
      <c r="G37" s="177"/>
    </row>
    <row r="38" spans="1:7" ht="18.75" customHeight="1">
      <c r="A38" s="113" t="s">
        <v>167</v>
      </c>
      <c r="B38" s="112" t="s">
        <v>224</v>
      </c>
      <c r="C38" s="121">
        <v>200</v>
      </c>
      <c r="D38" s="271">
        <f>'Ведомственная 2020'!G283</f>
        <v>53027</v>
      </c>
      <c r="E38" s="177"/>
      <c r="F38" s="183"/>
      <c r="G38" s="177"/>
    </row>
    <row r="39" spans="1:7" ht="37.5" customHeight="1">
      <c r="A39" s="320" t="s">
        <v>744</v>
      </c>
      <c r="B39" s="319" t="s">
        <v>743</v>
      </c>
      <c r="C39" s="121"/>
      <c r="D39" s="271">
        <f>D40+D41</f>
        <v>396500</v>
      </c>
      <c r="E39" s="177"/>
      <c r="F39" s="183"/>
      <c r="G39" s="177"/>
    </row>
    <row r="40" spans="1:7" ht="51.75" customHeight="1">
      <c r="A40" s="320" t="s">
        <v>54</v>
      </c>
      <c r="B40" s="319" t="s">
        <v>743</v>
      </c>
      <c r="C40" s="121">
        <v>100</v>
      </c>
      <c r="D40" s="271">
        <f>'Ведомственная 2020'!G285</f>
        <v>141741</v>
      </c>
      <c r="E40" s="177"/>
      <c r="F40" s="183"/>
      <c r="G40" s="177"/>
    </row>
    <row r="41" spans="1:7" ht="28.5" customHeight="1">
      <c r="A41" s="320" t="s">
        <v>167</v>
      </c>
      <c r="B41" s="319" t="s">
        <v>743</v>
      </c>
      <c r="C41" s="121">
        <v>200</v>
      </c>
      <c r="D41" s="271">
        <f>'Ведомственная 2020'!G286</f>
        <v>254759</v>
      </c>
      <c r="E41" s="177"/>
      <c r="F41" s="183"/>
      <c r="G41" s="177"/>
    </row>
    <row r="42" spans="1:7" ht="46.5">
      <c r="A42" s="109" t="s">
        <v>193</v>
      </c>
      <c r="B42" s="110" t="s">
        <v>421</v>
      </c>
      <c r="C42" s="121"/>
      <c r="D42" s="272">
        <f>D43</f>
        <v>124300</v>
      </c>
      <c r="E42" s="177"/>
      <c r="F42" s="183"/>
      <c r="G42" s="177"/>
    </row>
    <row r="43" spans="1:7" ht="30.75">
      <c r="A43" s="189" t="s">
        <v>1</v>
      </c>
      <c r="B43" s="112" t="s">
        <v>194</v>
      </c>
      <c r="C43" s="121"/>
      <c r="D43" s="274">
        <f>D44</f>
        <v>124300</v>
      </c>
      <c r="E43" s="177"/>
      <c r="F43" s="183"/>
      <c r="G43" s="177"/>
    </row>
    <row r="44" spans="1:7" ht="30.75">
      <c r="A44" s="113" t="s">
        <v>55</v>
      </c>
      <c r="B44" s="112" t="s">
        <v>194</v>
      </c>
      <c r="C44" s="121">
        <v>600</v>
      </c>
      <c r="D44" s="274">
        <f>'Ведомственная 2020'!G54</f>
        <v>124300</v>
      </c>
      <c r="E44" s="177"/>
      <c r="F44" s="183"/>
      <c r="G44" s="177"/>
    </row>
    <row r="45" spans="1:7" ht="46.5">
      <c r="A45" s="165" t="s">
        <v>617</v>
      </c>
      <c r="B45" s="110" t="s">
        <v>399</v>
      </c>
      <c r="C45" s="122"/>
      <c r="D45" s="272">
        <f>D46+D69</f>
        <v>25142176</v>
      </c>
      <c r="E45" s="177"/>
      <c r="F45" s="183"/>
      <c r="G45" s="177"/>
    </row>
    <row r="46" spans="1:7" ht="30.75">
      <c r="A46" s="120" t="s">
        <v>220</v>
      </c>
      <c r="B46" s="110" t="s">
        <v>458</v>
      </c>
      <c r="C46" s="122"/>
      <c r="D46" s="272">
        <f>D47+D50+D53+D56+D63+D65+D67</f>
        <v>25090176</v>
      </c>
      <c r="E46" s="177"/>
      <c r="F46" s="183"/>
      <c r="G46" s="177"/>
    </row>
    <row r="47" spans="1:7" ht="15">
      <c r="A47" s="105" t="s">
        <v>285</v>
      </c>
      <c r="B47" s="123" t="s">
        <v>241</v>
      </c>
      <c r="C47" s="124"/>
      <c r="D47" s="268">
        <f>D49+D48</f>
        <v>1946682</v>
      </c>
      <c r="E47" s="177"/>
      <c r="F47" s="183"/>
      <c r="G47" s="177"/>
    </row>
    <row r="48" spans="1:7" ht="18.75" customHeight="1">
      <c r="A48" s="113" t="s">
        <v>167</v>
      </c>
      <c r="B48" s="125" t="s">
        <v>241</v>
      </c>
      <c r="C48" s="114">
        <v>200</v>
      </c>
      <c r="D48" s="271">
        <f>'Ведомственная 2020'!G335</f>
        <v>179</v>
      </c>
      <c r="E48" s="177"/>
      <c r="F48" s="183"/>
      <c r="G48" s="177"/>
    </row>
    <row r="49" spans="1:7" ht="15">
      <c r="A49" s="113" t="s">
        <v>300</v>
      </c>
      <c r="B49" s="125" t="s">
        <v>241</v>
      </c>
      <c r="C49" s="114">
        <v>300</v>
      </c>
      <c r="D49" s="271">
        <f>'Ведомственная 2020'!G336</f>
        <v>1946503</v>
      </c>
      <c r="E49" s="177"/>
      <c r="F49" s="183"/>
      <c r="G49" s="177"/>
    </row>
    <row r="50" spans="1:7" ht="30.75">
      <c r="A50" s="105" t="s">
        <v>356</v>
      </c>
      <c r="B50" s="123" t="s">
        <v>242</v>
      </c>
      <c r="C50" s="122"/>
      <c r="D50" s="272">
        <f>D51+D52</f>
        <v>87801</v>
      </c>
      <c r="E50" s="177"/>
      <c r="F50" s="183"/>
      <c r="G50" s="177"/>
    </row>
    <row r="51" spans="1:7" ht="18.75" customHeight="1">
      <c r="A51" s="113" t="s">
        <v>167</v>
      </c>
      <c r="B51" s="125" t="s">
        <v>242</v>
      </c>
      <c r="C51" s="114">
        <v>200</v>
      </c>
      <c r="D51" s="271">
        <f>'Ведомственная 2020'!G318</f>
        <v>1572</v>
      </c>
      <c r="E51" s="177"/>
      <c r="F51" s="183"/>
      <c r="G51" s="177"/>
    </row>
    <row r="52" spans="1:7" ht="15">
      <c r="A52" s="113" t="s">
        <v>300</v>
      </c>
      <c r="B52" s="125" t="s">
        <v>242</v>
      </c>
      <c r="C52" s="114">
        <v>300</v>
      </c>
      <c r="D52" s="271">
        <f>'Ведомственная 2020'!G319</f>
        <v>86229</v>
      </c>
      <c r="E52" s="177"/>
      <c r="F52" s="183"/>
      <c r="G52" s="177"/>
    </row>
    <row r="53" spans="1:7" ht="30.75">
      <c r="A53" s="191" t="s">
        <v>277</v>
      </c>
      <c r="B53" s="123" t="s">
        <v>243</v>
      </c>
      <c r="C53" s="122"/>
      <c r="D53" s="272">
        <f>D55+D54</f>
        <v>209161</v>
      </c>
      <c r="E53" s="177"/>
      <c r="F53" s="183"/>
      <c r="G53" s="177"/>
    </row>
    <row r="54" spans="1:7" ht="18.75" customHeight="1">
      <c r="A54" s="113" t="s">
        <v>167</v>
      </c>
      <c r="B54" s="125" t="s">
        <v>243</v>
      </c>
      <c r="C54" s="121">
        <v>200</v>
      </c>
      <c r="D54" s="271">
        <f>'Ведомственная 2020'!G321</f>
        <v>2703</v>
      </c>
      <c r="E54" s="177"/>
      <c r="F54" s="183"/>
      <c r="G54" s="177"/>
    </row>
    <row r="55" spans="1:7" ht="15">
      <c r="A55" s="113" t="s">
        <v>300</v>
      </c>
      <c r="B55" s="125" t="s">
        <v>243</v>
      </c>
      <c r="C55" s="114">
        <v>300</v>
      </c>
      <c r="D55" s="271">
        <f>'Ведомственная 2020'!G322</f>
        <v>206458</v>
      </c>
      <c r="E55" s="177"/>
      <c r="F55" s="183"/>
      <c r="G55" s="177"/>
    </row>
    <row r="56" spans="1:7" ht="15">
      <c r="A56" s="105" t="s">
        <v>292</v>
      </c>
      <c r="B56" s="123" t="s">
        <v>244</v>
      </c>
      <c r="C56" s="122"/>
      <c r="D56" s="272">
        <f>D57+D60</f>
        <v>5546402</v>
      </c>
      <c r="E56" s="177"/>
      <c r="F56" s="183"/>
      <c r="G56" s="177"/>
    </row>
    <row r="57" spans="1:7" ht="15">
      <c r="A57" s="191" t="s">
        <v>16</v>
      </c>
      <c r="B57" s="123" t="s">
        <v>245</v>
      </c>
      <c r="C57" s="122"/>
      <c r="D57" s="272">
        <f>D58+D59</f>
        <v>4625402</v>
      </c>
      <c r="E57" s="177"/>
      <c r="F57" s="183"/>
      <c r="G57" s="177"/>
    </row>
    <row r="58" spans="1:7" ht="18.75" customHeight="1">
      <c r="A58" s="113" t="s">
        <v>167</v>
      </c>
      <c r="B58" s="125" t="s">
        <v>245</v>
      </c>
      <c r="C58" s="114">
        <v>200</v>
      </c>
      <c r="D58" s="271">
        <f>'Ведомственная 2020'!G325</f>
        <v>80400</v>
      </c>
      <c r="E58" s="177"/>
      <c r="F58" s="183"/>
      <c r="G58" s="177"/>
    </row>
    <row r="59" spans="1:7" ht="15">
      <c r="A59" s="113" t="s">
        <v>300</v>
      </c>
      <c r="B59" s="125" t="s">
        <v>245</v>
      </c>
      <c r="C59" s="114">
        <v>300</v>
      </c>
      <c r="D59" s="271">
        <f>'Ведомственная 2020'!G326</f>
        <v>4545002</v>
      </c>
      <c r="E59" s="177"/>
      <c r="F59" s="183"/>
      <c r="G59" s="177"/>
    </row>
    <row r="60" spans="1:7" ht="15">
      <c r="A60" s="191" t="s">
        <v>56</v>
      </c>
      <c r="B60" s="123" t="s">
        <v>246</v>
      </c>
      <c r="C60" s="122"/>
      <c r="D60" s="268">
        <f>D61+D62</f>
        <v>921000</v>
      </c>
      <c r="E60" s="177"/>
      <c r="F60" s="183"/>
      <c r="G60" s="177"/>
    </row>
    <row r="61" spans="1:7" ht="18.75" customHeight="1">
      <c r="A61" s="113" t="s">
        <v>167</v>
      </c>
      <c r="B61" s="125" t="s">
        <v>246</v>
      </c>
      <c r="C61" s="114">
        <v>200</v>
      </c>
      <c r="D61" s="271">
        <f>'Ведомственная 2020'!G328</f>
        <v>15925</v>
      </c>
      <c r="E61" s="177"/>
      <c r="F61" s="183"/>
      <c r="G61" s="177"/>
    </row>
    <row r="62" spans="1:7" ht="15">
      <c r="A62" s="113" t="s">
        <v>300</v>
      </c>
      <c r="B62" s="125" t="s">
        <v>246</v>
      </c>
      <c r="C62" s="114">
        <v>300</v>
      </c>
      <c r="D62" s="271">
        <f>'Ведомственная 2020'!G329</f>
        <v>905075</v>
      </c>
      <c r="E62" s="177"/>
      <c r="F62" s="183"/>
      <c r="G62" s="177"/>
    </row>
    <row r="63" spans="1:7" ht="15">
      <c r="A63" s="120" t="s">
        <v>290</v>
      </c>
      <c r="B63" s="166" t="s">
        <v>221</v>
      </c>
      <c r="C63" s="122"/>
      <c r="D63" s="272">
        <f>D64</f>
        <v>683390</v>
      </c>
      <c r="E63" s="177"/>
      <c r="F63" s="183"/>
      <c r="G63" s="177"/>
    </row>
    <row r="64" spans="1:7" ht="15">
      <c r="A64" s="113" t="s">
        <v>300</v>
      </c>
      <c r="B64" s="162" t="s">
        <v>221</v>
      </c>
      <c r="C64" s="126">
        <v>300</v>
      </c>
      <c r="D64" s="271">
        <f>'Ведомственная 2020'!G270</f>
        <v>683390</v>
      </c>
      <c r="E64" s="177"/>
      <c r="F64" s="190"/>
      <c r="G64" s="177"/>
    </row>
    <row r="65" spans="1:7" ht="30.75">
      <c r="A65" s="325" t="s">
        <v>750</v>
      </c>
      <c r="B65" s="115" t="s">
        <v>748</v>
      </c>
      <c r="C65" s="126"/>
      <c r="D65" s="268">
        <f>D66</f>
        <v>16534070</v>
      </c>
      <c r="E65" s="177"/>
      <c r="F65" s="190"/>
      <c r="G65" s="177"/>
    </row>
    <row r="66" spans="1:7" ht="15">
      <c r="A66" s="244" t="s">
        <v>300</v>
      </c>
      <c r="B66" s="131" t="s">
        <v>748</v>
      </c>
      <c r="C66" s="126">
        <v>300</v>
      </c>
      <c r="D66" s="271">
        <f>'Ведомственная 2020'!G338</f>
        <v>16534070</v>
      </c>
      <c r="E66" s="177"/>
      <c r="F66" s="190"/>
      <c r="G66" s="177"/>
    </row>
    <row r="67" spans="1:7" ht="15">
      <c r="A67" s="325" t="s">
        <v>751</v>
      </c>
      <c r="B67" s="115" t="s">
        <v>749</v>
      </c>
      <c r="C67" s="126"/>
      <c r="D67" s="268">
        <f>D68</f>
        <v>82670</v>
      </c>
      <c r="E67" s="177"/>
      <c r="F67" s="190"/>
      <c r="G67" s="177"/>
    </row>
    <row r="68" spans="1:7" ht="15">
      <c r="A68" s="244" t="s">
        <v>167</v>
      </c>
      <c r="B68" s="131" t="s">
        <v>749</v>
      </c>
      <c r="C68" s="126">
        <v>200</v>
      </c>
      <c r="D68" s="271">
        <f>'Ведомственная 2020'!G340</f>
        <v>82670</v>
      </c>
      <c r="E68" s="177"/>
      <c r="F68" s="190"/>
      <c r="G68" s="177"/>
    </row>
    <row r="69" spans="1:7" ht="30.75">
      <c r="A69" s="105" t="s">
        <v>195</v>
      </c>
      <c r="B69" s="166" t="s">
        <v>422</v>
      </c>
      <c r="C69" s="126"/>
      <c r="D69" s="268">
        <f>D70</f>
        <v>52000</v>
      </c>
      <c r="E69" s="177"/>
      <c r="F69" s="183"/>
      <c r="G69" s="177"/>
    </row>
    <row r="70" spans="1:7" ht="15">
      <c r="A70" s="109" t="s">
        <v>196</v>
      </c>
      <c r="B70" s="123" t="s">
        <v>282</v>
      </c>
      <c r="C70" s="122"/>
      <c r="D70" s="268">
        <f>D71</f>
        <v>52000</v>
      </c>
      <c r="E70" s="177"/>
      <c r="F70" s="183"/>
      <c r="G70" s="177"/>
    </row>
    <row r="71" spans="1:7" ht="18.75" customHeight="1">
      <c r="A71" s="113" t="s">
        <v>167</v>
      </c>
      <c r="B71" s="125" t="s">
        <v>282</v>
      </c>
      <c r="C71" s="126">
        <v>200</v>
      </c>
      <c r="D71" s="271">
        <f>'Ведомственная 2020'!G58</f>
        <v>52000</v>
      </c>
      <c r="E71" s="177"/>
      <c r="F71" s="183"/>
      <c r="G71" s="177"/>
    </row>
    <row r="72" spans="1:7" ht="46.5">
      <c r="A72" s="165" t="s">
        <v>581</v>
      </c>
      <c r="B72" s="110" t="s">
        <v>398</v>
      </c>
      <c r="C72" s="121"/>
      <c r="D72" s="272">
        <f>D73+D76+D79+D82</f>
        <v>5832760</v>
      </c>
      <c r="E72" s="177"/>
      <c r="F72" s="183"/>
      <c r="G72" s="177"/>
    </row>
    <row r="73" spans="1:7" ht="46.5">
      <c r="A73" s="105" t="s">
        <v>726</v>
      </c>
      <c r="B73" s="110" t="s">
        <v>460</v>
      </c>
      <c r="C73" s="121"/>
      <c r="D73" s="272">
        <f>D74</f>
        <v>4675654</v>
      </c>
      <c r="E73" s="177"/>
      <c r="F73" s="183"/>
      <c r="G73" s="177"/>
    </row>
    <row r="74" spans="1:7" ht="30.75">
      <c r="A74" s="191" t="s">
        <v>182</v>
      </c>
      <c r="B74" s="123" t="s">
        <v>222</v>
      </c>
      <c r="C74" s="122"/>
      <c r="D74" s="272">
        <f>D75</f>
        <v>4675654</v>
      </c>
      <c r="E74" s="177"/>
      <c r="F74" s="183"/>
      <c r="G74" s="177"/>
    </row>
    <row r="75" spans="1:7" ht="15">
      <c r="A75" s="113" t="s">
        <v>300</v>
      </c>
      <c r="B75" s="125" t="s">
        <v>222</v>
      </c>
      <c r="C75" s="126">
        <v>300</v>
      </c>
      <c r="D75" s="271">
        <f>'Ведомственная 2020'!G276</f>
        <v>4675654</v>
      </c>
      <c r="E75" s="177"/>
      <c r="F75" s="183"/>
      <c r="G75" s="177"/>
    </row>
    <row r="76" spans="1:7" ht="46.5">
      <c r="A76" s="105" t="s">
        <v>720</v>
      </c>
      <c r="B76" s="123" t="s">
        <v>423</v>
      </c>
      <c r="C76" s="126"/>
      <c r="D76" s="272">
        <f>D77</f>
        <v>5000</v>
      </c>
      <c r="E76" s="177"/>
      <c r="F76" s="183"/>
      <c r="G76" s="177"/>
    </row>
    <row r="77" spans="1:7" ht="15">
      <c r="A77" s="109" t="s">
        <v>196</v>
      </c>
      <c r="B77" s="123" t="s">
        <v>199</v>
      </c>
      <c r="C77" s="122"/>
      <c r="D77" s="272">
        <f>D78</f>
        <v>5000</v>
      </c>
      <c r="E77" s="177"/>
      <c r="F77" s="183"/>
      <c r="G77" s="177"/>
    </row>
    <row r="78" spans="1:7" ht="18.75" customHeight="1">
      <c r="A78" s="113" t="s">
        <v>167</v>
      </c>
      <c r="B78" s="125" t="s">
        <v>199</v>
      </c>
      <c r="C78" s="126">
        <v>200</v>
      </c>
      <c r="D78" s="271">
        <f>'Ведомственная 2020'!G68</f>
        <v>5000</v>
      </c>
      <c r="E78" s="177"/>
      <c r="F78" s="183"/>
      <c r="G78" s="177"/>
    </row>
    <row r="79" spans="1:7" ht="30.75">
      <c r="A79" s="120" t="s">
        <v>198</v>
      </c>
      <c r="B79" s="123" t="s">
        <v>424</v>
      </c>
      <c r="C79" s="126"/>
      <c r="D79" s="268">
        <f>D80</f>
        <v>116000</v>
      </c>
      <c r="E79" s="177"/>
      <c r="F79" s="183"/>
      <c r="G79" s="177"/>
    </row>
    <row r="80" spans="1:7" ht="15">
      <c r="A80" s="109" t="s">
        <v>196</v>
      </c>
      <c r="B80" s="123" t="s">
        <v>200</v>
      </c>
      <c r="C80" s="122"/>
      <c r="D80" s="272">
        <f>D81</f>
        <v>116000</v>
      </c>
      <c r="E80" s="177"/>
      <c r="F80" s="183"/>
      <c r="G80" s="177"/>
    </row>
    <row r="81" spans="1:7" ht="18.75" customHeight="1">
      <c r="A81" s="113" t="s">
        <v>167</v>
      </c>
      <c r="B81" s="125" t="s">
        <v>200</v>
      </c>
      <c r="C81" s="121">
        <v>200</v>
      </c>
      <c r="D81" s="271">
        <f>'Ведомственная 2020'!G71</f>
        <v>116000</v>
      </c>
      <c r="E81" s="177"/>
      <c r="F81" s="183"/>
      <c r="G81" s="177"/>
    </row>
    <row r="82" spans="1:7" ht="46.5">
      <c r="A82" s="120" t="s">
        <v>719</v>
      </c>
      <c r="B82" s="123" t="s">
        <v>425</v>
      </c>
      <c r="C82" s="121"/>
      <c r="D82" s="272">
        <f>D83+D86</f>
        <v>1036106</v>
      </c>
      <c r="E82" s="177"/>
      <c r="F82" s="183"/>
      <c r="G82" s="177"/>
    </row>
    <row r="83" spans="1:7" ht="46.5">
      <c r="A83" s="105" t="s">
        <v>0</v>
      </c>
      <c r="B83" s="123" t="s">
        <v>197</v>
      </c>
      <c r="C83" s="122"/>
      <c r="D83" s="272">
        <f>D84+D85</f>
        <v>917400</v>
      </c>
      <c r="E83" s="177"/>
      <c r="F83" s="183"/>
      <c r="G83" s="177"/>
    </row>
    <row r="84" spans="1:7" ht="46.5">
      <c r="A84" s="113" t="s">
        <v>54</v>
      </c>
      <c r="B84" s="125" t="s">
        <v>197</v>
      </c>
      <c r="C84" s="121">
        <v>100</v>
      </c>
      <c r="D84" s="271">
        <f>'Ведомственная 2020'!G62</f>
        <v>915400</v>
      </c>
      <c r="E84" s="177"/>
      <c r="F84" s="183"/>
      <c r="G84" s="177"/>
    </row>
    <row r="85" spans="1:7" ht="18.75" customHeight="1">
      <c r="A85" s="113" t="s">
        <v>167</v>
      </c>
      <c r="B85" s="125" t="s">
        <v>197</v>
      </c>
      <c r="C85" s="121">
        <v>200</v>
      </c>
      <c r="D85" s="271">
        <f>'Ведомственная 2020'!G63</f>
        <v>2000</v>
      </c>
      <c r="E85" s="177"/>
      <c r="F85" s="183"/>
      <c r="G85" s="177"/>
    </row>
    <row r="86" spans="1:7" ht="18.75" customHeight="1">
      <c r="A86" s="246" t="s">
        <v>187</v>
      </c>
      <c r="B86" s="110" t="s">
        <v>515</v>
      </c>
      <c r="C86" s="121"/>
      <c r="D86" s="268">
        <f>D87</f>
        <v>118706</v>
      </c>
      <c r="E86" s="177"/>
      <c r="F86" s="183"/>
      <c r="G86" s="177"/>
    </row>
    <row r="87" spans="1:7" ht="54" customHeight="1">
      <c r="A87" s="113" t="s">
        <v>54</v>
      </c>
      <c r="B87" s="112" t="s">
        <v>515</v>
      </c>
      <c r="C87" s="121">
        <v>100</v>
      </c>
      <c r="D87" s="271">
        <f>'Ведомственная 2020'!G65</f>
        <v>118706</v>
      </c>
      <c r="E87" s="177"/>
      <c r="F87" s="183"/>
      <c r="G87" s="177"/>
    </row>
    <row r="88" spans="1:7" ht="30.75">
      <c r="A88" s="165" t="s">
        <v>637</v>
      </c>
      <c r="B88" s="115" t="s">
        <v>392</v>
      </c>
      <c r="C88" s="122"/>
      <c r="D88" s="272">
        <f>D89+D97+D135</f>
        <v>255563681</v>
      </c>
      <c r="E88" s="177"/>
      <c r="F88" s="275"/>
      <c r="G88" s="276"/>
    </row>
    <row r="89" spans="1:7" ht="46.5">
      <c r="A89" s="168" t="s">
        <v>638</v>
      </c>
      <c r="B89" s="110" t="s">
        <v>404</v>
      </c>
      <c r="C89" s="122"/>
      <c r="D89" s="272">
        <f>D90+D94</f>
        <v>5726446</v>
      </c>
      <c r="E89" s="177"/>
      <c r="F89" s="183"/>
      <c r="G89" s="177"/>
    </row>
    <row r="90" spans="1:7" ht="50.25" customHeight="1">
      <c r="A90" s="120" t="s">
        <v>612</v>
      </c>
      <c r="B90" s="110" t="s">
        <v>451</v>
      </c>
      <c r="C90" s="122"/>
      <c r="D90" s="272">
        <f>D91</f>
        <v>5700357</v>
      </c>
      <c r="E90" s="177"/>
      <c r="F90" s="183"/>
      <c r="G90" s="177"/>
    </row>
    <row r="91" spans="1:7" ht="18" customHeight="1">
      <c r="A91" s="105" t="s">
        <v>174</v>
      </c>
      <c r="B91" s="123" t="s">
        <v>264</v>
      </c>
      <c r="C91" s="121"/>
      <c r="D91" s="272">
        <f>D92+D93</f>
        <v>5700357</v>
      </c>
      <c r="E91" s="177"/>
      <c r="F91" s="183"/>
      <c r="G91" s="177"/>
    </row>
    <row r="92" spans="1:7" ht="46.5">
      <c r="A92" s="113" t="s">
        <v>54</v>
      </c>
      <c r="B92" s="125" t="s">
        <v>264</v>
      </c>
      <c r="C92" s="126">
        <v>100</v>
      </c>
      <c r="D92" s="271">
        <f>'Ведомственная 2020'!G432</f>
        <v>5257070</v>
      </c>
      <c r="E92" s="177"/>
      <c r="F92" s="183"/>
      <c r="G92" s="177"/>
    </row>
    <row r="93" spans="1:7" ht="19.5" customHeight="1">
      <c r="A93" s="113" t="s">
        <v>167</v>
      </c>
      <c r="B93" s="125" t="s">
        <v>264</v>
      </c>
      <c r="C93" s="126">
        <v>200</v>
      </c>
      <c r="D93" s="271">
        <f>'Ведомственная 2020'!G433</f>
        <v>443287</v>
      </c>
      <c r="E93" s="177"/>
      <c r="F93" s="183"/>
      <c r="G93" s="177"/>
    </row>
    <row r="94" spans="1:7" ht="30.75">
      <c r="A94" s="120" t="s">
        <v>263</v>
      </c>
      <c r="B94" s="123" t="s">
        <v>452</v>
      </c>
      <c r="C94" s="126"/>
      <c r="D94" s="272">
        <f>D95</f>
        <v>26089</v>
      </c>
      <c r="E94" s="177"/>
      <c r="F94" s="183"/>
      <c r="G94" s="177"/>
    </row>
    <row r="95" spans="1:7" ht="30.75">
      <c r="A95" s="168" t="s">
        <v>357</v>
      </c>
      <c r="B95" s="123" t="s">
        <v>265</v>
      </c>
      <c r="C95" s="122"/>
      <c r="D95" s="272">
        <f>D96</f>
        <v>26089</v>
      </c>
      <c r="E95" s="177"/>
      <c r="F95" s="183"/>
      <c r="G95" s="177"/>
    </row>
    <row r="96" spans="1:7" ht="46.5">
      <c r="A96" s="113" t="s">
        <v>54</v>
      </c>
      <c r="B96" s="125" t="s">
        <v>265</v>
      </c>
      <c r="C96" s="126">
        <v>100</v>
      </c>
      <c r="D96" s="271">
        <f>'Ведомственная 2020'!G436</f>
        <v>26089</v>
      </c>
      <c r="E96" s="177"/>
      <c r="F96" s="183"/>
      <c r="G96" s="177"/>
    </row>
    <row r="97" spans="1:7" ht="46.5">
      <c r="A97" s="165" t="s">
        <v>607</v>
      </c>
      <c r="B97" s="110" t="s">
        <v>400</v>
      </c>
      <c r="C97" s="122"/>
      <c r="D97" s="272">
        <f>D98+D105+D112+D115+D120+D127+D132</f>
        <v>245244391</v>
      </c>
      <c r="E97" s="177"/>
      <c r="F97" s="183"/>
      <c r="G97" s="177"/>
    </row>
    <row r="98" spans="1:7" ht="15">
      <c r="A98" s="120" t="s">
        <v>250</v>
      </c>
      <c r="B98" s="110" t="s">
        <v>443</v>
      </c>
      <c r="C98" s="122"/>
      <c r="D98" s="272">
        <f>D99+D101+D103</f>
        <v>12223620</v>
      </c>
      <c r="E98" s="177"/>
      <c r="F98" s="183"/>
      <c r="G98" s="177"/>
    </row>
    <row r="99" spans="1:7" ht="15">
      <c r="A99" s="105" t="s">
        <v>40</v>
      </c>
      <c r="B99" s="123" t="s">
        <v>266</v>
      </c>
      <c r="C99" s="122"/>
      <c r="D99" s="272">
        <f>D100</f>
        <v>408739</v>
      </c>
      <c r="E99" s="177"/>
      <c r="F99" s="183"/>
      <c r="G99" s="177"/>
    </row>
    <row r="100" spans="1:7" ht="15">
      <c r="A100" s="113" t="s">
        <v>300</v>
      </c>
      <c r="B100" s="125" t="s">
        <v>266</v>
      </c>
      <c r="C100" s="126">
        <v>300</v>
      </c>
      <c r="D100" s="271">
        <f>'Ведомственная 2020'!G449</f>
        <v>408739</v>
      </c>
      <c r="E100" s="177"/>
      <c r="F100" s="183"/>
      <c r="G100" s="177"/>
    </row>
    <row r="101" spans="1:7" ht="78">
      <c r="A101" s="191" t="s">
        <v>230</v>
      </c>
      <c r="B101" s="123" t="s">
        <v>251</v>
      </c>
      <c r="C101" s="122"/>
      <c r="D101" s="272">
        <f>D102</f>
        <v>4904535</v>
      </c>
      <c r="E101" s="177"/>
      <c r="F101" s="183"/>
      <c r="G101" s="177"/>
    </row>
    <row r="102" spans="1:7" ht="30.75">
      <c r="A102" s="113" t="s">
        <v>55</v>
      </c>
      <c r="B102" s="125" t="s">
        <v>251</v>
      </c>
      <c r="C102" s="126">
        <v>600</v>
      </c>
      <c r="D102" s="271">
        <f>'Ведомственная 2020'!G368</f>
        <v>4904535</v>
      </c>
      <c r="E102" s="177"/>
      <c r="F102" s="183"/>
      <c r="G102" s="177"/>
    </row>
    <row r="103" spans="1:7" ht="18.75" customHeight="1">
      <c r="A103" s="105" t="s">
        <v>174</v>
      </c>
      <c r="B103" s="166" t="s">
        <v>252</v>
      </c>
      <c r="C103" s="122"/>
      <c r="D103" s="268">
        <f>D104</f>
        <v>6910346</v>
      </c>
      <c r="E103" s="177"/>
      <c r="F103" s="183"/>
      <c r="G103" s="177"/>
    </row>
    <row r="104" spans="1:7" ht="30.75">
      <c r="A104" s="113" t="s">
        <v>55</v>
      </c>
      <c r="B104" s="162" t="s">
        <v>252</v>
      </c>
      <c r="C104" s="126">
        <v>600</v>
      </c>
      <c r="D104" s="271">
        <f>'Ведомственная 2020'!G370</f>
        <v>6910346</v>
      </c>
      <c r="E104" s="177"/>
      <c r="F104" s="183"/>
      <c r="G104" s="177"/>
    </row>
    <row r="105" spans="1:7" ht="15">
      <c r="A105" s="120" t="s">
        <v>253</v>
      </c>
      <c r="B105" s="166" t="s">
        <v>444</v>
      </c>
      <c r="C105" s="126"/>
      <c r="D105" s="268">
        <f>D106+D108+D110</f>
        <v>213967950</v>
      </c>
      <c r="E105" s="177"/>
      <c r="F105" s="183"/>
      <c r="G105" s="177"/>
    </row>
    <row r="106" spans="1:7" ht="78">
      <c r="A106" s="191" t="s">
        <v>162</v>
      </c>
      <c r="B106" s="123" t="s">
        <v>254</v>
      </c>
      <c r="C106" s="122"/>
      <c r="D106" s="272">
        <f>D107</f>
        <v>182777834</v>
      </c>
      <c r="E106" s="177"/>
      <c r="F106" s="183"/>
      <c r="G106" s="177"/>
    </row>
    <row r="107" spans="1:7" ht="30.75">
      <c r="A107" s="113" t="s">
        <v>55</v>
      </c>
      <c r="B107" s="125" t="s">
        <v>254</v>
      </c>
      <c r="C107" s="126">
        <v>600</v>
      </c>
      <c r="D107" s="271">
        <f>'Ведомственная 2020'!G381</f>
        <v>182777834</v>
      </c>
      <c r="E107" s="177"/>
      <c r="F107" s="183"/>
      <c r="G107" s="177"/>
    </row>
    <row r="108" spans="1:7" ht="18.75" customHeight="1">
      <c r="A108" s="105" t="s">
        <v>174</v>
      </c>
      <c r="B108" s="166" t="s">
        <v>255</v>
      </c>
      <c r="C108" s="122"/>
      <c r="D108" s="268">
        <f>D109</f>
        <v>31142826</v>
      </c>
      <c r="E108" s="177"/>
      <c r="F108" s="183"/>
      <c r="G108" s="177"/>
    </row>
    <row r="109" spans="1:7" ht="30.75">
      <c r="A109" s="113" t="s">
        <v>55</v>
      </c>
      <c r="B109" s="162" t="s">
        <v>255</v>
      </c>
      <c r="C109" s="126">
        <v>600</v>
      </c>
      <c r="D109" s="271">
        <f>'Ведомственная 2020'!G383</f>
        <v>31142826</v>
      </c>
      <c r="E109" s="177"/>
      <c r="F109" s="183"/>
      <c r="G109" s="177"/>
    </row>
    <row r="110" spans="1:7" ht="15">
      <c r="A110" s="243" t="s">
        <v>563</v>
      </c>
      <c r="B110" s="107" t="s">
        <v>562</v>
      </c>
      <c r="C110" s="122"/>
      <c r="D110" s="268">
        <f>D111</f>
        <v>47290</v>
      </c>
      <c r="E110" s="177"/>
      <c r="F110" s="183"/>
      <c r="G110" s="177"/>
    </row>
    <row r="111" spans="1:7" ht="30.75">
      <c r="A111" s="244" t="s">
        <v>55</v>
      </c>
      <c r="B111" s="104" t="s">
        <v>562</v>
      </c>
      <c r="C111" s="114">
        <v>600</v>
      </c>
      <c r="D111" s="271">
        <f>'Ведомственная 2020'!G385</f>
        <v>47290</v>
      </c>
      <c r="E111" s="177"/>
      <c r="F111" s="183"/>
      <c r="G111" s="177"/>
    </row>
    <row r="112" spans="1:7" ht="30.75">
      <c r="A112" s="120" t="s">
        <v>256</v>
      </c>
      <c r="B112" s="123" t="s">
        <v>459</v>
      </c>
      <c r="C112" s="126"/>
      <c r="D112" s="268">
        <f>D113</f>
        <v>7830297</v>
      </c>
      <c r="E112" s="177"/>
      <c r="F112" s="183"/>
      <c r="G112" s="177"/>
    </row>
    <row r="113" spans="1:7" ht="62.25">
      <c r="A113" s="191" t="s">
        <v>27</v>
      </c>
      <c r="B113" s="123" t="s">
        <v>257</v>
      </c>
      <c r="C113" s="122"/>
      <c r="D113" s="272">
        <f>D114</f>
        <v>7830297</v>
      </c>
      <c r="E113" s="177"/>
      <c r="F113" s="183"/>
      <c r="G113" s="177"/>
    </row>
    <row r="114" spans="1:7" ht="15">
      <c r="A114" s="113" t="s">
        <v>300</v>
      </c>
      <c r="B114" s="125" t="s">
        <v>257</v>
      </c>
      <c r="C114" s="126">
        <v>300</v>
      </c>
      <c r="D114" s="271">
        <f>'Ведомственная 2020'!G443</f>
        <v>7830297</v>
      </c>
      <c r="E114" s="177"/>
      <c r="F114" s="183"/>
      <c r="G114" s="177"/>
    </row>
    <row r="115" spans="1:7" ht="15">
      <c r="A115" s="120" t="s">
        <v>258</v>
      </c>
      <c r="B115" s="123" t="s">
        <v>445</v>
      </c>
      <c r="C115" s="126"/>
      <c r="D115" s="268">
        <f>D116+D118</f>
        <v>4369050</v>
      </c>
      <c r="E115" s="177"/>
      <c r="F115" s="183"/>
      <c r="G115" s="177"/>
    </row>
    <row r="116" spans="1:7" ht="105" customHeight="1">
      <c r="A116" s="120" t="s">
        <v>758</v>
      </c>
      <c r="B116" s="110" t="s">
        <v>557</v>
      </c>
      <c r="C116" s="117"/>
      <c r="D116" s="268">
        <f>D117</f>
        <v>423397</v>
      </c>
      <c r="E116" s="177"/>
      <c r="F116" s="183"/>
      <c r="G116" s="177"/>
    </row>
    <row r="117" spans="1:7" ht="30.75">
      <c r="A117" s="113" t="s">
        <v>55</v>
      </c>
      <c r="B117" s="112" t="s">
        <v>557</v>
      </c>
      <c r="C117" s="114">
        <v>600</v>
      </c>
      <c r="D117" s="271">
        <f>'Ведомственная 2020'!G388</f>
        <v>423397</v>
      </c>
      <c r="E117" s="177"/>
      <c r="F117" s="183"/>
      <c r="G117" s="177"/>
    </row>
    <row r="118" spans="1:7" ht="102.75" customHeight="1">
      <c r="A118" s="334" t="s">
        <v>759</v>
      </c>
      <c r="B118" s="123" t="s">
        <v>12</v>
      </c>
      <c r="C118" s="126"/>
      <c r="D118" s="268">
        <f>D119</f>
        <v>3945653</v>
      </c>
      <c r="E118" s="177"/>
      <c r="F118" s="183"/>
      <c r="G118" s="177"/>
    </row>
    <row r="119" spans="1:7" ht="30.75">
      <c r="A119" s="113" t="s">
        <v>55</v>
      </c>
      <c r="B119" s="125" t="s">
        <v>12</v>
      </c>
      <c r="C119" s="126">
        <v>600</v>
      </c>
      <c r="D119" s="271">
        <f>'Ведомственная 2020'!G390</f>
        <v>3945653</v>
      </c>
      <c r="E119" s="177"/>
      <c r="F119" s="183"/>
      <c r="G119" s="177"/>
    </row>
    <row r="120" spans="1:7" ht="15">
      <c r="A120" s="120" t="s">
        <v>259</v>
      </c>
      <c r="B120" s="123" t="s">
        <v>446</v>
      </c>
      <c r="C120" s="126"/>
      <c r="D120" s="268">
        <f>D121+D123+D125</f>
        <v>3226617</v>
      </c>
      <c r="E120" s="177"/>
      <c r="F120" s="183"/>
      <c r="G120" s="177"/>
    </row>
    <row r="121" spans="1:7" ht="30.75">
      <c r="A121" s="120" t="s">
        <v>558</v>
      </c>
      <c r="B121" s="110" t="s">
        <v>559</v>
      </c>
      <c r="C121" s="117"/>
      <c r="D121" s="268">
        <f>D122</f>
        <v>322154</v>
      </c>
      <c r="E121" s="177"/>
      <c r="F121" s="183"/>
      <c r="G121" s="177"/>
    </row>
    <row r="122" spans="1:7" ht="30.75">
      <c r="A122" s="113" t="s">
        <v>55</v>
      </c>
      <c r="B122" s="112" t="s">
        <v>559</v>
      </c>
      <c r="C122" s="121">
        <v>600</v>
      </c>
      <c r="D122" s="271">
        <f>'Ведомственная 2020'!G393</f>
        <v>322154</v>
      </c>
      <c r="E122" s="177"/>
      <c r="F122" s="183"/>
      <c r="G122" s="177"/>
    </row>
    <row r="123" spans="1:7" ht="30.75">
      <c r="A123" s="120" t="s">
        <v>657</v>
      </c>
      <c r="B123" s="110" t="s">
        <v>260</v>
      </c>
      <c r="C123" s="122"/>
      <c r="D123" s="272">
        <f>D124</f>
        <v>2759443</v>
      </c>
      <c r="E123" s="177"/>
      <c r="F123" s="183"/>
      <c r="G123" s="177"/>
    </row>
    <row r="124" spans="1:7" ht="30.75">
      <c r="A124" s="113" t="s">
        <v>55</v>
      </c>
      <c r="B124" s="112" t="s">
        <v>260</v>
      </c>
      <c r="C124" s="121">
        <v>600</v>
      </c>
      <c r="D124" s="271">
        <f>'Ведомственная 2020'!G395</f>
        <v>2759443</v>
      </c>
      <c r="E124" s="177"/>
      <c r="F124" s="183"/>
      <c r="G124" s="177"/>
    </row>
    <row r="125" spans="1:7" ht="30.75">
      <c r="A125" s="105" t="s">
        <v>679</v>
      </c>
      <c r="B125" s="110" t="s">
        <v>678</v>
      </c>
      <c r="C125" s="122"/>
      <c r="D125" s="268">
        <f>D126</f>
        <v>145020</v>
      </c>
      <c r="E125" s="177"/>
      <c r="F125" s="183"/>
      <c r="G125" s="177"/>
    </row>
    <row r="126" spans="1:7" ht="30.75">
      <c r="A126" s="244" t="s">
        <v>55</v>
      </c>
      <c r="B126" s="112" t="s">
        <v>678</v>
      </c>
      <c r="C126" s="121">
        <v>600</v>
      </c>
      <c r="D126" s="271">
        <f>'Ведомственная 2020'!G397</f>
        <v>145020</v>
      </c>
      <c r="E126" s="177"/>
      <c r="F126" s="183"/>
      <c r="G126" s="177"/>
    </row>
    <row r="127" spans="1:7" ht="15">
      <c r="A127" s="243" t="s">
        <v>529</v>
      </c>
      <c r="B127" s="110" t="s">
        <v>527</v>
      </c>
      <c r="C127" s="117"/>
      <c r="D127" s="268">
        <f>D128+D130</f>
        <v>1321578</v>
      </c>
      <c r="E127" s="177"/>
      <c r="F127" s="183"/>
      <c r="G127" s="177"/>
    </row>
    <row r="128" spans="1:7" ht="38.25" customHeight="1">
      <c r="A128" s="243" t="s">
        <v>561</v>
      </c>
      <c r="B128" s="110" t="s">
        <v>560</v>
      </c>
      <c r="C128" s="117"/>
      <c r="D128" s="268">
        <f>D129</f>
        <v>520477</v>
      </c>
      <c r="E128" s="177"/>
      <c r="F128" s="183"/>
      <c r="G128" s="177"/>
    </row>
    <row r="129" spans="1:7" ht="30.75">
      <c r="A129" s="244" t="s">
        <v>55</v>
      </c>
      <c r="B129" s="112" t="s">
        <v>560</v>
      </c>
      <c r="C129" s="121">
        <v>600</v>
      </c>
      <c r="D129" s="271">
        <f>'Ведомственная 2020'!G400</f>
        <v>520477</v>
      </c>
      <c r="E129" s="177"/>
      <c r="F129" s="183"/>
      <c r="G129" s="177"/>
    </row>
    <row r="130" spans="1:7" ht="46.5">
      <c r="A130" s="243" t="s">
        <v>530</v>
      </c>
      <c r="B130" s="110" t="s">
        <v>528</v>
      </c>
      <c r="C130" s="122"/>
      <c r="D130" s="268">
        <f>D131</f>
        <v>801101</v>
      </c>
      <c r="E130" s="177"/>
      <c r="F130" s="183"/>
      <c r="G130" s="177"/>
    </row>
    <row r="131" spans="1:7" ht="30.75">
      <c r="A131" s="244" t="s">
        <v>55</v>
      </c>
      <c r="B131" s="112" t="s">
        <v>528</v>
      </c>
      <c r="C131" s="121">
        <v>600</v>
      </c>
      <c r="D131" s="271">
        <f>'Ведомственная 2020'!G402</f>
        <v>801101</v>
      </c>
      <c r="E131" s="177"/>
      <c r="F131" s="183"/>
      <c r="G131" s="177"/>
    </row>
    <row r="132" spans="1:7" ht="15">
      <c r="A132" s="243" t="s">
        <v>649</v>
      </c>
      <c r="B132" s="110" t="s">
        <v>648</v>
      </c>
      <c r="C132" s="121"/>
      <c r="D132" s="268">
        <f>D133</f>
        <v>2305279</v>
      </c>
      <c r="E132" s="177"/>
      <c r="F132" s="183"/>
      <c r="G132" s="177"/>
    </row>
    <row r="133" spans="1:7" ht="30.75">
      <c r="A133" s="243" t="s">
        <v>729</v>
      </c>
      <c r="B133" s="110" t="s">
        <v>647</v>
      </c>
      <c r="C133" s="122"/>
      <c r="D133" s="268">
        <f>D134</f>
        <v>2305279</v>
      </c>
      <c r="E133" s="177"/>
      <c r="F133" s="183"/>
      <c r="G133" s="177"/>
    </row>
    <row r="134" spans="1:7" ht="30.75">
      <c r="A134" s="244" t="s">
        <v>55</v>
      </c>
      <c r="B134" s="112" t="s">
        <v>647</v>
      </c>
      <c r="C134" s="121">
        <v>600</v>
      </c>
      <c r="D134" s="271">
        <f>'Ведомственная 2020'!G405</f>
        <v>2305279</v>
      </c>
      <c r="E134" s="177"/>
      <c r="F134" s="183"/>
      <c r="G134" s="177"/>
    </row>
    <row r="135" spans="1:7" ht="46.5">
      <c r="A135" s="168" t="s">
        <v>725</v>
      </c>
      <c r="B135" s="110" t="s">
        <v>407</v>
      </c>
      <c r="C135" s="122"/>
      <c r="D135" s="272">
        <f>D136</f>
        <v>4592844</v>
      </c>
      <c r="E135" s="177"/>
      <c r="F135" s="183"/>
      <c r="G135" s="177"/>
    </row>
    <row r="136" spans="1:7" ht="30.75">
      <c r="A136" s="168" t="s">
        <v>261</v>
      </c>
      <c r="B136" s="110" t="s">
        <v>447</v>
      </c>
      <c r="C136" s="122"/>
      <c r="D136" s="272">
        <f>D137</f>
        <v>4592844</v>
      </c>
      <c r="E136" s="177"/>
      <c r="F136" s="183"/>
      <c r="G136" s="177"/>
    </row>
    <row r="137" spans="1:7" ht="15">
      <c r="A137" s="113" t="s">
        <v>174</v>
      </c>
      <c r="B137" s="166" t="s">
        <v>262</v>
      </c>
      <c r="C137" s="122"/>
      <c r="D137" s="272">
        <f>D138+D139</f>
        <v>4592844</v>
      </c>
      <c r="E137" s="177"/>
      <c r="F137" s="183"/>
      <c r="G137" s="177"/>
    </row>
    <row r="138" spans="1:7" ht="46.5">
      <c r="A138" s="113" t="s">
        <v>54</v>
      </c>
      <c r="B138" s="162" t="s">
        <v>262</v>
      </c>
      <c r="C138" s="126">
        <v>100</v>
      </c>
      <c r="D138" s="271">
        <f>'Ведомственная 2020'!G411</f>
        <v>4341304</v>
      </c>
      <c r="E138" s="177"/>
      <c r="F138" s="183"/>
      <c r="G138" s="177"/>
    </row>
    <row r="139" spans="1:7" ht="18.75" customHeight="1">
      <c r="A139" s="113" t="s">
        <v>167</v>
      </c>
      <c r="B139" s="162" t="s">
        <v>262</v>
      </c>
      <c r="C139" s="126">
        <v>200</v>
      </c>
      <c r="D139" s="271">
        <f>'Ведомственная 2020'!G412</f>
        <v>251540</v>
      </c>
      <c r="E139" s="177"/>
      <c r="F139" s="183"/>
      <c r="G139" s="177"/>
    </row>
    <row r="140" spans="1:7" ht="30.75">
      <c r="A140" s="105" t="s">
        <v>582</v>
      </c>
      <c r="B140" s="115" t="s">
        <v>382</v>
      </c>
      <c r="C140" s="122"/>
      <c r="D140" s="268">
        <f>D141</f>
        <v>800000</v>
      </c>
      <c r="E140" s="177"/>
      <c r="F140" s="183"/>
      <c r="G140" s="177"/>
    </row>
    <row r="141" spans="1:7" ht="53.25" customHeight="1">
      <c r="A141" s="105" t="s">
        <v>583</v>
      </c>
      <c r="B141" s="110" t="s">
        <v>420</v>
      </c>
      <c r="C141" s="122"/>
      <c r="D141" s="268">
        <f>D142</f>
        <v>800000</v>
      </c>
      <c r="E141" s="177"/>
      <c r="F141" s="183"/>
      <c r="G141" s="177"/>
    </row>
    <row r="142" spans="1:7" ht="46.5">
      <c r="A142" s="105" t="s">
        <v>132</v>
      </c>
      <c r="B142" s="110" t="s">
        <v>426</v>
      </c>
      <c r="C142" s="122"/>
      <c r="D142" s="268">
        <f>D143+D145</f>
        <v>800000</v>
      </c>
      <c r="E142" s="177"/>
      <c r="F142" s="183"/>
      <c r="G142" s="177"/>
    </row>
    <row r="143" spans="1:7" ht="15">
      <c r="A143" s="105" t="s">
        <v>325</v>
      </c>
      <c r="B143" s="110" t="s">
        <v>326</v>
      </c>
      <c r="C143" s="122"/>
      <c r="D143" s="268">
        <f>D144</f>
        <v>600000</v>
      </c>
      <c r="E143" s="177"/>
      <c r="F143" s="183"/>
      <c r="G143" s="177"/>
    </row>
    <row r="144" spans="1:7" ht="18.75" customHeight="1">
      <c r="A144" s="113" t="s">
        <v>167</v>
      </c>
      <c r="B144" s="112" t="s">
        <v>326</v>
      </c>
      <c r="C144" s="121">
        <v>200</v>
      </c>
      <c r="D144" s="271">
        <f>'Ведомственная 2020'!G76</f>
        <v>600000</v>
      </c>
      <c r="E144" s="177"/>
      <c r="F144" s="183"/>
      <c r="G144" s="177"/>
    </row>
    <row r="145" spans="1:7" ht="15">
      <c r="A145" s="105" t="s">
        <v>133</v>
      </c>
      <c r="B145" s="110" t="s">
        <v>134</v>
      </c>
      <c r="C145" s="122"/>
      <c r="D145" s="268">
        <f>D146</f>
        <v>200000</v>
      </c>
      <c r="E145" s="177"/>
      <c r="F145" s="183"/>
      <c r="G145" s="177"/>
    </row>
    <row r="146" spans="1:7" ht="18.75" customHeight="1">
      <c r="A146" s="113" t="s">
        <v>167</v>
      </c>
      <c r="B146" s="112" t="s">
        <v>134</v>
      </c>
      <c r="C146" s="121">
        <v>200</v>
      </c>
      <c r="D146" s="271">
        <f>'Ведомственная 2020'!G78</f>
        <v>200000</v>
      </c>
      <c r="E146" s="177"/>
      <c r="F146" s="183"/>
      <c r="G146" s="177"/>
    </row>
    <row r="147" spans="1:7" ht="35.25" customHeight="1">
      <c r="A147" s="143" t="s">
        <v>777</v>
      </c>
      <c r="B147" s="115" t="s">
        <v>779</v>
      </c>
      <c r="C147" s="121"/>
      <c r="D147" s="268">
        <f>D148</f>
        <v>50000</v>
      </c>
      <c r="E147" s="177"/>
      <c r="F147" s="183"/>
      <c r="G147" s="177"/>
    </row>
    <row r="148" spans="1:7" ht="47.25" customHeight="1">
      <c r="A148" s="143" t="s">
        <v>778</v>
      </c>
      <c r="B148" s="115" t="s">
        <v>780</v>
      </c>
      <c r="C148" s="121"/>
      <c r="D148" s="268">
        <f>D149</f>
        <v>50000</v>
      </c>
      <c r="E148" s="177"/>
      <c r="F148" s="183"/>
      <c r="G148" s="177"/>
    </row>
    <row r="149" spans="1:7" ht="26.25" customHeight="1">
      <c r="A149" s="143" t="s">
        <v>776</v>
      </c>
      <c r="B149" s="115" t="s">
        <v>781</v>
      </c>
      <c r="C149" s="121"/>
      <c r="D149" s="268">
        <f>D150</f>
        <v>50000</v>
      </c>
      <c r="E149" s="177"/>
      <c r="F149" s="183"/>
      <c r="G149" s="177"/>
    </row>
    <row r="150" spans="1:7" ht="22.5" customHeight="1">
      <c r="A150" s="279" t="s">
        <v>783</v>
      </c>
      <c r="B150" s="115" t="s">
        <v>782</v>
      </c>
      <c r="C150" s="121"/>
      <c r="D150" s="268">
        <f>D151</f>
        <v>50000</v>
      </c>
      <c r="E150" s="177"/>
      <c r="F150" s="183"/>
      <c r="G150" s="177"/>
    </row>
    <row r="151" spans="1:7" ht="18.75" customHeight="1">
      <c r="A151" s="142" t="s">
        <v>167</v>
      </c>
      <c r="B151" s="131" t="s">
        <v>782</v>
      </c>
      <c r="C151" s="121">
        <v>200</v>
      </c>
      <c r="D151" s="271">
        <f>'Ведомственная 2020'!G202</f>
        <v>50000</v>
      </c>
      <c r="E151" s="177"/>
      <c r="F151" s="183"/>
      <c r="G151" s="177"/>
    </row>
    <row r="152" spans="1:7" ht="50.25" customHeight="1">
      <c r="A152" s="143" t="s">
        <v>584</v>
      </c>
      <c r="B152" s="115" t="s">
        <v>525</v>
      </c>
      <c r="C152" s="121"/>
      <c r="D152" s="268">
        <f>D153+D163</f>
        <v>5535451.17</v>
      </c>
      <c r="E152" s="177"/>
      <c r="F152" s="183"/>
      <c r="G152" s="177"/>
    </row>
    <row r="153" spans="1:7" ht="69" customHeight="1">
      <c r="A153" s="143" t="s">
        <v>585</v>
      </c>
      <c r="B153" s="115" t="s">
        <v>526</v>
      </c>
      <c r="C153" s="121"/>
      <c r="D153" s="268">
        <f>D154+D159</f>
        <v>3335451.17</v>
      </c>
      <c r="E153" s="177"/>
      <c r="F153" s="183"/>
      <c r="G153" s="177"/>
    </row>
    <row r="154" spans="1:7" ht="48.75" customHeight="1">
      <c r="A154" s="143" t="s">
        <v>551</v>
      </c>
      <c r="B154" s="115" t="s">
        <v>550</v>
      </c>
      <c r="C154" s="121"/>
      <c r="D154" s="268">
        <f>D155+D157</f>
        <v>857681</v>
      </c>
      <c r="E154" s="177"/>
      <c r="F154" s="183"/>
      <c r="G154" s="177"/>
    </row>
    <row r="155" spans="1:7" ht="33" customHeight="1">
      <c r="A155" s="143" t="s">
        <v>676</v>
      </c>
      <c r="B155" s="115" t="s">
        <v>553</v>
      </c>
      <c r="C155" s="121"/>
      <c r="D155" s="268">
        <f>D156</f>
        <v>473970</v>
      </c>
      <c r="E155" s="177"/>
      <c r="F155" s="183"/>
      <c r="G155" s="177"/>
    </row>
    <row r="156" spans="1:7" ht="18" customHeight="1">
      <c r="A156" s="142" t="s">
        <v>299</v>
      </c>
      <c r="B156" s="131" t="s">
        <v>553</v>
      </c>
      <c r="C156" s="121">
        <v>500</v>
      </c>
      <c r="D156" s="271">
        <f>'Ведомственная 2020'!G193</f>
        <v>473970</v>
      </c>
      <c r="E156" s="177"/>
      <c r="F156" s="183"/>
      <c r="G156" s="177"/>
    </row>
    <row r="157" spans="1:7" ht="33" customHeight="1">
      <c r="A157" s="143" t="s">
        <v>552</v>
      </c>
      <c r="B157" s="115" t="s">
        <v>554</v>
      </c>
      <c r="C157" s="121"/>
      <c r="D157" s="268">
        <f>D158</f>
        <v>383711</v>
      </c>
      <c r="E157" s="177"/>
      <c r="F157" s="183"/>
      <c r="G157" s="177"/>
    </row>
    <row r="158" spans="1:7" ht="18" customHeight="1">
      <c r="A158" s="142" t="s">
        <v>299</v>
      </c>
      <c r="B158" s="131" t="s">
        <v>554</v>
      </c>
      <c r="C158" s="121">
        <v>500</v>
      </c>
      <c r="D158" s="271">
        <f>'Ведомственная 2020'!G195</f>
        <v>383711</v>
      </c>
      <c r="E158" s="177"/>
      <c r="F158" s="183"/>
      <c r="G158" s="177"/>
    </row>
    <row r="159" spans="1:7" ht="33" customHeight="1">
      <c r="A159" s="143" t="s">
        <v>703</v>
      </c>
      <c r="B159" s="110" t="s">
        <v>704</v>
      </c>
      <c r="C159" s="121"/>
      <c r="D159" s="268">
        <f>D160</f>
        <v>2477770.17</v>
      </c>
      <c r="E159" s="177"/>
      <c r="F159" s="183"/>
      <c r="G159" s="177"/>
    </row>
    <row r="160" spans="1:7" ht="35.25" customHeight="1">
      <c r="A160" s="143" t="s">
        <v>701</v>
      </c>
      <c r="B160" s="110" t="s">
        <v>702</v>
      </c>
      <c r="C160" s="121"/>
      <c r="D160" s="268">
        <f>D161+D162</f>
        <v>2477770.17</v>
      </c>
      <c r="E160" s="177"/>
      <c r="F160" s="183"/>
      <c r="G160" s="177"/>
    </row>
    <row r="161" spans="1:7" ht="18" customHeight="1">
      <c r="A161" s="142" t="s">
        <v>167</v>
      </c>
      <c r="B161" s="112" t="s">
        <v>702</v>
      </c>
      <c r="C161" s="121">
        <v>200</v>
      </c>
      <c r="D161" s="271">
        <f>'Ведомственная 2020'!G207</f>
        <v>567770.17</v>
      </c>
      <c r="E161" s="177"/>
      <c r="F161" s="183"/>
      <c r="G161" s="177"/>
    </row>
    <row r="162" spans="1:7" ht="18" customHeight="1">
      <c r="A162" s="119" t="s">
        <v>523</v>
      </c>
      <c r="B162" s="112" t="s">
        <v>702</v>
      </c>
      <c r="C162" s="121">
        <v>400</v>
      </c>
      <c r="D162" s="271">
        <f>'Ведомственная 2020'!G208</f>
        <v>1910000</v>
      </c>
      <c r="E162" s="177"/>
      <c r="F162" s="183"/>
      <c r="G162" s="177"/>
    </row>
    <row r="163" spans="1:7" ht="68.25" customHeight="1">
      <c r="A163" s="143" t="s">
        <v>697</v>
      </c>
      <c r="B163" s="115" t="s">
        <v>696</v>
      </c>
      <c r="C163" s="114"/>
      <c r="D163" s="268">
        <f>D164+D167</f>
        <v>2200000</v>
      </c>
      <c r="E163" s="177"/>
      <c r="F163" s="183"/>
      <c r="G163" s="177"/>
    </row>
    <row r="164" spans="1:7" ht="33" customHeight="1">
      <c r="A164" s="243" t="s">
        <v>700</v>
      </c>
      <c r="B164" s="115" t="s">
        <v>698</v>
      </c>
      <c r="C164" s="114"/>
      <c r="D164" s="268">
        <f>D165</f>
        <v>1200000</v>
      </c>
      <c r="E164" s="177"/>
      <c r="F164" s="183"/>
      <c r="G164" s="177"/>
    </row>
    <row r="165" spans="1:7" ht="21" customHeight="1">
      <c r="A165" s="243" t="s">
        <v>174</v>
      </c>
      <c r="B165" s="115" t="s">
        <v>699</v>
      </c>
      <c r="C165" s="114"/>
      <c r="D165" s="268">
        <f>D166</f>
        <v>1200000</v>
      </c>
      <c r="E165" s="177"/>
      <c r="F165" s="183"/>
      <c r="G165" s="177"/>
    </row>
    <row r="166" spans="1:7" ht="36" customHeight="1">
      <c r="A166" s="244" t="s">
        <v>55</v>
      </c>
      <c r="B166" s="131" t="s">
        <v>699</v>
      </c>
      <c r="C166" s="114">
        <v>600</v>
      </c>
      <c r="D166" s="271">
        <f>'Ведомственная 2020'!G376</f>
        <v>1200000</v>
      </c>
      <c r="E166" s="177"/>
      <c r="F166" s="183"/>
      <c r="G166" s="177"/>
    </row>
    <row r="167" spans="1:7" ht="130.5" customHeight="1">
      <c r="A167" s="346" t="s">
        <v>770</v>
      </c>
      <c r="B167" s="348" t="s">
        <v>762</v>
      </c>
      <c r="C167" s="342"/>
      <c r="D167" s="298">
        <f>D168</f>
        <v>1000000</v>
      </c>
      <c r="E167" s="177"/>
      <c r="F167" s="183"/>
      <c r="G167" s="177"/>
    </row>
    <row r="168" spans="1:7" ht="22.5" customHeight="1">
      <c r="A168" s="345" t="s">
        <v>761</v>
      </c>
      <c r="B168" s="319" t="s">
        <v>760</v>
      </c>
      <c r="C168" s="342"/>
      <c r="D168" s="298">
        <f>D169</f>
        <v>1000000</v>
      </c>
      <c r="E168" s="177"/>
      <c r="F168" s="183"/>
      <c r="G168" s="177"/>
    </row>
    <row r="169" spans="1:7" ht="21.75" customHeight="1">
      <c r="A169" s="320" t="s">
        <v>279</v>
      </c>
      <c r="B169" s="319" t="s">
        <v>760</v>
      </c>
      <c r="C169" s="343">
        <v>800</v>
      </c>
      <c r="D169" s="297">
        <f>'Ведомственная 2020'!G212</f>
        <v>1000000</v>
      </c>
      <c r="E169" s="177"/>
      <c r="F169" s="183"/>
      <c r="G169" s="177"/>
    </row>
    <row r="170" spans="1:7" ht="46.5">
      <c r="A170" s="168" t="s">
        <v>639</v>
      </c>
      <c r="B170" s="115" t="s">
        <v>393</v>
      </c>
      <c r="C170" s="122"/>
      <c r="D170" s="272">
        <f>D171+D179+D186</f>
        <v>8988347</v>
      </c>
      <c r="E170" s="177"/>
      <c r="F170" s="275"/>
      <c r="G170" s="177"/>
    </row>
    <row r="171" spans="1:7" ht="62.25">
      <c r="A171" s="105" t="s">
        <v>609</v>
      </c>
      <c r="B171" s="123" t="s">
        <v>406</v>
      </c>
      <c r="C171" s="122"/>
      <c r="D171" s="272">
        <f>D172+D176</f>
        <v>137000</v>
      </c>
      <c r="E171" s="177"/>
      <c r="F171" s="183"/>
      <c r="G171" s="177"/>
    </row>
    <row r="172" spans="1:7" ht="30.75">
      <c r="A172" s="120" t="s">
        <v>214</v>
      </c>
      <c r="B172" s="123" t="s">
        <v>448</v>
      </c>
      <c r="C172" s="122"/>
      <c r="D172" s="272">
        <f>D173</f>
        <v>85000</v>
      </c>
      <c r="E172" s="177"/>
      <c r="F172" s="183"/>
      <c r="G172" s="177"/>
    </row>
    <row r="173" spans="1:7" ht="15">
      <c r="A173" s="113" t="s">
        <v>22</v>
      </c>
      <c r="B173" s="125" t="s">
        <v>215</v>
      </c>
      <c r="C173" s="121"/>
      <c r="D173" s="274">
        <f>D174+D175</f>
        <v>85000</v>
      </c>
      <c r="E173" s="177"/>
      <c r="F173" s="183"/>
      <c r="G173" s="177"/>
    </row>
    <row r="174" spans="1:7" ht="18.75" customHeight="1">
      <c r="A174" s="113" t="s">
        <v>167</v>
      </c>
      <c r="B174" s="125" t="s">
        <v>215</v>
      </c>
      <c r="C174" s="126">
        <v>200</v>
      </c>
      <c r="D174" s="271">
        <f>'Ведомственная 2020'!G238</f>
        <v>41000</v>
      </c>
      <c r="E174" s="177"/>
      <c r="F174" s="183"/>
      <c r="G174" s="177"/>
    </row>
    <row r="175" spans="1:7" ht="15">
      <c r="A175" s="113" t="s">
        <v>300</v>
      </c>
      <c r="B175" s="125" t="s">
        <v>215</v>
      </c>
      <c r="C175" s="114">
        <v>300</v>
      </c>
      <c r="D175" s="271">
        <f>'Ведомственная 2020'!G239</f>
        <v>44000</v>
      </c>
      <c r="E175" s="177"/>
      <c r="F175" s="183"/>
      <c r="G175" s="177"/>
    </row>
    <row r="176" spans="1:7" ht="46.5">
      <c r="A176" s="120" t="s">
        <v>62</v>
      </c>
      <c r="B176" s="123" t="s">
        <v>449</v>
      </c>
      <c r="C176" s="114"/>
      <c r="D176" s="268">
        <f>D177</f>
        <v>52000</v>
      </c>
      <c r="E176" s="177"/>
      <c r="F176" s="183"/>
      <c r="G176" s="177"/>
    </row>
    <row r="177" spans="1:7" ht="15">
      <c r="A177" s="113" t="s">
        <v>22</v>
      </c>
      <c r="B177" s="125" t="s">
        <v>216</v>
      </c>
      <c r="C177" s="114"/>
      <c r="D177" s="271">
        <f>D178</f>
        <v>52000</v>
      </c>
      <c r="E177" s="177"/>
      <c r="F177" s="183"/>
      <c r="G177" s="177"/>
    </row>
    <row r="178" spans="1:7" ht="18.75" customHeight="1">
      <c r="A178" s="113" t="s">
        <v>167</v>
      </c>
      <c r="B178" s="125" t="s">
        <v>216</v>
      </c>
      <c r="C178" s="114">
        <v>200</v>
      </c>
      <c r="D178" s="271">
        <f>'Ведомственная 2020'!G242</f>
        <v>52000</v>
      </c>
      <c r="E178" s="177"/>
      <c r="F178" s="183"/>
      <c r="G178" s="177"/>
    </row>
    <row r="179" spans="1:7" ht="78">
      <c r="A179" s="105" t="s">
        <v>622</v>
      </c>
      <c r="B179" s="110" t="s">
        <v>396</v>
      </c>
      <c r="C179" s="122"/>
      <c r="D179" s="272">
        <f>D180+D183</f>
        <v>310130</v>
      </c>
      <c r="E179" s="177"/>
      <c r="F179" s="183"/>
      <c r="G179" s="177"/>
    </row>
    <row r="180" spans="1:7" ht="46.5">
      <c r="A180" s="120" t="s">
        <v>358</v>
      </c>
      <c r="B180" s="110" t="s">
        <v>462</v>
      </c>
      <c r="C180" s="122"/>
      <c r="D180" s="272">
        <f>D181</f>
        <v>290130</v>
      </c>
      <c r="E180" s="177"/>
      <c r="F180" s="183"/>
      <c r="G180" s="177"/>
    </row>
    <row r="181" spans="1:7" ht="46.5">
      <c r="A181" s="113" t="s">
        <v>275</v>
      </c>
      <c r="B181" s="112" t="s">
        <v>237</v>
      </c>
      <c r="C181" s="121"/>
      <c r="D181" s="274">
        <f>D182</f>
        <v>290130</v>
      </c>
      <c r="E181" s="177"/>
      <c r="F181" s="183"/>
      <c r="G181" s="177"/>
    </row>
    <row r="182" spans="1:7" ht="18.75" customHeight="1">
      <c r="A182" s="113" t="s">
        <v>167</v>
      </c>
      <c r="B182" s="112" t="s">
        <v>237</v>
      </c>
      <c r="C182" s="126">
        <v>200</v>
      </c>
      <c r="D182" s="271">
        <f>'Ведомственная 2020'!G299</f>
        <v>290130</v>
      </c>
      <c r="E182" s="177"/>
      <c r="F182" s="183"/>
      <c r="G182" s="177"/>
    </row>
    <row r="183" spans="1:7" ht="30.75">
      <c r="A183" s="120" t="s">
        <v>363</v>
      </c>
      <c r="B183" s="110" t="s">
        <v>463</v>
      </c>
      <c r="C183" s="126"/>
      <c r="D183" s="268">
        <f>D184</f>
        <v>20000</v>
      </c>
      <c r="E183" s="177"/>
      <c r="F183" s="183"/>
      <c r="G183" s="177"/>
    </row>
    <row r="184" spans="1:7" ht="46.5">
      <c r="A184" s="113" t="s">
        <v>275</v>
      </c>
      <c r="B184" s="112" t="s">
        <v>362</v>
      </c>
      <c r="C184" s="126"/>
      <c r="D184" s="271">
        <f>D185</f>
        <v>20000</v>
      </c>
      <c r="E184" s="177"/>
      <c r="F184" s="183"/>
      <c r="G184" s="177"/>
    </row>
    <row r="185" spans="1:7" ht="18.75" customHeight="1">
      <c r="A185" s="113" t="s">
        <v>167</v>
      </c>
      <c r="B185" s="112" t="s">
        <v>362</v>
      </c>
      <c r="C185" s="126">
        <v>200</v>
      </c>
      <c r="D185" s="271">
        <f>'Ведомственная 2020'!G302</f>
        <v>20000</v>
      </c>
      <c r="E185" s="177"/>
      <c r="F185" s="183"/>
      <c r="G185" s="177"/>
    </row>
    <row r="186" spans="1:7" ht="62.25">
      <c r="A186" s="168" t="s">
        <v>610</v>
      </c>
      <c r="B186" s="110" t="s">
        <v>405</v>
      </c>
      <c r="C186" s="122"/>
      <c r="D186" s="272">
        <f>D187</f>
        <v>8541217</v>
      </c>
      <c r="E186" s="177"/>
      <c r="F186" s="183"/>
      <c r="G186" s="177"/>
    </row>
    <row r="187" spans="1:7" ht="30.75">
      <c r="A187" s="105" t="s">
        <v>336</v>
      </c>
      <c r="B187" s="110" t="s">
        <v>450</v>
      </c>
      <c r="C187" s="122"/>
      <c r="D187" s="272">
        <f>D188+D190+D192+D197+D194+D200</f>
        <v>8541217</v>
      </c>
      <c r="E187" s="177"/>
      <c r="F187" s="183"/>
      <c r="G187" s="177"/>
    </row>
    <row r="188" spans="1:7" ht="18.75" customHeight="1">
      <c r="A188" s="105" t="s">
        <v>174</v>
      </c>
      <c r="B188" s="110" t="s">
        <v>229</v>
      </c>
      <c r="C188" s="117"/>
      <c r="D188" s="268">
        <f>D189</f>
        <v>1195007</v>
      </c>
      <c r="E188" s="177"/>
      <c r="F188" s="183"/>
      <c r="G188" s="177"/>
    </row>
    <row r="189" spans="1:7" ht="30.75">
      <c r="A189" s="113" t="s">
        <v>55</v>
      </c>
      <c r="B189" s="112" t="s">
        <v>229</v>
      </c>
      <c r="C189" s="114">
        <v>600</v>
      </c>
      <c r="D189" s="271">
        <f>'Ведомственная 2020'!G418</f>
        <v>1195007</v>
      </c>
      <c r="E189" s="177"/>
      <c r="F189" s="183"/>
      <c r="G189" s="177"/>
    </row>
    <row r="190" spans="1:7" ht="30.75">
      <c r="A190" s="279" t="s">
        <v>652</v>
      </c>
      <c r="B190" s="110" t="s">
        <v>732</v>
      </c>
      <c r="C190" s="117"/>
      <c r="D190" s="268">
        <f>D191</f>
        <v>4416566</v>
      </c>
      <c r="E190" s="177"/>
      <c r="F190" s="183"/>
      <c r="G190" s="177"/>
    </row>
    <row r="191" spans="1:7" ht="30.75">
      <c r="A191" s="244" t="s">
        <v>55</v>
      </c>
      <c r="B191" s="112" t="s">
        <v>732</v>
      </c>
      <c r="C191" s="114">
        <v>600</v>
      </c>
      <c r="D191" s="271">
        <f>'Ведомственная 2020'!G420</f>
        <v>4416566</v>
      </c>
      <c r="E191" s="177"/>
      <c r="F191" s="183"/>
      <c r="G191" s="177"/>
    </row>
    <row r="192" spans="1:7" ht="30.75">
      <c r="A192" s="279" t="s">
        <v>652</v>
      </c>
      <c r="B192" s="110" t="s">
        <v>651</v>
      </c>
      <c r="C192" s="117"/>
      <c r="D192" s="268">
        <f>D193</f>
        <v>1892814</v>
      </c>
      <c r="E192" s="177"/>
      <c r="F192" s="183"/>
      <c r="G192" s="177"/>
    </row>
    <row r="193" spans="1:7" ht="30.75">
      <c r="A193" s="244" t="s">
        <v>55</v>
      </c>
      <c r="B193" s="112" t="s">
        <v>651</v>
      </c>
      <c r="C193" s="114">
        <v>600</v>
      </c>
      <c r="D193" s="271">
        <f>'Ведомственная 2020'!G422</f>
        <v>1892814</v>
      </c>
      <c r="E193" s="177"/>
      <c r="F193" s="183"/>
      <c r="G193" s="177"/>
    </row>
    <row r="194" spans="1:7" ht="15">
      <c r="A194" s="143" t="s">
        <v>555</v>
      </c>
      <c r="B194" s="110" t="s">
        <v>556</v>
      </c>
      <c r="C194" s="114"/>
      <c r="D194" s="268">
        <f>D195+D196</f>
        <v>392060</v>
      </c>
      <c r="E194" s="177"/>
      <c r="F194" s="183"/>
      <c r="G194" s="177"/>
    </row>
    <row r="195" spans="1:7" ht="15">
      <c r="A195" s="113" t="s">
        <v>300</v>
      </c>
      <c r="B195" s="112" t="s">
        <v>556</v>
      </c>
      <c r="C195" s="126">
        <v>300</v>
      </c>
      <c r="D195" s="271">
        <f>'Ведомственная 2020'!G248</f>
        <v>220790</v>
      </c>
      <c r="E195" s="177"/>
      <c r="F195" s="183"/>
      <c r="G195" s="177"/>
    </row>
    <row r="196" spans="1:7" ht="30.75">
      <c r="A196" s="113" t="s">
        <v>55</v>
      </c>
      <c r="B196" s="112" t="s">
        <v>556</v>
      </c>
      <c r="C196" s="121">
        <v>600</v>
      </c>
      <c r="D196" s="271">
        <f>'Ведомственная 2020'!G424</f>
        <v>171270</v>
      </c>
      <c r="E196" s="177"/>
      <c r="F196" s="183"/>
      <c r="G196" s="177"/>
    </row>
    <row r="197" spans="1:7" ht="15">
      <c r="A197" s="105" t="s">
        <v>217</v>
      </c>
      <c r="B197" s="110" t="s">
        <v>219</v>
      </c>
      <c r="C197" s="192"/>
      <c r="D197" s="268">
        <f>D198+D199</f>
        <v>614770</v>
      </c>
      <c r="E197" s="177"/>
      <c r="F197" s="183"/>
      <c r="G197" s="177"/>
    </row>
    <row r="198" spans="1:7" ht="15">
      <c r="A198" s="113" t="s">
        <v>300</v>
      </c>
      <c r="B198" s="112" t="s">
        <v>219</v>
      </c>
      <c r="C198" s="126">
        <v>300</v>
      </c>
      <c r="D198" s="271">
        <f>'Ведомственная 2020'!G250</f>
        <v>346210</v>
      </c>
      <c r="E198" s="177"/>
      <c r="F198" s="183"/>
      <c r="G198" s="177"/>
    </row>
    <row r="199" spans="1:7" ht="30.75">
      <c r="A199" s="113" t="s">
        <v>55</v>
      </c>
      <c r="B199" s="112" t="s">
        <v>219</v>
      </c>
      <c r="C199" s="121">
        <v>600</v>
      </c>
      <c r="D199" s="271">
        <f>'Ведомственная 2020'!G426</f>
        <v>268560</v>
      </c>
      <c r="E199" s="177"/>
      <c r="F199" s="183"/>
      <c r="G199" s="177"/>
    </row>
    <row r="200" spans="1:7" ht="16.5" customHeight="1">
      <c r="A200" s="105" t="s">
        <v>232</v>
      </c>
      <c r="B200" s="107" t="s">
        <v>218</v>
      </c>
      <c r="C200" s="122"/>
      <c r="D200" s="268">
        <f>D201</f>
        <v>30000</v>
      </c>
      <c r="E200" s="177"/>
      <c r="F200" s="183"/>
      <c r="G200" s="177"/>
    </row>
    <row r="201" spans="1:7" ht="16.5" customHeight="1">
      <c r="A201" s="113" t="s">
        <v>167</v>
      </c>
      <c r="B201" s="104" t="s">
        <v>218</v>
      </c>
      <c r="C201" s="146">
        <v>200</v>
      </c>
      <c r="D201" s="271">
        <f>'Ведомственная 2020'!G246</f>
        <v>30000</v>
      </c>
      <c r="E201" s="177"/>
      <c r="F201" s="183"/>
      <c r="G201" s="177"/>
    </row>
    <row r="202" spans="1:7" ht="30.75">
      <c r="A202" s="105" t="s">
        <v>586</v>
      </c>
      <c r="B202" s="137" t="s">
        <v>383</v>
      </c>
      <c r="C202" s="124"/>
      <c r="D202" s="268">
        <f>D203</f>
        <v>25000</v>
      </c>
      <c r="E202" s="193"/>
      <c r="F202" s="183"/>
      <c r="G202" s="177"/>
    </row>
    <row r="203" spans="1:7" ht="46.5">
      <c r="A203" s="105" t="s">
        <v>587</v>
      </c>
      <c r="B203" s="123" t="s">
        <v>419</v>
      </c>
      <c r="C203" s="124"/>
      <c r="D203" s="268">
        <f>D204</f>
        <v>25000</v>
      </c>
      <c r="E203" s="177"/>
      <c r="F203" s="183"/>
      <c r="G203" s="177"/>
    </row>
    <row r="204" spans="1:7" ht="46.5">
      <c r="A204" s="116" t="s">
        <v>34</v>
      </c>
      <c r="B204" s="123" t="s">
        <v>427</v>
      </c>
      <c r="C204" s="124"/>
      <c r="D204" s="268">
        <f>D205</f>
        <v>25000</v>
      </c>
      <c r="E204" s="177"/>
      <c r="F204" s="183"/>
      <c r="G204" s="177"/>
    </row>
    <row r="205" spans="1:7" ht="15">
      <c r="A205" s="113" t="s">
        <v>721</v>
      </c>
      <c r="B205" s="125" t="s">
        <v>201</v>
      </c>
      <c r="C205" s="126"/>
      <c r="D205" s="271">
        <f>D206</f>
        <v>25000</v>
      </c>
      <c r="E205" s="177"/>
      <c r="F205" s="183"/>
      <c r="G205" s="177"/>
    </row>
    <row r="206" spans="1:7" ht="18.75" customHeight="1">
      <c r="A206" s="113" t="s">
        <v>167</v>
      </c>
      <c r="B206" s="125" t="s">
        <v>201</v>
      </c>
      <c r="C206" s="126">
        <v>200</v>
      </c>
      <c r="D206" s="271">
        <f>'Ведомственная 2020'!G83</f>
        <v>25000</v>
      </c>
      <c r="E206" s="177"/>
      <c r="F206" s="183"/>
      <c r="G206" s="177"/>
    </row>
    <row r="207" spans="1:7" ht="30.75">
      <c r="A207" s="165" t="s">
        <v>588</v>
      </c>
      <c r="B207" s="115" t="s">
        <v>384</v>
      </c>
      <c r="C207" s="122"/>
      <c r="D207" s="272">
        <f>D208</f>
        <v>291271</v>
      </c>
      <c r="E207" s="177"/>
      <c r="F207" s="183"/>
      <c r="G207" s="177"/>
    </row>
    <row r="208" spans="1:7" ht="62.25">
      <c r="A208" s="165" t="s">
        <v>640</v>
      </c>
      <c r="B208" s="110" t="s">
        <v>418</v>
      </c>
      <c r="C208" s="122"/>
      <c r="D208" s="272">
        <f>D209</f>
        <v>291271</v>
      </c>
      <c r="E208" s="177"/>
      <c r="F208" s="183"/>
      <c r="G208" s="177"/>
    </row>
    <row r="209" spans="1:7" ht="30.75">
      <c r="A209" s="120" t="s">
        <v>202</v>
      </c>
      <c r="B209" s="110" t="s">
        <v>428</v>
      </c>
      <c r="C209" s="122"/>
      <c r="D209" s="272">
        <f>D210</f>
        <v>291271</v>
      </c>
      <c r="E209" s="177"/>
      <c r="F209" s="183"/>
      <c r="G209" s="177"/>
    </row>
    <row r="210" spans="1:7" ht="15">
      <c r="A210" s="189" t="s">
        <v>2</v>
      </c>
      <c r="B210" s="125" t="s">
        <v>203</v>
      </c>
      <c r="C210" s="121"/>
      <c r="D210" s="274">
        <f>D211+D212</f>
        <v>291271</v>
      </c>
      <c r="E210" s="177"/>
      <c r="F210" s="183"/>
      <c r="G210" s="177"/>
    </row>
    <row r="211" spans="1:7" ht="46.5">
      <c r="A211" s="113" t="s">
        <v>54</v>
      </c>
      <c r="B211" s="125" t="s">
        <v>203</v>
      </c>
      <c r="C211" s="126">
        <v>100</v>
      </c>
      <c r="D211" s="271">
        <f>'Ведомственная 2020'!G88</f>
        <v>274167</v>
      </c>
      <c r="E211" s="177"/>
      <c r="F211" s="183"/>
      <c r="G211" s="177"/>
    </row>
    <row r="212" spans="1:7" ht="18.75" customHeight="1">
      <c r="A212" s="113" t="s">
        <v>167</v>
      </c>
      <c r="B212" s="125" t="s">
        <v>203</v>
      </c>
      <c r="C212" s="126">
        <v>200</v>
      </c>
      <c r="D212" s="271">
        <f>'Ведомственная 2020'!G89</f>
        <v>17104</v>
      </c>
      <c r="E212" s="177"/>
      <c r="F212" s="183"/>
      <c r="G212" s="177"/>
    </row>
    <row r="213" spans="1:7" ht="46.5">
      <c r="A213" s="105" t="s">
        <v>727</v>
      </c>
      <c r="B213" s="110" t="s">
        <v>390</v>
      </c>
      <c r="C213" s="122"/>
      <c r="D213" s="272">
        <f>D214+D224</f>
        <v>32013230.7</v>
      </c>
      <c r="E213" s="177"/>
      <c r="F213" s="183"/>
      <c r="G213" s="177"/>
    </row>
    <row r="214" spans="1:7" ht="62.25">
      <c r="A214" s="105" t="s">
        <v>601</v>
      </c>
      <c r="B214" s="110" t="s">
        <v>411</v>
      </c>
      <c r="C214" s="122"/>
      <c r="D214" s="272">
        <f>D215</f>
        <v>31413230.7</v>
      </c>
      <c r="E214" s="177"/>
      <c r="F214" s="183"/>
      <c r="G214" s="177"/>
    </row>
    <row r="215" spans="1:7" ht="46.5">
      <c r="A215" s="120" t="s">
        <v>212</v>
      </c>
      <c r="B215" s="110" t="s">
        <v>438</v>
      </c>
      <c r="C215" s="122"/>
      <c r="D215" s="272">
        <f>D216+D218+D220+D222</f>
        <v>31413230.7</v>
      </c>
      <c r="E215" s="177"/>
      <c r="F215" s="183"/>
      <c r="G215" s="177"/>
    </row>
    <row r="216" spans="1:7" ht="30.75">
      <c r="A216" s="246" t="s">
        <v>716</v>
      </c>
      <c r="B216" s="110" t="s">
        <v>731</v>
      </c>
      <c r="C216" s="122"/>
      <c r="D216" s="272">
        <f>D217</f>
        <v>13170988</v>
      </c>
      <c r="E216" s="177"/>
      <c r="F216" s="183"/>
      <c r="G216" s="177"/>
    </row>
    <row r="217" spans="1:7" ht="15">
      <c r="A217" s="119" t="s">
        <v>523</v>
      </c>
      <c r="B217" s="112" t="s">
        <v>731</v>
      </c>
      <c r="C217" s="121">
        <v>400</v>
      </c>
      <c r="D217" s="272">
        <f>'Ведомственная 2020'!G161</f>
        <v>13170988</v>
      </c>
      <c r="E217" s="177"/>
      <c r="F217" s="183"/>
      <c r="G217" s="177"/>
    </row>
    <row r="218" spans="1:7" ht="30.75">
      <c r="A218" s="246" t="s">
        <v>716</v>
      </c>
      <c r="B218" s="110" t="s">
        <v>715</v>
      </c>
      <c r="C218" s="122"/>
      <c r="D218" s="272">
        <f>D219</f>
        <v>218000</v>
      </c>
      <c r="E218" s="177"/>
      <c r="F218" s="183"/>
      <c r="G218" s="177"/>
    </row>
    <row r="219" spans="1:7" ht="15">
      <c r="A219" s="119" t="s">
        <v>523</v>
      </c>
      <c r="B219" s="112" t="s">
        <v>715</v>
      </c>
      <c r="C219" s="121">
        <v>400</v>
      </c>
      <c r="D219" s="274">
        <f>'Ведомственная 2020'!G163</f>
        <v>218000</v>
      </c>
      <c r="E219" s="177"/>
      <c r="F219" s="183"/>
      <c r="G219" s="177"/>
    </row>
    <row r="220" spans="1:7" ht="30.75">
      <c r="A220" s="120" t="s">
        <v>521</v>
      </c>
      <c r="B220" s="110" t="s">
        <v>522</v>
      </c>
      <c r="C220" s="122"/>
      <c r="D220" s="272">
        <f>D221</f>
        <v>11040000</v>
      </c>
      <c r="E220" s="177"/>
      <c r="F220" s="183"/>
      <c r="G220" s="177"/>
    </row>
    <row r="221" spans="1:7" ht="15">
      <c r="A221" s="119" t="s">
        <v>523</v>
      </c>
      <c r="B221" s="112" t="s">
        <v>522</v>
      </c>
      <c r="C221" s="121">
        <v>400</v>
      </c>
      <c r="D221" s="274">
        <f>'Ведомственная 2020'!G165</f>
        <v>11040000</v>
      </c>
      <c r="E221" s="177"/>
      <c r="F221" s="183"/>
      <c r="G221" s="177"/>
    </row>
    <row r="222" spans="1:7" ht="30.75">
      <c r="A222" s="105" t="s">
        <v>14</v>
      </c>
      <c r="B222" s="123" t="s">
        <v>213</v>
      </c>
      <c r="C222" s="122"/>
      <c r="D222" s="272">
        <f>D223</f>
        <v>6984242.7</v>
      </c>
      <c r="E222" s="177"/>
      <c r="F222" s="183"/>
      <c r="G222" s="177"/>
    </row>
    <row r="223" spans="1:7" ht="21" customHeight="1">
      <c r="A223" s="113" t="s">
        <v>167</v>
      </c>
      <c r="B223" s="125" t="s">
        <v>213</v>
      </c>
      <c r="C223" s="121">
        <v>200</v>
      </c>
      <c r="D223" s="271">
        <f>'Ведомственная 2020'!G167</f>
        <v>6984242.7</v>
      </c>
      <c r="E223" s="177"/>
      <c r="F223" s="183"/>
      <c r="G223" s="177"/>
    </row>
    <row r="224" spans="1:7" ht="62.25">
      <c r="A224" s="105" t="s">
        <v>602</v>
      </c>
      <c r="B224" s="137" t="s">
        <v>410</v>
      </c>
      <c r="C224" s="121"/>
      <c r="D224" s="268">
        <f>D225</f>
        <v>600000</v>
      </c>
      <c r="E224" s="177"/>
      <c r="F224" s="183"/>
      <c r="G224" s="177"/>
    </row>
    <row r="225" spans="1:7" ht="30.75">
      <c r="A225" s="105" t="s">
        <v>136</v>
      </c>
      <c r="B225" s="110" t="s">
        <v>439</v>
      </c>
      <c r="C225" s="121"/>
      <c r="D225" s="268">
        <f>D226</f>
        <v>600000</v>
      </c>
      <c r="E225" s="177"/>
      <c r="F225" s="183"/>
      <c r="G225" s="177"/>
    </row>
    <row r="226" spans="1:7" ht="30.75">
      <c r="A226" s="113" t="s">
        <v>137</v>
      </c>
      <c r="B226" s="125" t="s">
        <v>138</v>
      </c>
      <c r="C226" s="121"/>
      <c r="D226" s="271">
        <f>D227</f>
        <v>600000</v>
      </c>
      <c r="E226" s="177"/>
      <c r="F226" s="183"/>
      <c r="G226" s="177"/>
    </row>
    <row r="227" spans="1:7" ht="21.75" customHeight="1">
      <c r="A227" s="113" t="s">
        <v>167</v>
      </c>
      <c r="B227" s="125" t="s">
        <v>138</v>
      </c>
      <c r="C227" s="121">
        <v>200</v>
      </c>
      <c r="D227" s="271">
        <f>'Ведомственная 2020'!G171</f>
        <v>600000</v>
      </c>
      <c r="E227" s="177"/>
      <c r="F227" s="183"/>
      <c r="G227" s="177"/>
    </row>
    <row r="228" spans="1:7" ht="30.75">
      <c r="A228" s="165" t="s">
        <v>620</v>
      </c>
      <c r="B228" s="110" t="s">
        <v>388</v>
      </c>
      <c r="C228" s="122"/>
      <c r="D228" s="272">
        <f>D229+D234</f>
        <v>335800</v>
      </c>
      <c r="E228" s="177"/>
      <c r="F228" s="183"/>
      <c r="G228" s="177"/>
    </row>
    <row r="229" spans="1:7" ht="46.5">
      <c r="A229" s="165" t="s">
        <v>621</v>
      </c>
      <c r="B229" s="110" t="s">
        <v>465</v>
      </c>
      <c r="C229" s="122"/>
      <c r="D229" s="272">
        <f>D230</f>
        <v>305800</v>
      </c>
      <c r="E229" s="177"/>
      <c r="F229" s="183"/>
      <c r="G229" s="177"/>
    </row>
    <row r="230" spans="1:7" ht="30.75">
      <c r="A230" s="165" t="s">
        <v>225</v>
      </c>
      <c r="B230" s="110" t="s">
        <v>468</v>
      </c>
      <c r="C230" s="122"/>
      <c r="D230" s="272">
        <f>D231</f>
        <v>305800</v>
      </c>
      <c r="E230" s="177"/>
      <c r="F230" s="183"/>
      <c r="G230" s="177"/>
    </row>
    <row r="231" spans="1:7" ht="30.75">
      <c r="A231" s="119" t="s">
        <v>327</v>
      </c>
      <c r="B231" s="125" t="s">
        <v>226</v>
      </c>
      <c r="C231" s="121"/>
      <c r="D231" s="274">
        <f>D232+D233</f>
        <v>305800</v>
      </c>
      <c r="E231" s="177"/>
      <c r="F231" s="183"/>
      <c r="G231" s="177"/>
    </row>
    <row r="232" spans="1:7" ht="46.5">
      <c r="A232" s="113" t="s">
        <v>54</v>
      </c>
      <c r="B232" s="125" t="s">
        <v>226</v>
      </c>
      <c r="C232" s="126">
        <v>100</v>
      </c>
      <c r="D232" s="271">
        <f>'Ведомственная 2020'!G291</f>
        <v>300874</v>
      </c>
      <c r="E232" s="177"/>
      <c r="F232" s="183"/>
      <c r="G232" s="177"/>
    </row>
    <row r="233" spans="1:7" ht="18.75" customHeight="1">
      <c r="A233" s="113" t="s">
        <v>167</v>
      </c>
      <c r="B233" s="125" t="s">
        <v>226</v>
      </c>
      <c r="C233" s="126">
        <v>200</v>
      </c>
      <c r="D233" s="271">
        <f>'Ведомственная 2020'!G292</f>
        <v>4926</v>
      </c>
      <c r="E233" s="177"/>
      <c r="F233" s="183"/>
      <c r="G233" s="177"/>
    </row>
    <row r="234" spans="1:7" ht="46.5">
      <c r="A234" s="105" t="s">
        <v>641</v>
      </c>
      <c r="B234" s="123" t="s">
        <v>414</v>
      </c>
      <c r="C234" s="124"/>
      <c r="D234" s="268">
        <f>D235+D238+D241</f>
        <v>30000</v>
      </c>
      <c r="E234" s="177"/>
      <c r="F234" s="183"/>
      <c r="G234" s="177"/>
    </row>
    <row r="235" spans="1:7" ht="30.75">
      <c r="A235" s="105" t="s">
        <v>149</v>
      </c>
      <c r="B235" s="123" t="s">
        <v>433</v>
      </c>
      <c r="C235" s="124"/>
      <c r="D235" s="268">
        <f>D236</f>
        <v>10000</v>
      </c>
      <c r="E235" s="177"/>
      <c r="F235" s="183"/>
      <c r="G235" s="177"/>
    </row>
    <row r="236" spans="1:7" ht="30.75">
      <c r="A236" s="113" t="s">
        <v>280</v>
      </c>
      <c r="B236" s="125" t="s">
        <v>209</v>
      </c>
      <c r="C236" s="126"/>
      <c r="D236" s="271">
        <f>D237</f>
        <v>10000</v>
      </c>
      <c r="E236" s="177"/>
      <c r="F236" s="183"/>
      <c r="G236" s="177"/>
    </row>
    <row r="237" spans="1:7" ht="18.75" customHeight="1">
      <c r="A237" s="113" t="s">
        <v>167</v>
      </c>
      <c r="B237" s="125" t="s">
        <v>209</v>
      </c>
      <c r="C237" s="126">
        <v>200</v>
      </c>
      <c r="D237" s="271">
        <f>'Ведомственная 2020'!G141</f>
        <v>10000</v>
      </c>
      <c r="E237" s="177"/>
      <c r="F237" s="183"/>
      <c r="G237" s="177"/>
    </row>
    <row r="238" spans="1:7" ht="30.75">
      <c r="A238" s="105" t="s">
        <v>208</v>
      </c>
      <c r="B238" s="137" t="s">
        <v>434</v>
      </c>
      <c r="C238" s="124"/>
      <c r="D238" s="268">
        <f>D239</f>
        <v>15000</v>
      </c>
      <c r="E238" s="177"/>
      <c r="F238" s="183"/>
      <c r="G238" s="177"/>
    </row>
    <row r="239" spans="1:7" ht="30.75">
      <c r="A239" s="113" t="s">
        <v>280</v>
      </c>
      <c r="B239" s="112" t="s">
        <v>32</v>
      </c>
      <c r="C239" s="126"/>
      <c r="D239" s="271">
        <f>D240</f>
        <v>15000</v>
      </c>
      <c r="E239" s="177"/>
      <c r="F239" s="183"/>
      <c r="G239" s="177"/>
    </row>
    <row r="240" spans="1:7" ht="18.75" customHeight="1">
      <c r="A240" s="113" t="s">
        <v>167</v>
      </c>
      <c r="B240" s="112" t="s">
        <v>32</v>
      </c>
      <c r="C240" s="126">
        <v>200</v>
      </c>
      <c r="D240" s="271">
        <f>'Ведомственная 2020'!G144</f>
        <v>15000</v>
      </c>
      <c r="E240" s="177"/>
      <c r="F240" s="183"/>
      <c r="G240" s="177"/>
    </row>
    <row r="241" spans="1:7" ht="30.75">
      <c r="A241" s="105" t="s">
        <v>166</v>
      </c>
      <c r="B241" s="115" t="s">
        <v>435</v>
      </c>
      <c r="C241" s="117"/>
      <c r="D241" s="268">
        <f>D242</f>
        <v>5000</v>
      </c>
      <c r="E241" s="177"/>
      <c r="F241" s="183"/>
      <c r="G241" s="177"/>
    </row>
    <row r="242" spans="1:7" ht="30.75">
      <c r="A242" s="113" t="s">
        <v>280</v>
      </c>
      <c r="B242" s="112" t="s">
        <v>165</v>
      </c>
      <c r="C242" s="114"/>
      <c r="D242" s="271">
        <f>D243</f>
        <v>5000</v>
      </c>
      <c r="E242" s="177"/>
      <c r="F242" s="183"/>
      <c r="G242" s="177"/>
    </row>
    <row r="243" spans="1:7" ht="18.75" customHeight="1">
      <c r="A243" s="113" t="s">
        <v>167</v>
      </c>
      <c r="B243" s="112" t="s">
        <v>165</v>
      </c>
      <c r="C243" s="114">
        <v>200</v>
      </c>
      <c r="D243" s="271">
        <f>'Ведомственная 2020'!G147</f>
        <v>5000</v>
      </c>
      <c r="E243" s="177"/>
      <c r="F243" s="183"/>
      <c r="G243" s="177"/>
    </row>
    <row r="244" spans="1:7" ht="46.5">
      <c r="A244" s="168" t="s">
        <v>592</v>
      </c>
      <c r="B244" s="110" t="s">
        <v>387</v>
      </c>
      <c r="C244" s="122"/>
      <c r="D244" s="272">
        <f>D245+D249</f>
        <v>610000</v>
      </c>
      <c r="E244" s="177"/>
      <c r="F244" s="183"/>
      <c r="G244" s="177"/>
    </row>
    <row r="245" spans="1:7" ht="93">
      <c r="A245" s="105" t="s">
        <v>593</v>
      </c>
      <c r="B245" s="115" t="s">
        <v>466</v>
      </c>
      <c r="C245" s="106"/>
      <c r="D245" s="268">
        <f>D246</f>
        <v>61000</v>
      </c>
      <c r="E245" s="177"/>
      <c r="F245" s="183"/>
      <c r="G245" s="177"/>
    </row>
    <row r="246" spans="1:7" ht="30.75">
      <c r="A246" s="116" t="s">
        <v>722</v>
      </c>
      <c r="B246" s="110" t="s">
        <v>467</v>
      </c>
      <c r="C246" s="122"/>
      <c r="D246" s="268">
        <f>D247</f>
        <v>61000</v>
      </c>
      <c r="E246" s="177"/>
      <c r="F246" s="183"/>
      <c r="G246" s="177"/>
    </row>
    <row r="247" spans="1:7" ht="30.75">
      <c r="A247" s="113" t="s">
        <v>59</v>
      </c>
      <c r="B247" s="125" t="s">
        <v>361</v>
      </c>
      <c r="C247" s="132"/>
      <c r="D247" s="271">
        <f>D248</f>
        <v>61000</v>
      </c>
      <c r="E247" s="177"/>
      <c r="F247" s="183"/>
      <c r="G247" s="177"/>
    </row>
    <row r="248" spans="1:7" ht="20.25" customHeight="1">
      <c r="A248" s="113" t="s">
        <v>167</v>
      </c>
      <c r="B248" s="125" t="s">
        <v>361</v>
      </c>
      <c r="C248" s="126">
        <v>200</v>
      </c>
      <c r="D248" s="271">
        <f>'Ведомственная 2020'!G122</f>
        <v>61000</v>
      </c>
      <c r="E248" s="177"/>
      <c r="F248" s="183"/>
      <c r="G248" s="177"/>
    </row>
    <row r="249" spans="1:7" ht="20.25" customHeight="1">
      <c r="A249" s="105" t="s">
        <v>594</v>
      </c>
      <c r="B249" s="110" t="s">
        <v>415</v>
      </c>
      <c r="C249" s="126"/>
      <c r="D249" s="268">
        <f>D250+D253+D256+D259</f>
        <v>549000</v>
      </c>
      <c r="E249" s="177"/>
      <c r="F249" s="183"/>
      <c r="G249" s="177"/>
    </row>
    <row r="250" spans="1:7" ht="30.75">
      <c r="A250" s="120" t="s">
        <v>163</v>
      </c>
      <c r="B250" s="110" t="s">
        <v>430</v>
      </c>
      <c r="C250" s="122"/>
      <c r="D250" s="268">
        <f>D251</f>
        <v>10000</v>
      </c>
      <c r="E250" s="177"/>
      <c r="F250" s="183"/>
      <c r="G250" s="177"/>
    </row>
    <row r="251" spans="1:7" ht="30.75">
      <c r="A251" s="113" t="s">
        <v>59</v>
      </c>
      <c r="B251" s="125" t="s">
        <v>164</v>
      </c>
      <c r="C251" s="132"/>
      <c r="D251" s="271">
        <f>D252</f>
        <v>10000</v>
      </c>
      <c r="E251" s="177"/>
      <c r="F251" s="183"/>
      <c r="G251" s="177"/>
    </row>
    <row r="252" spans="1:7" ht="18" customHeight="1">
      <c r="A252" s="113" t="s">
        <v>167</v>
      </c>
      <c r="B252" s="125" t="s">
        <v>164</v>
      </c>
      <c r="C252" s="126">
        <v>200</v>
      </c>
      <c r="D252" s="271">
        <f>'Ведомственная 2020'!G126</f>
        <v>10000</v>
      </c>
      <c r="E252" s="177"/>
      <c r="F252" s="183"/>
      <c r="G252" s="177"/>
    </row>
    <row r="253" spans="1:7" ht="18" customHeight="1">
      <c r="A253" s="120" t="s">
        <v>723</v>
      </c>
      <c r="B253" s="123" t="s">
        <v>431</v>
      </c>
      <c r="C253" s="126"/>
      <c r="D253" s="268">
        <f>D254</f>
        <v>243000</v>
      </c>
      <c r="E253" s="177"/>
      <c r="F253" s="183"/>
      <c r="G253" s="177"/>
    </row>
    <row r="254" spans="1:7" ht="30.75">
      <c r="A254" s="113" t="s">
        <v>59</v>
      </c>
      <c r="B254" s="125" t="s">
        <v>283</v>
      </c>
      <c r="C254" s="202"/>
      <c r="D254" s="271">
        <f>D255</f>
        <v>243000</v>
      </c>
      <c r="E254" s="177"/>
      <c r="F254" s="183"/>
      <c r="G254" s="177"/>
    </row>
    <row r="255" spans="1:7" ht="18.75" customHeight="1">
      <c r="A255" s="113" t="s">
        <v>167</v>
      </c>
      <c r="B255" s="125" t="s">
        <v>283</v>
      </c>
      <c r="C255" s="126">
        <v>200</v>
      </c>
      <c r="D255" s="271">
        <f>'Ведомственная 2020'!G129</f>
        <v>243000</v>
      </c>
      <c r="E255" s="177"/>
      <c r="F255" s="183"/>
      <c r="G255" s="177"/>
    </row>
    <row r="256" spans="1:7" ht="30.75">
      <c r="A256" s="120" t="s">
        <v>207</v>
      </c>
      <c r="B256" s="123" t="s">
        <v>432</v>
      </c>
      <c r="C256" s="126"/>
      <c r="D256" s="268">
        <f>D257</f>
        <v>10000</v>
      </c>
      <c r="E256" s="177"/>
      <c r="F256" s="183"/>
      <c r="G256" s="177"/>
    </row>
    <row r="257" spans="1:7" ht="30.75">
      <c r="A257" s="113" t="s">
        <v>59</v>
      </c>
      <c r="B257" s="125" t="s">
        <v>284</v>
      </c>
      <c r="C257" s="202"/>
      <c r="D257" s="271">
        <f>D258</f>
        <v>10000</v>
      </c>
      <c r="E257" s="177"/>
      <c r="F257" s="183"/>
      <c r="G257" s="177"/>
    </row>
    <row r="258" spans="1:7" ht="18.75" customHeight="1">
      <c r="A258" s="113" t="s">
        <v>167</v>
      </c>
      <c r="B258" s="125" t="s">
        <v>284</v>
      </c>
      <c r="C258" s="126">
        <v>200</v>
      </c>
      <c r="D258" s="271">
        <f>'Ведомственная 2020'!G132</f>
        <v>10000</v>
      </c>
      <c r="E258" s="177"/>
      <c r="F258" s="183"/>
      <c r="G258" s="177"/>
    </row>
    <row r="259" spans="1:7" ht="18.75" customHeight="1">
      <c r="A259" s="327" t="s">
        <v>754</v>
      </c>
      <c r="B259" s="110" t="s">
        <v>752</v>
      </c>
      <c r="C259" s="124"/>
      <c r="D259" s="268">
        <f>D260</f>
        <v>286000</v>
      </c>
      <c r="E259" s="177"/>
      <c r="F259" s="183"/>
      <c r="G259" s="177"/>
    </row>
    <row r="260" spans="1:7" ht="18.75" customHeight="1">
      <c r="A260" s="328" t="s">
        <v>755</v>
      </c>
      <c r="B260" s="112" t="s">
        <v>753</v>
      </c>
      <c r="C260" s="126"/>
      <c r="D260" s="271">
        <f>D261</f>
        <v>286000</v>
      </c>
      <c r="E260" s="177"/>
      <c r="F260" s="183"/>
      <c r="G260" s="177"/>
    </row>
    <row r="261" spans="1:7" ht="18.75" customHeight="1">
      <c r="A261" s="244" t="s">
        <v>167</v>
      </c>
      <c r="B261" s="112" t="s">
        <v>753</v>
      </c>
      <c r="C261" s="126">
        <v>200</v>
      </c>
      <c r="D261" s="271">
        <f>'Ведомственная 2020'!G135</f>
        <v>286000</v>
      </c>
      <c r="E261" s="177"/>
      <c r="F261" s="183"/>
      <c r="G261" s="177"/>
    </row>
    <row r="262" spans="1:7" ht="46.5">
      <c r="A262" s="168" t="s">
        <v>623</v>
      </c>
      <c r="B262" s="123" t="s">
        <v>376</v>
      </c>
      <c r="C262" s="203"/>
      <c r="D262" s="272">
        <f>D263+D270</f>
        <v>9900904</v>
      </c>
      <c r="E262" s="177"/>
      <c r="F262" s="183"/>
      <c r="G262" s="177"/>
    </row>
    <row r="263" spans="1:7" ht="51.75" customHeight="1">
      <c r="A263" s="165" t="s">
        <v>642</v>
      </c>
      <c r="B263" s="123" t="s">
        <v>395</v>
      </c>
      <c r="C263" s="203"/>
      <c r="D263" s="272">
        <f>D264+D267</f>
        <v>7356550</v>
      </c>
      <c r="E263" s="177"/>
      <c r="F263" s="183"/>
      <c r="G263" s="177"/>
    </row>
    <row r="264" spans="1:7" ht="30.75">
      <c r="A264" s="120" t="s">
        <v>248</v>
      </c>
      <c r="B264" s="123" t="s">
        <v>464</v>
      </c>
      <c r="C264" s="203"/>
      <c r="D264" s="272">
        <f>D265</f>
        <v>6999650</v>
      </c>
      <c r="E264" s="177"/>
      <c r="F264" s="183"/>
      <c r="G264" s="177"/>
    </row>
    <row r="265" spans="1:7" ht="30.75">
      <c r="A265" s="189" t="s">
        <v>233</v>
      </c>
      <c r="B265" s="125" t="s">
        <v>247</v>
      </c>
      <c r="C265" s="202"/>
      <c r="D265" s="274">
        <f>D266</f>
        <v>6999650</v>
      </c>
      <c r="E265" s="177"/>
      <c r="F265" s="183"/>
      <c r="G265" s="177"/>
    </row>
    <row r="266" spans="1:7" ht="15">
      <c r="A266" s="194" t="s">
        <v>299</v>
      </c>
      <c r="B266" s="125" t="s">
        <v>247</v>
      </c>
      <c r="C266" s="126">
        <v>500</v>
      </c>
      <c r="D266" s="271">
        <f>'Ведомственная 2020'!G347</f>
        <v>6999650</v>
      </c>
      <c r="E266" s="177"/>
      <c r="F266" s="183"/>
      <c r="G266" s="177"/>
    </row>
    <row r="267" spans="1:7" ht="46.5">
      <c r="A267" s="246" t="s">
        <v>772</v>
      </c>
      <c r="B267" s="110" t="s">
        <v>773</v>
      </c>
      <c r="C267" s="117"/>
      <c r="D267" s="268">
        <f>D268</f>
        <v>356900</v>
      </c>
      <c r="E267" s="177"/>
      <c r="F267" s="183"/>
      <c r="G267" s="177"/>
    </row>
    <row r="268" spans="1:7" ht="46.5">
      <c r="A268" s="110" t="s">
        <v>774</v>
      </c>
      <c r="B268" s="110" t="s">
        <v>775</v>
      </c>
      <c r="C268" s="117"/>
      <c r="D268" s="271">
        <f>D269</f>
        <v>356900</v>
      </c>
      <c r="E268" s="177"/>
      <c r="F268" s="183"/>
      <c r="G268" s="177"/>
    </row>
    <row r="269" spans="1:7" ht="15">
      <c r="A269" s="112" t="s">
        <v>299</v>
      </c>
      <c r="B269" s="112" t="s">
        <v>775</v>
      </c>
      <c r="C269" s="114">
        <v>500</v>
      </c>
      <c r="D269" s="271">
        <f>'Ведомственная 2020'!G353</f>
        <v>356900</v>
      </c>
      <c r="E269" s="177"/>
      <c r="F269" s="183"/>
      <c r="G269" s="177"/>
    </row>
    <row r="270" spans="1:7" ht="53.25" customHeight="1">
      <c r="A270" s="123" t="s">
        <v>577</v>
      </c>
      <c r="B270" s="123" t="s">
        <v>377</v>
      </c>
      <c r="C270" s="203"/>
      <c r="D270" s="272">
        <f>D271</f>
        <v>2544354</v>
      </c>
      <c r="E270" s="177"/>
      <c r="F270" s="183"/>
      <c r="G270" s="177"/>
    </row>
    <row r="271" spans="1:7" ht="30.75">
      <c r="A271" s="120" t="s">
        <v>728</v>
      </c>
      <c r="B271" s="123" t="s">
        <v>378</v>
      </c>
      <c r="C271" s="203"/>
      <c r="D271" s="272">
        <f>D272</f>
        <v>2544354</v>
      </c>
      <c r="E271" s="177"/>
      <c r="F271" s="183"/>
      <c r="G271" s="177"/>
    </row>
    <row r="272" spans="1:7" ht="15.75" customHeight="1">
      <c r="A272" s="195" t="s">
        <v>187</v>
      </c>
      <c r="B272" s="125" t="s">
        <v>239</v>
      </c>
      <c r="C272" s="202"/>
      <c r="D272" s="274">
        <f>D273+D274</f>
        <v>2544354</v>
      </c>
      <c r="E272" s="177"/>
      <c r="F272" s="183"/>
      <c r="G272" s="177"/>
    </row>
    <row r="273" spans="1:7" ht="46.5">
      <c r="A273" s="113" t="s">
        <v>54</v>
      </c>
      <c r="B273" s="125" t="s">
        <v>239</v>
      </c>
      <c r="C273" s="126">
        <v>100</v>
      </c>
      <c r="D273" s="271">
        <f>'Ведомственная 2020'!G310</f>
        <v>2295754</v>
      </c>
      <c r="E273" s="177"/>
      <c r="F273" s="183"/>
      <c r="G273" s="177"/>
    </row>
    <row r="274" spans="1:7" ht="18.75" customHeight="1">
      <c r="A274" s="113" t="s">
        <v>167</v>
      </c>
      <c r="B274" s="125" t="s">
        <v>239</v>
      </c>
      <c r="C274" s="126">
        <v>200</v>
      </c>
      <c r="D274" s="271">
        <f>'Ведомственная 2020'!G311</f>
        <v>248600</v>
      </c>
      <c r="E274" s="177"/>
      <c r="F274" s="183"/>
      <c r="G274" s="177"/>
    </row>
    <row r="275" spans="1:7" ht="36" customHeight="1">
      <c r="A275" s="143" t="s">
        <v>680</v>
      </c>
      <c r="B275" s="110" t="s">
        <v>683</v>
      </c>
      <c r="C275" s="121"/>
      <c r="D275" s="268">
        <f>D276</f>
        <v>4279875.6</v>
      </c>
      <c r="E275" s="177"/>
      <c r="F275" s="183"/>
      <c r="G275" s="177"/>
    </row>
    <row r="276" spans="1:7" ht="51.75" customHeight="1">
      <c r="A276" s="143" t="s">
        <v>681</v>
      </c>
      <c r="B276" s="110" t="s">
        <v>684</v>
      </c>
      <c r="C276" s="121"/>
      <c r="D276" s="268">
        <f>D277</f>
        <v>4279875.6</v>
      </c>
      <c r="E276" s="177"/>
      <c r="F276" s="183"/>
      <c r="G276" s="177"/>
    </row>
    <row r="277" spans="1:7" ht="36" customHeight="1">
      <c r="A277" s="143" t="s">
        <v>724</v>
      </c>
      <c r="B277" s="110" t="s">
        <v>685</v>
      </c>
      <c r="C277" s="121"/>
      <c r="D277" s="268">
        <f>D278+D280+D282+D284+D286</f>
        <v>4279875.6</v>
      </c>
      <c r="E277" s="177"/>
      <c r="F277" s="183"/>
      <c r="G277" s="177"/>
    </row>
    <row r="278" spans="1:7" ht="18.75" customHeight="1">
      <c r="A278" s="243" t="s">
        <v>686</v>
      </c>
      <c r="B278" s="110" t="s">
        <v>682</v>
      </c>
      <c r="C278" s="122"/>
      <c r="D278" s="268">
        <f>D279</f>
        <v>2100699.6</v>
      </c>
      <c r="E278" s="177"/>
      <c r="F278" s="183"/>
      <c r="G278" s="177"/>
    </row>
    <row r="279" spans="1:7" ht="18.75" customHeight="1">
      <c r="A279" s="119" t="s">
        <v>523</v>
      </c>
      <c r="B279" s="112" t="s">
        <v>682</v>
      </c>
      <c r="C279" s="121">
        <v>400</v>
      </c>
      <c r="D279" s="271">
        <f>'Ведомственная 2020'!G217</f>
        <v>2100699.6</v>
      </c>
      <c r="E279" s="177"/>
      <c r="F279" s="183"/>
      <c r="G279" s="177"/>
    </row>
    <row r="280" spans="1:7" ht="18.75" customHeight="1">
      <c r="A280" s="243" t="s">
        <v>686</v>
      </c>
      <c r="B280" s="110" t="s">
        <v>717</v>
      </c>
      <c r="C280" s="122"/>
      <c r="D280" s="268">
        <f>D281</f>
        <v>405000</v>
      </c>
      <c r="E280" s="177"/>
      <c r="F280" s="183"/>
      <c r="G280" s="177"/>
    </row>
    <row r="281" spans="1:7" ht="18.75" customHeight="1">
      <c r="A281" s="119" t="s">
        <v>523</v>
      </c>
      <c r="B281" s="112" t="s">
        <v>717</v>
      </c>
      <c r="C281" s="121">
        <v>400</v>
      </c>
      <c r="D281" s="271">
        <f>'Ведомственная 2020'!G219</f>
        <v>405000</v>
      </c>
      <c r="E281" s="177"/>
      <c r="F281" s="183"/>
      <c r="G281" s="177"/>
    </row>
    <row r="282" spans="1:7" ht="18.75" customHeight="1">
      <c r="A282" s="120" t="s">
        <v>714</v>
      </c>
      <c r="B282" s="110" t="s">
        <v>730</v>
      </c>
      <c r="C282" s="121"/>
      <c r="D282" s="268">
        <f>D283</f>
        <v>1646758</v>
      </c>
      <c r="E282" s="177"/>
      <c r="F282" s="183"/>
      <c r="G282" s="177"/>
    </row>
    <row r="283" spans="1:7" ht="18.75" customHeight="1">
      <c r="A283" s="119" t="s">
        <v>523</v>
      </c>
      <c r="B283" s="112" t="s">
        <v>730</v>
      </c>
      <c r="C283" s="121">
        <v>400</v>
      </c>
      <c r="D283" s="271">
        <f>'Ведомственная 2020'!G221</f>
        <v>1646758</v>
      </c>
      <c r="E283" s="177"/>
      <c r="F283" s="183"/>
      <c r="G283" s="177"/>
    </row>
    <row r="284" spans="1:7" ht="33.75" customHeight="1">
      <c r="A284" s="120" t="s">
        <v>714</v>
      </c>
      <c r="B284" s="110" t="s">
        <v>713</v>
      </c>
      <c r="C284" s="292"/>
      <c r="D284" s="268">
        <f>D285</f>
        <v>0</v>
      </c>
      <c r="E284" s="177"/>
      <c r="F284" s="183"/>
      <c r="G284" s="177"/>
    </row>
    <row r="285" spans="1:7" ht="18.75" customHeight="1">
      <c r="A285" s="119" t="s">
        <v>523</v>
      </c>
      <c r="B285" s="112" t="s">
        <v>713</v>
      </c>
      <c r="C285" s="121">
        <v>400</v>
      </c>
      <c r="D285" s="271">
        <f>'Ведомственная 2020'!G223</f>
        <v>0</v>
      </c>
      <c r="E285" s="177"/>
      <c r="F285" s="183"/>
      <c r="G285" s="177"/>
    </row>
    <row r="286" spans="1:7" ht="18.75" customHeight="1">
      <c r="A286" s="329" t="s">
        <v>757</v>
      </c>
      <c r="B286" s="317" t="s">
        <v>756</v>
      </c>
      <c r="C286" s="122"/>
      <c r="D286" s="268">
        <f>D287</f>
        <v>127418</v>
      </c>
      <c r="E286" s="177"/>
      <c r="F286" s="183"/>
      <c r="G286" s="177"/>
    </row>
    <row r="287" spans="1:7" ht="18.75" customHeight="1">
      <c r="A287" s="119" t="s">
        <v>523</v>
      </c>
      <c r="B287" s="112" t="s">
        <v>756</v>
      </c>
      <c r="C287" s="121">
        <v>400</v>
      </c>
      <c r="D287" s="271">
        <f>'Ведомственная 2020'!G225</f>
        <v>127418</v>
      </c>
      <c r="E287" s="177"/>
      <c r="F287" s="183"/>
      <c r="G287" s="177"/>
    </row>
    <row r="288" spans="1:7" ht="30.75">
      <c r="A288" s="165" t="s">
        <v>597</v>
      </c>
      <c r="B288" s="123" t="s">
        <v>389</v>
      </c>
      <c r="C288" s="203"/>
      <c r="D288" s="272">
        <f>D289+D293</f>
        <v>339800</v>
      </c>
      <c r="E288" s="177"/>
      <c r="F288" s="183"/>
      <c r="G288" s="177"/>
    </row>
    <row r="289" spans="1:7" ht="46.5">
      <c r="A289" s="105" t="s">
        <v>598</v>
      </c>
      <c r="B289" s="123" t="s">
        <v>413</v>
      </c>
      <c r="C289" s="203"/>
      <c r="D289" s="272">
        <f>D290</f>
        <v>34000</v>
      </c>
      <c r="E289" s="177"/>
      <c r="F289" s="183"/>
      <c r="G289" s="177"/>
    </row>
    <row r="290" spans="1:7" ht="35.25" customHeight="1">
      <c r="A290" s="120" t="s">
        <v>359</v>
      </c>
      <c r="B290" s="123" t="s">
        <v>436</v>
      </c>
      <c r="C290" s="203"/>
      <c r="D290" s="272">
        <f>D291</f>
        <v>34000</v>
      </c>
      <c r="E290" s="177"/>
      <c r="F290" s="183"/>
      <c r="G290" s="177"/>
    </row>
    <row r="291" spans="1:7" ht="15">
      <c r="A291" s="113" t="s">
        <v>175</v>
      </c>
      <c r="B291" s="162" t="s">
        <v>249</v>
      </c>
      <c r="C291" s="202"/>
      <c r="D291" s="274">
        <f>D292</f>
        <v>34000</v>
      </c>
      <c r="E291" s="177"/>
      <c r="F291" s="183"/>
      <c r="G291" s="177"/>
    </row>
    <row r="292" spans="1:7" ht="30.75">
      <c r="A292" s="113" t="s">
        <v>55</v>
      </c>
      <c r="B292" s="162" t="s">
        <v>249</v>
      </c>
      <c r="C292" s="126">
        <v>600</v>
      </c>
      <c r="D292" s="271">
        <f>'Ведомственная 2020'!G361</f>
        <v>34000</v>
      </c>
      <c r="E292" s="177"/>
      <c r="F292" s="183"/>
      <c r="G292" s="177"/>
    </row>
    <row r="293" spans="1:7" ht="46.5">
      <c r="A293" s="165" t="s">
        <v>643</v>
      </c>
      <c r="B293" s="123" t="s">
        <v>412</v>
      </c>
      <c r="C293" s="203"/>
      <c r="D293" s="272">
        <f>D294</f>
        <v>305800</v>
      </c>
      <c r="E293" s="177"/>
      <c r="F293" s="183"/>
      <c r="G293" s="177"/>
    </row>
    <row r="294" spans="1:7" ht="46.5">
      <c r="A294" s="165" t="s">
        <v>210</v>
      </c>
      <c r="B294" s="123" t="s">
        <v>437</v>
      </c>
      <c r="C294" s="203"/>
      <c r="D294" s="272">
        <f>D295</f>
        <v>305800</v>
      </c>
      <c r="E294" s="177"/>
      <c r="F294" s="183"/>
      <c r="G294" s="177"/>
    </row>
    <row r="295" spans="1:7" ht="15">
      <c r="A295" s="189" t="s">
        <v>3</v>
      </c>
      <c r="B295" s="125" t="s">
        <v>211</v>
      </c>
      <c r="C295" s="202"/>
      <c r="D295" s="274">
        <f>D296+D297</f>
        <v>305800</v>
      </c>
      <c r="E295" s="177"/>
      <c r="F295" s="183"/>
      <c r="G295" s="177"/>
    </row>
    <row r="296" spans="1:7" ht="46.5">
      <c r="A296" s="113" t="s">
        <v>54</v>
      </c>
      <c r="B296" s="125" t="s">
        <v>211</v>
      </c>
      <c r="C296" s="126">
        <v>100</v>
      </c>
      <c r="D296" s="271">
        <f>'Ведомственная 2020'!G154</f>
        <v>304800</v>
      </c>
      <c r="E296" s="177"/>
      <c r="F296" s="183"/>
      <c r="G296" s="177"/>
    </row>
    <row r="297" spans="1:7" ht="18.75" customHeight="1">
      <c r="A297" s="113" t="s">
        <v>167</v>
      </c>
      <c r="B297" s="125" t="s">
        <v>211</v>
      </c>
      <c r="C297" s="126">
        <v>200</v>
      </c>
      <c r="D297" s="271">
        <f>'Ведомственная 2020'!G155</f>
        <v>1000</v>
      </c>
      <c r="E297" s="177"/>
      <c r="F297" s="183"/>
      <c r="G297" s="177"/>
    </row>
    <row r="298" spans="1:7" ht="30.75">
      <c r="A298" s="105" t="s">
        <v>603</v>
      </c>
      <c r="B298" s="110" t="s">
        <v>391</v>
      </c>
      <c r="C298" s="122"/>
      <c r="D298" s="268">
        <f>D303+D299</f>
        <v>279000</v>
      </c>
      <c r="E298" s="177"/>
      <c r="F298" s="183"/>
      <c r="G298" s="177"/>
    </row>
    <row r="299" spans="1:7" ht="33.75" customHeight="1">
      <c r="A299" s="105" t="s">
        <v>604</v>
      </c>
      <c r="B299" s="110" t="s">
        <v>409</v>
      </c>
      <c r="C299" s="122"/>
      <c r="D299" s="268">
        <f>D300</f>
        <v>129000</v>
      </c>
      <c r="E299" s="177"/>
      <c r="F299" s="183"/>
      <c r="G299" s="177"/>
    </row>
    <row r="300" spans="1:7" ht="30.75">
      <c r="A300" s="105" t="s">
        <v>24</v>
      </c>
      <c r="B300" s="110" t="s">
        <v>440</v>
      </c>
      <c r="C300" s="122"/>
      <c r="D300" s="268">
        <f>D301</f>
        <v>129000</v>
      </c>
      <c r="E300" s="177"/>
      <c r="F300" s="183"/>
      <c r="G300" s="177"/>
    </row>
    <row r="301" spans="1:7" ht="30.75">
      <c r="A301" s="113" t="s">
        <v>25</v>
      </c>
      <c r="B301" s="112" t="s">
        <v>26</v>
      </c>
      <c r="C301" s="121"/>
      <c r="D301" s="271">
        <f>D302</f>
        <v>129000</v>
      </c>
      <c r="E301" s="177"/>
      <c r="F301" s="183"/>
      <c r="G301" s="177"/>
    </row>
    <row r="302" spans="1:7" ht="18.75" customHeight="1">
      <c r="A302" s="113" t="s">
        <v>167</v>
      </c>
      <c r="B302" s="112" t="s">
        <v>26</v>
      </c>
      <c r="C302" s="121">
        <v>200</v>
      </c>
      <c r="D302" s="271">
        <f>'Ведомственная 2020'!G177</f>
        <v>129000</v>
      </c>
      <c r="E302" s="177"/>
      <c r="F302" s="183"/>
      <c r="G302" s="177"/>
    </row>
    <row r="303" spans="1:7" ht="46.5">
      <c r="A303" s="105" t="s">
        <v>605</v>
      </c>
      <c r="B303" s="110" t="s">
        <v>408</v>
      </c>
      <c r="C303" s="122"/>
      <c r="D303" s="268">
        <f>D304+D307+D310</f>
        <v>150000</v>
      </c>
      <c r="E303" s="177"/>
      <c r="F303" s="183"/>
      <c r="G303" s="177"/>
    </row>
    <row r="304" spans="1:7" ht="30.75">
      <c r="A304" s="105" t="s">
        <v>335</v>
      </c>
      <c r="B304" s="110" t="s">
        <v>441</v>
      </c>
      <c r="C304" s="122"/>
      <c r="D304" s="268">
        <f>D305</f>
        <v>80000</v>
      </c>
      <c r="E304" s="177"/>
      <c r="F304" s="183"/>
      <c r="G304" s="177"/>
    </row>
    <row r="305" spans="1:7" ht="30.75">
      <c r="A305" s="113" t="s">
        <v>25</v>
      </c>
      <c r="B305" s="112" t="s">
        <v>135</v>
      </c>
      <c r="C305" s="121"/>
      <c r="D305" s="271">
        <f>D306</f>
        <v>80000</v>
      </c>
      <c r="E305" s="177"/>
      <c r="F305" s="183"/>
      <c r="G305" s="177"/>
    </row>
    <row r="306" spans="1:7" ht="18.75" customHeight="1">
      <c r="A306" s="142" t="s">
        <v>167</v>
      </c>
      <c r="B306" s="112" t="s">
        <v>135</v>
      </c>
      <c r="C306" s="121">
        <v>200</v>
      </c>
      <c r="D306" s="271">
        <f>'Ведомственная 2020'!G181</f>
        <v>80000</v>
      </c>
      <c r="E306" s="177"/>
      <c r="F306" s="183"/>
      <c r="G306" s="177"/>
    </row>
    <row r="307" spans="1:7" ht="83.25" customHeight="1">
      <c r="A307" s="204" t="s">
        <v>364</v>
      </c>
      <c r="B307" s="110" t="s">
        <v>442</v>
      </c>
      <c r="C307" s="122"/>
      <c r="D307" s="268">
        <f>D308</f>
        <v>40000</v>
      </c>
      <c r="E307" s="177"/>
      <c r="F307" s="183"/>
      <c r="G307" s="177"/>
    </row>
    <row r="308" spans="1:7" ht="34.5" customHeight="1">
      <c r="A308" s="113" t="s">
        <v>25</v>
      </c>
      <c r="B308" s="112" t="s">
        <v>365</v>
      </c>
      <c r="C308" s="121"/>
      <c r="D308" s="271">
        <f>D309</f>
        <v>40000</v>
      </c>
      <c r="E308" s="177"/>
      <c r="F308" s="183"/>
      <c r="G308" s="177"/>
    </row>
    <row r="309" spans="1:7" ht="18.75" customHeight="1">
      <c r="A309" s="142" t="s">
        <v>167</v>
      </c>
      <c r="B309" s="112" t="s">
        <v>365</v>
      </c>
      <c r="C309" s="121">
        <v>200</v>
      </c>
      <c r="D309" s="271">
        <f>'Ведомственная 2020'!G184</f>
        <v>40000</v>
      </c>
      <c r="E309" s="177"/>
      <c r="F309" s="183"/>
      <c r="G309" s="177"/>
    </row>
    <row r="310" spans="1:7" ht="66" customHeight="1">
      <c r="A310" s="204" t="s">
        <v>516</v>
      </c>
      <c r="B310" s="110" t="s">
        <v>518</v>
      </c>
      <c r="C310" s="122"/>
      <c r="D310" s="268">
        <f>D311</f>
        <v>30000</v>
      </c>
      <c r="E310" s="177"/>
      <c r="F310" s="183"/>
      <c r="G310" s="177"/>
    </row>
    <row r="311" spans="1:7" ht="34.5" customHeight="1">
      <c r="A311" s="113" t="s">
        <v>25</v>
      </c>
      <c r="B311" s="112" t="s">
        <v>517</v>
      </c>
      <c r="C311" s="121"/>
      <c r="D311" s="271">
        <f>D312</f>
        <v>30000</v>
      </c>
      <c r="E311" s="177"/>
      <c r="F311" s="183"/>
      <c r="G311" s="177"/>
    </row>
    <row r="312" spans="1:7" ht="18.75" customHeight="1">
      <c r="A312" s="142" t="s">
        <v>167</v>
      </c>
      <c r="B312" s="112" t="s">
        <v>517</v>
      </c>
      <c r="C312" s="121">
        <v>200</v>
      </c>
      <c r="D312" s="271">
        <f>'Ведомственная 2020'!G187</f>
        <v>30000</v>
      </c>
      <c r="E312" s="177"/>
      <c r="F312" s="183"/>
      <c r="G312" s="177"/>
    </row>
    <row r="313" spans="1:7" ht="46.5">
      <c r="A313" s="105" t="s">
        <v>590</v>
      </c>
      <c r="B313" s="123" t="s">
        <v>385</v>
      </c>
      <c r="C313" s="124"/>
      <c r="D313" s="268">
        <f>D314</f>
        <v>30000</v>
      </c>
      <c r="E313" s="177"/>
      <c r="F313" s="183"/>
      <c r="G313" s="177"/>
    </row>
    <row r="314" spans="1:7" ht="62.25">
      <c r="A314" s="105" t="s">
        <v>627</v>
      </c>
      <c r="B314" s="123" t="s">
        <v>417</v>
      </c>
      <c r="C314" s="124"/>
      <c r="D314" s="268">
        <f>D315</f>
        <v>30000</v>
      </c>
      <c r="E314" s="177"/>
      <c r="F314" s="183"/>
      <c r="G314" s="177"/>
    </row>
    <row r="315" spans="1:7" ht="46.5">
      <c r="A315" s="105" t="s">
        <v>7</v>
      </c>
      <c r="B315" s="123" t="s">
        <v>429</v>
      </c>
      <c r="C315" s="124"/>
      <c r="D315" s="268">
        <f>D316</f>
        <v>30000</v>
      </c>
      <c r="E315" s="177"/>
      <c r="F315" s="183"/>
      <c r="G315" s="177"/>
    </row>
    <row r="316" spans="1:7" ht="15">
      <c r="A316" s="113" t="s">
        <v>8</v>
      </c>
      <c r="B316" s="125" t="s">
        <v>9</v>
      </c>
      <c r="C316" s="126"/>
      <c r="D316" s="271">
        <f>D317</f>
        <v>30000</v>
      </c>
      <c r="E316" s="177"/>
      <c r="F316" s="183"/>
      <c r="G316" s="177"/>
    </row>
    <row r="317" spans="1:7" ht="15">
      <c r="A317" s="113" t="s">
        <v>300</v>
      </c>
      <c r="B317" s="125" t="s">
        <v>9</v>
      </c>
      <c r="C317" s="126">
        <v>300</v>
      </c>
      <c r="D317" s="271">
        <f>'Ведомственная 2020'!G94</f>
        <v>30000</v>
      </c>
      <c r="E317" s="177"/>
      <c r="F317" s="183"/>
      <c r="G317" s="177"/>
    </row>
    <row r="318" spans="1:7" ht="46.5">
      <c r="A318" s="243" t="s">
        <v>575</v>
      </c>
      <c r="B318" s="110" t="s">
        <v>372</v>
      </c>
      <c r="C318" s="126"/>
      <c r="D318" s="268">
        <f>D319</f>
        <v>317712</v>
      </c>
      <c r="E318" s="177"/>
      <c r="F318" s="183"/>
      <c r="G318" s="177"/>
    </row>
    <row r="319" spans="1:7" ht="78">
      <c r="A319" s="243" t="s">
        <v>576</v>
      </c>
      <c r="B319" s="110" t="s">
        <v>373</v>
      </c>
      <c r="C319" s="126"/>
      <c r="D319" s="268">
        <f>D320</f>
        <v>317712</v>
      </c>
      <c r="E319" s="177"/>
      <c r="F319" s="183"/>
      <c r="G319" s="177"/>
    </row>
    <row r="320" spans="1:7" ht="46.5">
      <c r="A320" s="243" t="s">
        <v>564</v>
      </c>
      <c r="B320" s="110" t="s">
        <v>457</v>
      </c>
      <c r="C320" s="126"/>
      <c r="D320" s="268">
        <f>D321+D323</f>
        <v>317712</v>
      </c>
      <c r="E320" s="177"/>
      <c r="F320" s="183"/>
      <c r="G320" s="177"/>
    </row>
    <row r="321" spans="1:7" ht="36" customHeight="1">
      <c r="A321" s="143" t="s">
        <v>565</v>
      </c>
      <c r="B321" s="115" t="s">
        <v>140</v>
      </c>
      <c r="C321" s="126"/>
      <c r="D321" s="268">
        <f>D322</f>
        <v>287132</v>
      </c>
      <c r="E321" s="177"/>
      <c r="F321" s="183"/>
      <c r="G321" s="177"/>
    </row>
    <row r="322" spans="1:7" ht="18.75" customHeight="1">
      <c r="A322" s="113" t="s">
        <v>167</v>
      </c>
      <c r="B322" s="131" t="s">
        <v>140</v>
      </c>
      <c r="C322" s="126">
        <v>200</v>
      </c>
      <c r="D322" s="271">
        <f>'Ведомственная 2020'!G263</f>
        <v>287132</v>
      </c>
      <c r="E322" s="177"/>
      <c r="F322" s="183"/>
      <c r="G322" s="177"/>
    </row>
    <row r="323" spans="1:7" ht="46.5">
      <c r="A323" s="105" t="s">
        <v>566</v>
      </c>
      <c r="B323" s="110" t="s">
        <v>234</v>
      </c>
      <c r="C323" s="106"/>
      <c r="D323" s="268">
        <f>D324</f>
        <v>30580</v>
      </c>
      <c r="E323" s="177"/>
      <c r="F323" s="183"/>
      <c r="G323" s="177"/>
    </row>
    <row r="324" spans="1:7" ht="46.5">
      <c r="A324" s="113" t="s">
        <v>54</v>
      </c>
      <c r="B324" s="112" t="s">
        <v>234</v>
      </c>
      <c r="C324" s="114">
        <v>100</v>
      </c>
      <c r="D324" s="271">
        <f>'Ведомственная 2020'!G33</f>
        <v>30580</v>
      </c>
      <c r="E324" s="177"/>
      <c r="F324" s="183"/>
      <c r="G324" s="177"/>
    </row>
    <row r="325" spans="1:7" ht="15">
      <c r="A325" s="165" t="s">
        <v>191</v>
      </c>
      <c r="B325" s="123" t="s">
        <v>366</v>
      </c>
      <c r="C325" s="203"/>
      <c r="D325" s="272">
        <f>D326</f>
        <v>1449313</v>
      </c>
      <c r="E325" s="177"/>
      <c r="F325" s="275"/>
      <c r="G325" s="188"/>
    </row>
    <row r="326" spans="1:7" ht="15">
      <c r="A326" s="165" t="s">
        <v>192</v>
      </c>
      <c r="B326" s="123" t="s">
        <v>367</v>
      </c>
      <c r="C326" s="203"/>
      <c r="D326" s="272">
        <f>D327</f>
        <v>1449313</v>
      </c>
      <c r="E326" s="177"/>
      <c r="F326" s="183"/>
      <c r="G326" s="177"/>
    </row>
    <row r="327" spans="1:7" ht="15">
      <c r="A327" s="113" t="s">
        <v>187</v>
      </c>
      <c r="B327" s="162" t="s">
        <v>188</v>
      </c>
      <c r="C327" s="202"/>
      <c r="D327" s="274">
        <f>D328</f>
        <v>1449313</v>
      </c>
      <c r="E327" s="177"/>
      <c r="F327" s="183"/>
      <c r="G327" s="177"/>
    </row>
    <row r="328" spans="1:7" ht="46.5">
      <c r="A328" s="113" t="s">
        <v>54</v>
      </c>
      <c r="B328" s="162" t="s">
        <v>188</v>
      </c>
      <c r="C328" s="126">
        <v>100</v>
      </c>
      <c r="D328" s="270">
        <f>'Ведомственная 2020'!G22</f>
        <v>1449313</v>
      </c>
      <c r="E328" s="177"/>
      <c r="F328" s="183"/>
      <c r="G328" s="177"/>
    </row>
    <row r="329" spans="1:7" ht="15">
      <c r="A329" s="168" t="s">
        <v>37</v>
      </c>
      <c r="B329" s="123" t="s">
        <v>370</v>
      </c>
      <c r="C329" s="203"/>
      <c r="D329" s="272">
        <f>D330</f>
        <v>14058769</v>
      </c>
      <c r="E329" s="177"/>
      <c r="F329" s="183"/>
      <c r="G329" s="177"/>
    </row>
    <row r="330" spans="1:7" ht="15">
      <c r="A330" s="168" t="s">
        <v>39</v>
      </c>
      <c r="B330" s="123" t="s">
        <v>371</v>
      </c>
      <c r="C330" s="203"/>
      <c r="D330" s="272">
        <f>D331</f>
        <v>14058769</v>
      </c>
      <c r="E330" s="177"/>
      <c r="F330" s="183"/>
      <c r="G330" s="177"/>
    </row>
    <row r="331" spans="1:7" ht="15">
      <c r="A331" s="195" t="s">
        <v>187</v>
      </c>
      <c r="B331" s="125" t="s">
        <v>10</v>
      </c>
      <c r="C331" s="126"/>
      <c r="D331" s="271">
        <f>D332+D333</f>
        <v>14058769</v>
      </c>
      <c r="E331" s="177"/>
      <c r="F331" s="183"/>
      <c r="G331" s="177"/>
    </row>
    <row r="332" spans="1:7" ht="46.5">
      <c r="A332" s="113" t="s">
        <v>54</v>
      </c>
      <c r="B332" s="125" t="s">
        <v>10</v>
      </c>
      <c r="C332" s="126">
        <v>100</v>
      </c>
      <c r="D332" s="271">
        <f>'Ведомственная 2020'!G27</f>
        <v>13065759</v>
      </c>
      <c r="E332" s="177"/>
      <c r="F332" s="183"/>
      <c r="G332" s="177"/>
    </row>
    <row r="333" spans="1:7" ht="18.75" customHeight="1">
      <c r="A333" s="113" t="s">
        <v>167</v>
      </c>
      <c r="B333" s="125" t="s">
        <v>10</v>
      </c>
      <c r="C333" s="126">
        <v>200</v>
      </c>
      <c r="D333" s="271">
        <f>'Ведомственная 2020'!G28</f>
        <v>993010</v>
      </c>
      <c r="E333" s="177"/>
      <c r="F333" s="183"/>
      <c r="G333" s="177"/>
    </row>
    <row r="334" spans="1:7" ht="30.75">
      <c r="A334" s="168" t="s">
        <v>185</v>
      </c>
      <c r="B334" s="123" t="s">
        <v>368</v>
      </c>
      <c r="C334" s="203"/>
      <c r="D334" s="272">
        <f>D335</f>
        <v>1365275</v>
      </c>
      <c r="E334" s="177"/>
      <c r="F334" s="183"/>
      <c r="G334" s="177"/>
    </row>
    <row r="335" spans="1:7" ht="15">
      <c r="A335" s="168" t="s">
        <v>186</v>
      </c>
      <c r="B335" s="123" t="s">
        <v>369</v>
      </c>
      <c r="C335" s="203"/>
      <c r="D335" s="272">
        <f>D336</f>
        <v>1365275</v>
      </c>
      <c r="E335" s="177"/>
      <c r="F335" s="183"/>
      <c r="G335" s="177"/>
    </row>
    <row r="336" spans="1:7" ht="15">
      <c r="A336" s="195" t="s">
        <v>187</v>
      </c>
      <c r="B336" s="162" t="s">
        <v>238</v>
      </c>
      <c r="C336" s="126"/>
      <c r="D336" s="271">
        <f>D337+D338</f>
        <v>1365275</v>
      </c>
      <c r="E336" s="177"/>
      <c r="F336" s="183"/>
      <c r="G336" s="177"/>
    </row>
    <row r="337" spans="1:7" ht="46.5">
      <c r="A337" s="113" t="s">
        <v>54</v>
      </c>
      <c r="B337" s="162" t="s">
        <v>238</v>
      </c>
      <c r="C337" s="126">
        <v>100</v>
      </c>
      <c r="D337" s="271">
        <f>'Ведомственная 2020'!G489</f>
        <v>1271275</v>
      </c>
      <c r="E337" s="177"/>
      <c r="F337" s="183"/>
      <c r="G337" s="177"/>
    </row>
    <row r="338" spans="1:7" ht="18.75" customHeight="1">
      <c r="A338" s="113" t="s">
        <v>167</v>
      </c>
      <c r="B338" s="162" t="s">
        <v>238</v>
      </c>
      <c r="C338" s="114">
        <v>200</v>
      </c>
      <c r="D338" s="271">
        <f>'Ведомственная 2020'!G490</f>
        <v>94000</v>
      </c>
      <c r="E338" s="177"/>
      <c r="F338" s="183"/>
      <c r="G338" s="177"/>
    </row>
    <row r="339" spans="1:7" ht="30.75">
      <c r="A339" s="105" t="s">
        <v>61</v>
      </c>
      <c r="B339" s="123" t="s">
        <v>386</v>
      </c>
      <c r="C339" s="203"/>
      <c r="D339" s="272">
        <f>D340</f>
        <v>4797796.65</v>
      </c>
      <c r="E339" s="177"/>
      <c r="F339" s="183"/>
      <c r="G339" s="177"/>
    </row>
    <row r="340" spans="1:7" ht="15">
      <c r="A340" s="243" t="s">
        <v>519</v>
      </c>
      <c r="B340" s="123" t="s">
        <v>416</v>
      </c>
      <c r="C340" s="203"/>
      <c r="D340" s="272">
        <f>D341</f>
        <v>4797796.65</v>
      </c>
      <c r="E340" s="177"/>
      <c r="F340" s="183"/>
      <c r="G340" s="177"/>
    </row>
    <row r="341" spans="1:7" ht="15">
      <c r="A341" s="161" t="s">
        <v>469</v>
      </c>
      <c r="B341" s="125" t="s">
        <v>204</v>
      </c>
      <c r="C341" s="203"/>
      <c r="D341" s="272">
        <f>D342</f>
        <v>4797796.65</v>
      </c>
      <c r="E341" s="177"/>
      <c r="F341" s="183"/>
      <c r="G341" s="177"/>
    </row>
    <row r="342" spans="1:7" ht="15">
      <c r="A342" s="113" t="s">
        <v>279</v>
      </c>
      <c r="B342" s="125" t="s">
        <v>204</v>
      </c>
      <c r="C342" s="126">
        <v>800</v>
      </c>
      <c r="D342" s="271">
        <f>'Ведомственная 2020'!G98</f>
        <v>4797796.65</v>
      </c>
      <c r="E342" s="177"/>
      <c r="F342" s="196"/>
      <c r="G342" s="177"/>
    </row>
    <row r="343" spans="1:7" ht="15">
      <c r="A343" s="105" t="s">
        <v>38</v>
      </c>
      <c r="B343" s="123" t="s">
        <v>374</v>
      </c>
      <c r="C343" s="203"/>
      <c r="D343" s="272">
        <f>D344</f>
        <v>18886131.009999998</v>
      </c>
      <c r="E343" s="177"/>
      <c r="F343" s="183"/>
      <c r="G343" s="177"/>
    </row>
    <row r="344" spans="1:7" ht="15">
      <c r="A344" s="105" t="s">
        <v>360</v>
      </c>
      <c r="B344" s="123" t="s">
        <v>375</v>
      </c>
      <c r="C344" s="203"/>
      <c r="D344" s="272">
        <f>D345+D354+D357+D361+D348+D350+D363+D365+D352</f>
        <v>18886131.009999998</v>
      </c>
      <c r="E344" s="177"/>
      <c r="F344" s="183"/>
      <c r="G344" s="177"/>
    </row>
    <row r="345" spans="1:7" ht="30.75">
      <c r="A345" s="105" t="s">
        <v>303</v>
      </c>
      <c r="B345" s="123" t="s">
        <v>189</v>
      </c>
      <c r="C345" s="169"/>
      <c r="D345" s="268">
        <f>D346+D347</f>
        <v>305800</v>
      </c>
      <c r="E345" s="177"/>
      <c r="F345" s="183"/>
      <c r="G345" s="177"/>
    </row>
    <row r="346" spans="1:7" ht="46.5">
      <c r="A346" s="113" t="s">
        <v>54</v>
      </c>
      <c r="B346" s="125" t="s">
        <v>189</v>
      </c>
      <c r="C346" s="126">
        <v>100</v>
      </c>
      <c r="D346" s="271">
        <f>'Ведомственная 2020'!G37</f>
        <v>303796</v>
      </c>
      <c r="E346" s="177"/>
      <c r="F346" s="183"/>
      <c r="G346" s="177"/>
    </row>
    <row r="347" spans="1:7" ht="18" customHeight="1">
      <c r="A347" s="113" t="s">
        <v>167</v>
      </c>
      <c r="B347" s="125" t="s">
        <v>189</v>
      </c>
      <c r="C347" s="126">
        <v>200</v>
      </c>
      <c r="D347" s="271">
        <f>'Ведомственная 2020'!G38</f>
        <v>2004</v>
      </c>
      <c r="E347" s="177"/>
      <c r="F347" s="183"/>
      <c r="G347" s="177"/>
    </row>
    <row r="348" spans="1:7" ht="20.25" customHeight="1">
      <c r="A348" s="279" t="s">
        <v>677</v>
      </c>
      <c r="B348" s="115" t="s">
        <v>646</v>
      </c>
      <c r="C348" s="144"/>
      <c r="D348" s="268">
        <f>D349</f>
        <v>54429</v>
      </c>
      <c r="E348" s="177"/>
      <c r="F348" s="183"/>
      <c r="G348" s="177"/>
    </row>
    <row r="349" spans="1:7" ht="18" customHeight="1">
      <c r="A349" s="244" t="s">
        <v>167</v>
      </c>
      <c r="B349" s="131" t="s">
        <v>646</v>
      </c>
      <c r="C349" s="144" t="s">
        <v>178</v>
      </c>
      <c r="D349" s="271">
        <f>'Ведомственная 2020'!G229</f>
        <v>54429</v>
      </c>
      <c r="E349" s="177"/>
      <c r="F349" s="183"/>
      <c r="G349" s="177"/>
    </row>
    <row r="350" spans="1:7" ht="18" customHeight="1">
      <c r="A350" s="143" t="s">
        <v>650</v>
      </c>
      <c r="B350" s="115" t="s">
        <v>645</v>
      </c>
      <c r="C350" s="144"/>
      <c r="D350" s="268">
        <f>D351</f>
        <v>36286</v>
      </c>
      <c r="E350" s="177"/>
      <c r="F350" s="183"/>
      <c r="G350" s="177"/>
    </row>
    <row r="351" spans="1:7" ht="18" customHeight="1">
      <c r="A351" s="244" t="s">
        <v>167</v>
      </c>
      <c r="B351" s="131" t="s">
        <v>645</v>
      </c>
      <c r="C351" s="144" t="s">
        <v>178</v>
      </c>
      <c r="D351" s="271">
        <f>'Ведомственная 2020'!G231</f>
        <v>36286</v>
      </c>
      <c r="E351" s="177"/>
      <c r="F351" s="183"/>
      <c r="G351" s="177"/>
    </row>
    <row r="352" spans="1:7" ht="18" customHeight="1">
      <c r="A352" s="341" t="s">
        <v>764</v>
      </c>
      <c r="B352" s="317" t="s">
        <v>765</v>
      </c>
      <c r="C352" s="117"/>
      <c r="D352" s="268">
        <f>D353</f>
        <v>5300</v>
      </c>
      <c r="E352" s="177"/>
      <c r="F352" s="183"/>
      <c r="G352" s="177"/>
    </row>
    <row r="353" spans="1:7" ht="18" customHeight="1">
      <c r="A353" s="333" t="s">
        <v>167</v>
      </c>
      <c r="B353" s="319" t="s">
        <v>765</v>
      </c>
      <c r="C353" s="114">
        <v>200</v>
      </c>
      <c r="D353" s="271">
        <f>'Ведомственная 2020'!G43</f>
        <v>5300</v>
      </c>
      <c r="E353" s="177"/>
      <c r="F353" s="183"/>
      <c r="G353" s="177"/>
    </row>
    <row r="354" spans="1:7" ht="36" customHeight="1">
      <c r="A354" s="191" t="s">
        <v>520</v>
      </c>
      <c r="B354" s="110" t="s">
        <v>235</v>
      </c>
      <c r="C354" s="265"/>
      <c r="D354" s="268">
        <f>D355+D356</f>
        <v>3063296</v>
      </c>
      <c r="E354" s="177"/>
      <c r="F354" s="183"/>
      <c r="G354" s="177"/>
    </row>
    <row r="355" spans="1:7" ht="53.25" customHeight="1">
      <c r="A355" s="113" t="s">
        <v>54</v>
      </c>
      <c r="B355" s="112" t="s">
        <v>235</v>
      </c>
      <c r="C355" s="114">
        <v>100</v>
      </c>
      <c r="D355" s="271">
        <f>'Ведомственная 2020'!G102</f>
        <v>1055693</v>
      </c>
      <c r="E355" s="177"/>
      <c r="F355" s="183"/>
      <c r="G355" s="177"/>
    </row>
    <row r="356" spans="1:7" ht="18" customHeight="1">
      <c r="A356" s="113" t="s">
        <v>167</v>
      </c>
      <c r="B356" s="112" t="s">
        <v>235</v>
      </c>
      <c r="C356" s="114">
        <v>200</v>
      </c>
      <c r="D356" s="271">
        <f>'Ведомственная 2020'!G103</f>
        <v>2007603</v>
      </c>
      <c r="E356" s="177"/>
      <c r="F356" s="183"/>
      <c r="G356" s="177"/>
    </row>
    <row r="357" spans="1:7" ht="19.5" customHeight="1">
      <c r="A357" s="105" t="s">
        <v>174</v>
      </c>
      <c r="B357" s="110" t="s">
        <v>205</v>
      </c>
      <c r="C357" s="129"/>
      <c r="D357" s="268">
        <f>D358+D359+D360</f>
        <v>14888578.04</v>
      </c>
      <c r="E357" s="177"/>
      <c r="F357" s="183"/>
      <c r="G357" s="177"/>
    </row>
    <row r="358" spans="1:7" ht="51.75" customHeight="1">
      <c r="A358" s="113" t="s">
        <v>54</v>
      </c>
      <c r="B358" s="112" t="s">
        <v>205</v>
      </c>
      <c r="C358" s="130" t="s">
        <v>177</v>
      </c>
      <c r="D358" s="271">
        <f>'Ведомственная 2020'!G105</f>
        <v>6788090</v>
      </c>
      <c r="E358" s="177"/>
      <c r="F358" s="183"/>
      <c r="G358" s="177"/>
    </row>
    <row r="359" spans="1:7" ht="18" customHeight="1">
      <c r="A359" s="113" t="s">
        <v>167</v>
      </c>
      <c r="B359" s="112" t="s">
        <v>205</v>
      </c>
      <c r="C359" s="130" t="s">
        <v>178</v>
      </c>
      <c r="D359" s="271">
        <f>'Ведомственная 2020'!G106</f>
        <v>8039619</v>
      </c>
      <c r="E359" s="177"/>
      <c r="F359" s="183"/>
      <c r="G359" s="177"/>
    </row>
    <row r="360" spans="1:7" ht="18" customHeight="1">
      <c r="A360" s="113" t="s">
        <v>279</v>
      </c>
      <c r="B360" s="112" t="s">
        <v>205</v>
      </c>
      <c r="C360" s="130" t="s">
        <v>171</v>
      </c>
      <c r="D360" s="271">
        <f>'Ведомственная 2020'!G107</f>
        <v>60869.04</v>
      </c>
      <c r="E360" s="177"/>
      <c r="F360" s="183"/>
      <c r="G360" s="177"/>
    </row>
    <row r="361" spans="1:7" ht="18" customHeight="1">
      <c r="A361" s="116" t="s">
        <v>60</v>
      </c>
      <c r="B361" s="110" t="s">
        <v>206</v>
      </c>
      <c r="C361" s="106"/>
      <c r="D361" s="268">
        <f>D362</f>
        <v>150000</v>
      </c>
      <c r="E361" s="177"/>
      <c r="F361" s="183"/>
      <c r="G361" s="177"/>
    </row>
    <row r="362" spans="1:7" ht="18" customHeight="1">
      <c r="A362" s="113" t="s">
        <v>167</v>
      </c>
      <c r="B362" s="112" t="s">
        <v>206</v>
      </c>
      <c r="C362" s="114">
        <v>200</v>
      </c>
      <c r="D362" s="271">
        <f>'Ведомственная 2020'!G109+'Ведомственная 2020'!G495</f>
        <v>150000</v>
      </c>
      <c r="E362" s="177"/>
      <c r="F362" s="183"/>
      <c r="G362" s="177"/>
    </row>
    <row r="363" spans="1:7" ht="33" customHeight="1">
      <c r="A363" s="105" t="s">
        <v>654</v>
      </c>
      <c r="B363" s="110" t="s">
        <v>653</v>
      </c>
      <c r="C363" s="117"/>
      <c r="D363" s="268">
        <f>D364</f>
        <v>342441.97</v>
      </c>
      <c r="E363" s="177"/>
      <c r="F363" s="183"/>
      <c r="G363" s="177"/>
    </row>
    <row r="364" spans="1:7" ht="18" customHeight="1">
      <c r="A364" s="282" t="s">
        <v>299</v>
      </c>
      <c r="B364" s="112" t="s">
        <v>653</v>
      </c>
      <c r="C364" s="114">
        <v>500</v>
      </c>
      <c r="D364" s="271">
        <f>'Ведомственная 2020'!G111</f>
        <v>342441.97</v>
      </c>
      <c r="E364" s="177"/>
      <c r="F364" s="183"/>
      <c r="G364" s="177"/>
    </row>
    <row r="365" spans="1:7" ht="82.5" customHeight="1">
      <c r="A365" s="105" t="s">
        <v>655</v>
      </c>
      <c r="B365" s="110" t="s">
        <v>656</v>
      </c>
      <c r="C365" s="117"/>
      <c r="D365" s="268">
        <f>D366</f>
        <v>40000</v>
      </c>
      <c r="E365" s="177"/>
      <c r="F365" s="183"/>
      <c r="G365" s="177"/>
    </row>
    <row r="366" spans="1:7" ht="18" customHeight="1">
      <c r="A366" s="282" t="s">
        <v>299</v>
      </c>
      <c r="B366" s="112" t="s">
        <v>656</v>
      </c>
      <c r="C366" s="114">
        <v>500</v>
      </c>
      <c r="D366" s="271">
        <f>'Ведомственная 2020'!G256</f>
        <v>40000</v>
      </c>
      <c r="E366" s="177"/>
      <c r="F366" s="183"/>
      <c r="G366" s="177"/>
    </row>
    <row r="367" spans="1:7" ht="18" customHeight="1">
      <c r="A367" s="110" t="s">
        <v>145</v>
      </c>
      <c r="B367" s="110" t="s">
        <v>379</v>
      </c>
      <c r="C367" s="114"/>
      <c r="D367" s="268">
        <f>D368</f>
        <v>430000</v>
      </c>
      <c r="E367" s="177"/>
      <c r="F367" s="183"/>
      <c r="G367" s="177"/>
    </row>
    <row r="368" spans="1:7" ht="18" customHeight="1">
      <c r="A368" s="246" t="s">
        <v>6</v>
      </c>
      <c r="B368" s="110" t="s">
        <v>380</v>
      </c>
      <c r="C368" s="114"/>
      <c r="D368" s="268">
        <f>D371+D369</f>
        <v>430000</v>
      </c>
      <c r="E368" s="177"/>
      <c r="F368" s="183"/>
      <c r="G368" s="177"/>
    </row>
    <row r="369" spans="1:7" ht="18" customHeight="1">
      <c r="A369" s="316" t="s">
        <v>741</v>
      </c>
      <c r="B369" s="317" t="s">
        <v>742</v>
      </c>
      <c r="C369" s="103"/>
      <c r="D369" s="268">
        <f>D370</f>
        <v>30000</v>
      </c>
      <c r="E369" s="177"/>
      <c r="F369" s="183"/>
      <c r="G369" s="177"/>
    </row>
    <row r="370" spans="1:7" ht="18" customHeight="1">
      <c r="A370" s="318" t="s">
        <v>300</v>
      </c>
      <c r="B370" s="319" t="s">
        <v>742</v>
      </c>
      <c r="C370" s="114">
        <v>300</v>
      </c>
      <c r="D370" s="268">
        <f>'Ведомственная 2020'!G115</f>
        <v>30000</v>
      </c>
      <c r="E370" s="177"/>
      <c r="F370" s="183"/>
      <c r="G370" s="177"/>
    </row>
    <row r="371" spans="1:7" ht="15">
      <c r="A371" s="197" t="s">
        <v>6</v>
      </c>
      <c r="B371" s="123" t="s">
        <v>190</v>
      </c>
      <c r="C371" s="169"/>
      <c r="D371" s="268">
        <f>D372</f>
        <v>400000</v>
      </c>
      <c r="E371" s="177"/>
      <c r="F371" s="183"/>
      <c r="G371" s="177"/>
    </row>
    <row r="372" spans="1:7" ht="15">
      <c r="A372" s="113" t="s">
        <v>279</v>
      </c>
      <c r="B372" s="125" t="s">
        <v>190</v>
      </c>
      <c r="C372" s="126">
        <v>800</v>
      </c>
      <c r="D372" s="271">
        <f>'Ведомственная 2020'!G48</f>
        <v>400000</v>
      </c>
      <c r="E372" s="177"/>
      <c r="F372" s="183"/>
      <c r="G372" s="177"/>
    </row>
  </sheetData>
  <sheetProtection/>
  <autoFilter ref="B9:C372"/>
  <mergeCells count="3">
    <mergeCell ref="A5:D5"/>
    <mergeCell ref="A6:D6"/>
    <mergeCell ref="B2:D3"/>
  </mergeCells>
  <printOptions/>
  <pageMargins left="0.7086614173228347" right="0.7086614173228347" top="0.7480314960629921" bottom="0.7480314960629921" header="0.31496062992125984" footer="0.31496062992125984"/>
  <pageSetup horizontalDpi="600" verticalDpi="600" orientation="portrait" paperSize="9" scale="67"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2020-02-27T05:17:46Z</cp:lastPrinted>
  <dcterms:created xsi:type="dcterms:W3CDTF">2006-02-22T11:09:57Z</dcterms:created>
  <dcterms:modified xsi:type="dcterms:W3CDTF">2020-09-09T14:27:25Z</dcterms:modified>
  <cp:category/>
  <cp:version/>
  <cp:contentType/>
  <cp:contentStatus/>
</cp:coreProperties>
</file>