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0"/>
  </bookViews>
  <sheets>
    <sheet name="источники 2019" sheetId="1" r:id="rId1"/>
    <sheet name="Доходы 2019" sheetId="2" r:id="rId2"/>
    <sheet name="РзПр 2019" sheetId="3" r:id="rId3"/>
    <sheet name="Ведомственная 2019" sheetId="4" r:id="rId4"/>
    <sheet name="Программы 2019" sheetId="5" r:id="rId5"/>
  </sheets>
  <definedNames>
    <definedName name="_xlnm.Print_Titles" localSheetId="3">'Ведомственная 2019'!$12:$14</definedName>
    <definedName name="_xlnm.Print_Area" localSheetId="3">'Ведомственная 2019'!$A$1:$G$464</definedName>
    <definedName name="_xlnm.Print_Area" localSheetId="1">'Доходы 2019'!$A$1:$C$126</definedName>
    <definedName name="_xlnm.Print_Area" localSheetId="0">'источники 2019'!$A$1:$C$25</definedName>
    <definedName name="_xlnm.Print_Area" localSheetId="4">'Программы 2019'!$A$1:$D$342</definedName>
    <definedName name="_xlnm.Print_Area" localSheetId="2">'РзПр 2019'!$A$1:$F$426</definedName>
  </definedNames>
  <calcPr fullCalcOnLoad="1"/>
</workbook>
</file>

<file path=xl/sharedStrings.xml><?xml version="1.0" encoding="utf-8"?>
<sst xmlns="http://schemas.openxmlformats.org/spreadsheetml/2006/main" count="4776" uniqueCount="786">
  <si>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</si>
  <si>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</si>
  <si>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</si>
  <si>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</si>
  <si>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</si>
  <si>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</si>
  <si>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</si>
  <si>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</si>
  <si>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</si>
  <si>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</si>
  <si>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</si>
  <si>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</si>
  <si>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</si>
  <si>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</si>
  <si>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</si>
  <si>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</si>
  <si>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</si>
  <si>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</si>
  <si>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</si>
  <si>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</si>
  <si>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</si>
  <si>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</si>
  <si>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</si>
  <si>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</si>
  <si>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</si>
  <si>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</si>
  <si>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</si>
  <si>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</si>
  <si>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</si>
  <si>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</si>
  <si>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</si>
  <si>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</si>
  <si>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</si>
  <si>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</si>
  <si>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</si>
  <si>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</si>
  <si>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</si>
  <si>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</si>
  <si>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</si>
  <si>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</si>
  <si>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</si>
  <si>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</si>
  <si>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</si>
  <si>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</si>
  <si>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</si>
  <si>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</si>
  <si>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</si>
  <si>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</si>
  <si>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</si>
  <si>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</si>
  <si>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</si>
  <si>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</si>
  <si>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</si>
  <si>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</si>
  <si>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</si>
  <si>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</si>
  <si>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</si>
  <si>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</si>
  <si>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</si>
  <si>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</si>
  <si>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</si>
  <si>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</si>
  <si>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</si>
  <si>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</si>
  <si>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</si>
  <si>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</si>
  <si>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</si>
  <si>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</si>
  <si>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</si>
  <si>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</si>
  <si>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</si>
  <si>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</si>
  <si>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</si>
  <si>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</si>
  <si>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</si>
  <si>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</si>
  <si>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</si>
  <si>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</si>
  <si>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</si>
  <si>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</si>
  <si>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</si>
  <si>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</si>
  <si>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</si>
  <si>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</si>
  <si>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</si>
  <si>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</si>
  <si>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</si>
  <si>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</si>
  <si>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</si>
  <si>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</si>
  <si>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</si>
  <si>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</si>
  <si>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</si>
  <si>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</si>
  <si>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</si>
  <si>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</si>
  <si>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</si>
  <si>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</si>
  <si>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</si>
  <si>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</si>
  <si>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</si>
  <si>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</si>
  <si>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</si>
  <si>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</si>
  <si>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</si>
  <si>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</si>
  <si>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</si>
  <si>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</si>
  <si>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</si>
  <si>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</si>
  <si>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</si>
  <si>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</si>
  <si>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</si>
  <si>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</si>
  <si>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</si>
  <si>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</si>
  <si>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</si>
  <si>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</si>
  <si>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</si>
  <si>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</si>
  <si>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</si>
  <si>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</si>
  <si>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</si>
  <si>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</si>
  <si>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</si>
  <si>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</si>
  <si>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</si>
  <si>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</si>
  <si>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</si>
  <si>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</si>
  <si>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</si>
  <si>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</si>
  <si>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</si>
  <si>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</si>
  <si>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</si>
  <si>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</si>
  <si>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</si>
  <si>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</si>
  <si>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</si>
  <si>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</si>
  <si>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</si>
  <si>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</si>
  <si>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</si>
  <si>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</si>
  <si>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</si>
  <si>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</si>
  <si>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</si>
  <si>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</si>
  <si>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</si>
  <si>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</si>
  <si>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</si>
  <si>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</si>
  <si>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</si>
  <si>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</si>
  <si>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</si>
  <si>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</si>
  <si>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</si>
  <si>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</si>
  <si>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</si>
  <si>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</si>
  <si>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</si>
  <si>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</si>
  <si>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</si>
  <si>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</si>
  <si>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</si>
  <si>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</si>
  <si>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</si>
  <si>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</si>
  <si>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</si>
  <si>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</si>
  <si>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</si>
  <si>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</si>
  <si>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</si>
  <si>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</si>
  <si>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</si>
  <si>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</si>
  <si>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</si>
  <si>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</si>
  <si>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</si>
  <si>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</si>
  <si>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</si>
  <si>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</si>
  <si>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</si>
  <si>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</si>
  <si>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</si>
  <si>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</si>
  <si>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</si>
  <si>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</si>
  <si>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</si>
  <si>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</si>
  <si>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</si>
  <si>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</si>
  <si>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</si>
  <si>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</si>
  <si>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</si>
  <si>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</si>
  <si>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</si>
  <si>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</si>
  <si>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</si>
  <si>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</si>
  <si>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</si>
  <si>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</si>
  <si>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</si>
  <si>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</si>
  <si>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</si>
  <si>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</si>
  <si>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</si>
  <si>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</si>
  <si>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</si>
  <si>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</si>
  <si>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</si>
  <si>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</si>
  <si>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</si>
  <si>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</si>
  <si>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</si>
  <si>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</si>
  <si>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</si>
  <si>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</si>
  <si>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</si>
  <si>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</si>
  <si>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</si>
  <si>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</si>
  <si>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</si>
  <si>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</si>
  <si>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</si>
  <si>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</si>
  <si>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</si>
  <si>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</si>
  <si>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</si>
  <si>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</si>
  <si>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</si>
  <si>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</si>
  <si>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</si>
  <si>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</si>
  <si>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</si>
  <si>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</si>
  <si>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</si>
  <si>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</si>
  <si>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</si>
  <si>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</si>
  <si>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</si>
  <si>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</si>
  <si>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</si>
  <si>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</si>
  <si>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</si>
  <si>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</si>
  <si>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</si>
  <si>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</si>
  <si>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</si>
  <si>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</si>
  <si>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</si>
  <si>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</si>
  <si>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</si>
  <si>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</si>
  <si>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</si>
  <si>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</si>
  <si>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</si>
  <si>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</si>
  <si>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</si>
  <si>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</si>
  <si>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</si>
  <si>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</si>
  <si>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</si>
  <si>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</si>
  <si>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</si>
  <si>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</si>
  <si>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</si>
  <si>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</si>
  <si>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</si>
  <si>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</si>
  <si>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</si>
  <si>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</si>
  <si>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</si>
  <si>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</si>
  <si>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</si>
  <si>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</si>
  <si>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</si>
  <si>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</si>
  <si>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</si>
  <si>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</si>
  <si>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</si>
  <si>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</si>
  <si>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</si>
  <si>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</si>
  <si>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</si>
  <si>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</si>
  <si>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</si>
  <si>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</si>
  <si>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</si>
  <si>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</si>
  <si>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</si>
  <si>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</si>
  <si>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</si>
  <si>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</si>
  <si>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</si>
  <si>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</si>
  <si>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</si>
  <si>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</si>
  <si>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</si>
  <si>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</si>
  <si>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</si>
  <si>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</si>
  <si>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</si>
  <si>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</si>
  <si>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</si>
  <si>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</si>
  <si>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</si>
  <si>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</si>
  <si>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</si>
  <si>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</si>
  <si>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</si>
  <si>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</si>
  <si>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</si>
  <si>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</si>
  <si>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</si>
  <si>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</si>
  <si>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</si>
  <si>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</si>
  <si>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</si>
  <si>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</si>
  <si>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</si>
  <si>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</si>
  <si>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</si>
  <si>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</si>
  <si>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</si>
  <si>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</si>
  <si>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</si>
  <si>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</si>
  <si>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</si>
  <si>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</si>
  <si>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</si>
  <si>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</si>
  <si>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</si>
  <si>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</si>
  <si>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</si>
  <si>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</si>
  <si>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</si>
  <si>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</si>
  <si>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</si>
  <si>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</si>
  <si>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</si>
  <si>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</si>
  <si>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</si>
  <si>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</si>
  <si>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</si>
  <si>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</si>
  <si>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</si>
  <si>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</si>
  <si>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</si>
  <si>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</si>
  <si>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</si>
  <si>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</si>
  <si>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</si>
  <si>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</si>
  <si>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</si>
  <si>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</si>
  <si>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</si>
  <si>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</si>
  <si>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</si>
  <si>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</si>
  <si>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</si>
  <si>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</si>
  <si>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</si>
  <si>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</si>
  <si>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</si>
  <si>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</si>
  <si>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</si>
  <si>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</si>
  <si>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</si>
  <si>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</si>
  <si>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</si>
  <si>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</si>
  <si>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</si>
  <si>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</si>
  <si>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</si>
  <si>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</si>
  <si>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</si>
  <si>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</si>
  <si>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</si>
  <si>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</si>
  <si>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к решению Представительного Собрания Льговского района Курской области</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</si>
  <si>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</si>
  <si>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</si>
  <si>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</si>
  <si>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</si>
  <si>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</si>
  <si>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</si>
  <si>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</si>
  <si>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</si>
  <si>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</si>
  <si>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</si>
  <si>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</si>
  <si>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</si>
  <si>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</si>
  <si>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</si>
  <si>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</si>
  <si>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</si>
  <si>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</si>
  <si>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</si>
  <si>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</si>
  <si>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</si>
  <si>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</si>
  <si>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</si>
  <si>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</si>
  <si>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</si>
  <si>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</si>
  <si>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</si>
  <si>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</si>
  <si>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</si>
  <si>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</si>
  <si>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</si>
  <si>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</si>
  <si>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</si>
  <si>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</si>
  <si>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</si>
  <si>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</si>
  <si>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</si>
  <si>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</si>
  <si>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</si>
  <si>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</si>
  <si>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</si>
  <si>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</si>
  <si>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</si>
  <si>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</si>
  <si>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</si>
  <si>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</si>
  <si>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</si>
  <si>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</si>
  <si>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</si>
  <si>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</si>
  <si>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</si>
  <si>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</si>
  <si>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</si>
  <si>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</si>
  <si>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</si>
  <si>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</si>
  <si>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</si>
  <si>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</si>
  <si>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</si>
  <si>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</si>
  <si>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</si>
  <si>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</si>
  <si>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</si>
  <si>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</si>
  <si>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</si>
  <si>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</si>
  <si>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</si>
  <si>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</si>
  <si>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</si>
  <si>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</si>
  <si>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</si>
  <si>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</si>
  <si>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</si>
  <si>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</si>
  <si>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</si>
  <si>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</si>
  <si>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</si>
  <si>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</si>
  <si>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</si>
  <si>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</si>
  <si>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</si>
  <si>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</si>
  <si>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</si>
  <si>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</si>
  <si>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</si>
  <si>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</si>
  <si>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</si>
  <si>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</si>
  <si>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</si>
  <si>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</si>
  <si>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</si>
  <si>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</si>
  <si>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</si>
  <si>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</si>
  <si>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</si>
  <si>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</si>
  <si>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</si>
  <si>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</si>
  <si>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</si>
  <si>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</si>
  <si>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</si>
  <si>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</si>
  <si>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</si>
  <si>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</si>
  <si>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</si>
  <si>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</si>
  <si>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</si>
  <si>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</si>
  <si>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</si>
  <si>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</si>
  <si>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</si>
  <si>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</si>
  <si>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</si>
  <si>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</si>
  <si>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</si>
  <si>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</si>
  <si>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</si>
  <si>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</si>
  <si>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</si>
  <si>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</si>
  <si>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</si>
  <si>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</si>
  <si>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</si>
  <si>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</si>
  <si>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</si>
  <si>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</si>
  <si>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</si>
  <si>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</si>
  <si>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</si>
  <si>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</si>
  <si>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</si>
  <si>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</si>
  <si>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</si>
  <si>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</si>
  <si>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</si>
  <si>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</si>
  <si>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</si>
  <si>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</si>
  <si>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</si>
  <si>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</si>
  <si>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</si>
  <si>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</si>
  <si>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</si>
  <si>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</si>
  <si>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</si>
  <si>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</si>
  <si>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</si>
  <si>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</si>
  <si>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</si>
  <si>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</si>
  <si>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</si>
  <si>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</si>
  <si>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</si>
  <si>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</si>
  <si>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</si>
  <si>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</si>
  <si>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</si>
  <si>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Прогнозируемое поступление доходов в районный бюджет в 2019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</si>
  <si>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2019 год</t>
  </si>
  <si>
    <t>РАСХОДОВ РАЙОННОГО БЮДЖЕТА НА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</si>
  <si>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2019 год</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</si>
  <si>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</si>
  <si>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</si>
  <si>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</si>
  <si>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</si>
  <si>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</si>
  <si>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</si>
  <si>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</si>
  <si>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</si>
  <si>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</si>
  <si>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</si>
  <si>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</si>
  <si>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</si>
  <si>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</si>
  <si>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</si>
  <si>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</si>
  <si>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</si>
  <si>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</si>
  <si>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</si>
  <si>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</si>
  <si>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</si>
  <si>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</si>
  <si>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</si>
  <si>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</si>
  <si>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</si>
  <si>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</si>
  <si>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</si>
  <si>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</si>
  <si>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</si>
  <si>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</si>
  <si>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</si>
  <si>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</si>
  <si>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</si>
  <si>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</si>
  <si>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</si>
  <si>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</si>
  <si>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</si>
  <si>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</si>
  <si>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</si>
  <si>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</si>
  <si>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</si>
  <si>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</si>
  <si>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</si>
  <si>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</si>
  <si>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</si>
  <si>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</si>
  <si>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</si>
  <si>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</si>
  <si>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</si>
  <si>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</si>
  <si>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</si>
  <si>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</si>
  <si>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</si>
  <si>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</si>
  <si>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</si>
  <si>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</si>
  <si>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</si>
  <si>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</si>
  <si>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</si>
  <si>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</si>
  <si>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</si>
  <si>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</si>
  <si>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</si>
  <si>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</si>
  <si>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</si>
  <si>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</si>
  <si>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</si>
  <si>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</si>
  <si>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 Профилактика правонарушений в Льговском районе Курской области на 2019-2021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</si>
  <si>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</si>
  <si>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</si>
  <si>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</si>
  <si>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</si>
  <si>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</si>
  <si>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</si>
  <si>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</si>
  <si>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</si>
  <si>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</si>
  <si>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</si>
  <si>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</si>
  <si>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</si>
  <si>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</si>
  <si>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</si>
  <si>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</si>
  <si>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</si>
  <si>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</si>
  <si>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</si>
  <si>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</si>
  <si>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</si>
  <si>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</si>
  <si>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</si>
  <si>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</si>
  <si>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</si>
  <si>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</si>
  <si>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</si>
  <si>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</si>
  <si>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</si>
  <si>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</si>
  <si>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</si>
  <si>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</si>
  <si>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</si>
  <si>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</si>
  <si>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</si>
  <si>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</si>
  <si>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</si>
  <si>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</si>
  <si>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</si>
  <si>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</si>
  <si>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</si>
  <si>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</si>
  <si>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</si>
  <si>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</si>
  <si>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</si>
  <si>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</si>
  <si>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</si>
  <si>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</si>
  <si>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</si>
  <si>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</si>
  <si>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</si>
  <si>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Источники финансирования дефицита бюджета муниципального района «Льговский район» Курской области на 2019 год</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</si>
  <si>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</si>
  <si>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</si>
  <si>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</si>
  <si>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</si>
  <si>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Курской области от 28.12.2018 г.  № 52</t>
  </si>
  <si>
    <t>Льговского района Курской области от 28.12.2018 г.  №52</t>
  </si>
  <si>
    <t xml:space="preserve"> к решению Представительного Собрания Льговского района Курской области от 28.12.2018 г.  № 52</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</si>
  <si>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</si>
  <si>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</si>
  <si>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</si>
  <si>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</si>
  <si>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11 4 01 С1601</t>
  </si>
  <si>
    <t>Разработка комплексных схем организации дорожного движения</t>
  </si>
  <si>
    <t>Другие вопросы в области национальной экономики</t>
  </si>
  <si>
    <t>11 2 01 С1425</t>
  </si>
  <si>
    <t>Межевание автомобильных дорог общего пользования местного значения, проведение кадастровых работ</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</si>
  <si>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</si>
  <si>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</si>
  <si>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</si>
  <si>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</si>
  <si>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</si>
  <si>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</si>
  <si>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</si>
  <si>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</si>
  <si>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</si>
  <si>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</si>
  <si>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</si>
  <si>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</si>
  <si>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</si>
  <si>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</si>
  <si>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</si>
  <si>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</si>
  <si>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</si>
  <si>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</si>
  <si>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</si>
  <si>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</si>
  <si>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</si>
  <si>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</si>
  <si>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</si>
  <si>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</si>
  <si>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</si>
  <si>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</si>
  <si>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</si>
  <si>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</si>
  <si>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</si>
  <si>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</si>
  <si>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</si>
  <si>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</si>
  <si>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</si>
  <si>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</si>
  <si>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</si>
  <si>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</si>
  <si>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</si>
  <si>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</si>
  <si>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</si>
  <si>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</si>
  <si>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</si>
  <si>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</si>
  <si>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</si>
  <si>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</si>
  <si>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</si>
  <si>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</si>
  <si>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</si>
  <si>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</si>
  <si>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</si>
  <si>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</si>
  <si>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</si>
  <si>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</si>
  <si>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</si>
  <si>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</si>
  <si>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</si>
  <si>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2 02 25467 05 0000 150</t>
  </si>
  <si>
    <t>2 02 27567 00 0000 150</t>
  </si>
  <si>
    <t>2 02 27567 05 0000 150</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</si>
  <si>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</si>
  <si>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</si>
  <si>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2 07 00000 00 0000 000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</si>
  <si>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</si>
  <si>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</si>
  <si>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</si>
  <si>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2 07 05000 05 0000 150</t>
  </si>
  <si>
    <t>2 07 05020 05 0000 150</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</si>
  <si>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</si>
  <si>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</si>
  <si>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</si>
  <si>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</si>
  <si>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</si>
  <si>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</si>
  <si>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07 2 02 С1417</t>
  </si>
  <si>
    <t xml:space="preserve">Создание условий для развития социальной и инженерной инфраструктуры муниципальных образований </t>
  </si>
  <si>
    <t>07 2 01 С1416</t>
  </si>
  <si>
    <t>Мероприятия по  разработке документов территориального планирования и градостроительного зонирования</t>
  </si>
  <si>
    <t>16 1 01 R5671</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</si>
  <si>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</si>
  <si>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</si>
  <si>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</si>
  <si>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</si>
  <si>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</si>
  <si>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</si>
  <si>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</si>
  <si>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</si>
  <si>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400</t>
  </si>
  <si>
    <t>03 2 02 С1411</t>
  </si>
  <si>
    <t>Расходы на приобретение оборудования для школьных столовых</t>
  </si>
  <si>
    <t>01 1 01 L4670</t>
  </si>
  <si>
    <t>Обеспечение развития и укрепления материально-технической базы муниципальных домов культуры</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</si>
  <si>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</si>
  <si>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</si>
  <si>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</si>
  <si>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</si>
  <si>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</si>
  <si>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</si>
  <si>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03 2 05 С1409</t>
  </si>
  <si>
    <t>Расходы на предоставление мер социальной поддержки работникам муниципальных образовательных организаций</t>
  </si>
  <si>
    <t>07 2 02 S1500</t>
  </si>
  <si>
    <t>Мероприятия, направленные на  развитие социальной и инженерной инфраструктуры муниципальных образований Курской области</t>
  </si>
  <si>
    <t>2 02 15002 05 0000 150</t>
  </si>
  <si>
    <t>Дотации бюджетам муниципальных районов на поддержку мер по обеспечению сбалансированности бюджетов</t>
  </si>
  <si>
    <t>2 02 15002 00 0000 150</t>
  </si>
  <si>
    <t>Дотации бюджетам на поддержку мер по обеспечению сбалансированности бюджетов</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</si>
  <si>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</si>
  <si>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Приложение №1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05.06.2019 г.  №73)</t>
  </si>
  <si>
    <t>Курской области на 2019 год и на плановый период 2020 и 2021 годов» (в редакции Решения Представительного Собрания Льговского района Курской области от 05.06.2019 г.  №73)</t>
  </si>
  <si>
    <t xml:space="preserve"> от  28.12.2018 г.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05.06.2019 г.  №73)</t>
  </si>
  <si>
    <t xml:space="preserve">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05.06.2019 г.  №73)</t>
  </si>
  <si>
    <t>«О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05.06.2019 г.  №73)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</si>
</sst>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80">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302">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2" fontId="1" fillId="32" borderId="10" xfId="0" applyNumberFormat="1" applyFont="1" applyFill="1" applyBorder="1" applyAlignment="1">
      <alignment vertical="center" wrapText="1"/>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32" fillId="32" borderId="13" xfId="0" applyFont="1" applyFill="1" applyBorder="1" applyAlignment="1">
      <alignment horizontal="lef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 fontId="1" fillId="0" borderId="0" xfId="0" applyNumberFormat="1" applyFont="1" applyFill="1" applyAlignment="1">
      <alignment horizontal="center" vertical="center"/>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view="pageBreakPreview" zoomScale="85" zoomScaleNormal="115" zoomScaleSheetLayoutView="85" workbookViewId="0" topLeftCell="A1">
      <selection activeCell="G6" sqref="G6"/>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286" t="s">
        <v>781</v>
      </c>
      <c r="C1" s="287"/>
    </row>
    <row r="2" spans="2:3" ht="22.5" customHeight="1">
      <c r="B2" s="95"/>
      <c r="C2" s="96"/>
    </row>
    <row r="3" spans="1:3" ht="36.75" customHeight="1">
      <c r="A3" s="288" t="s">
        <v>659</v>
      </c>
      <c r="B3" s="288"/>
      <c r="C3" s="288"/>
    </row>
    <row r="4" spans="1:3" ht="11.25" customHeight="1">
      <c r="A4" s="163"/>
      <c r="B4" s="163"/>
      <c r="C4" s="163"/>
    </row>
    <row r="5" ht="15">
      <c r="C5" s="68" t="s">
        <v>13</v>
      </c>
    </row>
    <row r="6" spans="1:3" ht="43.5" customHeight="1">
      <c r="A6" s="90" t="s">
        <v>332</v>
      </c>
      <c r="B6" s="90" t="s">
        <v>29</v>
      </c>
      <c r="C6" s="90" t="s">
        <v>67</v>
      </c>
    </row>
    <row r="7" spans="1:3" ht="17.25" customHeight="1">
      <c r="A7" s="89">
        <v>1</v>
      </c>
      <c r="B7" s="89">
        <v>2</v>
      </c>
      <c r="C7" s="89">
        <v>3</v>
      </c>
    </row>
    <row r="8" spans="1:3" ht="45" customHeight="1">
      <c r="A8" s="90" t="s">
        <v>351</v>
      </c>
      <c r="B8" s="271" t="s">
        <v>333</v>
      </c>
      <c r="C8" s="91">
        <f>C9+C18</f>
        <v>11737891.069999993</v>
      </c>
    </row>
    <row r="9" spans="1:3" ht="38.25" customHeight="1">
      <c r="A9" s="90" t="s">
        <v>334</v>
      </c>
      <c r="B9" s="271" t="s">
        <v>335</v>
      </c>
      <c r="C9" s="94">
        <f>C14+C10</f>
        <v>11737891.069999993</v>
      </c>
    </row>
    <row r="10" spans="1:3" ht="20.25" customHeight="1">
      <c r="A10" s="90" t="s">
        <v>336</v>
      </c>
      <c r="B10" s="271" t="s">
        <v>337</v>
      </c>
      <c r="C10" s="91">
        <f>C11</f>
        <v>-332990293.14000005</v>
      </c>
    </row>
    <row r="11" spans="1:3" ht="20.25" customHeight="1">
      <c r="A11" s="93" t="s">
        <v>338</v>
      </c>
      <c r="B11" s="272" t="s">
        <v>339</v>
      </c>
      <c r="C11" s="94">
        <f>C12</f>
        <v>-332990293.14000005</v>
      </c>
    </row>
    <row r="12" spans="1:3" ht="20.25" customHeight="1">
      <c r="A12" s="93" t="s">
        <v>340</v>
      </c>
      <c r="B12" s="272" t="s">
        <v>341</v>
      </c>
      <c r="C12" s="92">
        <f>C13</f>
        <v>-332990293.14000005</v>
      </c>
    </row>
    <row r="13" spans="1:3" ht="37.5" customHeight="1">
      <c r="A13" s="93" t="s">
        <v>342</v>
      </c>
      <c r="B13" s="272" t="s">
        <v>343</v>
      </c>
      <c r="C13" s="94">
        <f>-'Доходы 2019'!C126-C20</f>
        <v>-332990293.14000005</v>
      </c>
    </row>
    <row r="14" spans="1:3" ht="18.75" customHeight="1">
      <c r="A14" s="90" t="s">
        <v>344</v>
      </c>
      <c r="B14" s="271" t="s">
        <v>345</v>
      </c>
      <c r="C14" s="91">
        <f>C15</f>
        <v>344728184.21000004</v>
      </c>
    </row>
    <row r="15" spans="1:3" ht="18.75" customHeight="1">
      <c r="A15" s="93" t="s">
        <v>346</v>
      </c>
      <c r="B15" s="272" t="s">
        <v>345</v>
      </c>
      <c r="C15" s="94">
        <f>C16</f>
        <v>344728184.21000004</v>
      </c>
    </row>
    <row r="16" spans="1:3" ht="18.75" customHeight="1">
      <c r="A16" s="93" t="s">
        <v>347</v>
      </c>
      <c r="B16" s="272" t="s">
        <v>348</v>
      </c>
      <c r="C16" s="92">
        <f>C17</f>
        <v>344728184.21000004</v>
      </c>
    </row>
    <row r="17" spans="1:3" ht="36.75" customHeight="1">
      <c r="A17" s="93" t="s">
        <v>349</v>
      </c>
      <c r="B17" s="272" t="s">
        <v>350</v>
      </c>
      <c r="C17" s="92">
        <f>'Ведомственная 2019'!G15-C25</f>
        <v>344728184.21000004</v>
      </c>
    </row>
    <row r="18" spans="1:3" ht="39.75" customHeight="1">
      <c r="A18" s="90" t="s">
        <v>401</v>
      </c>
      <c r="B18" s="271" t="s">
        <v>402</v>
      </c>
      <c r="C18" s="213">
        <f>C19</f>
        <v>0</v>
      </c>
    </row>
    <row r="19" spans="1:3" ht="36">
      <c r="A19" s="93" t="s">
        <v>403</v>
      </c>
      <c r="B19" s="272" t="s">
        <v>404</v>
      </c>
      <c r="C19" s="214">
        <f>C20+C23</f>
        <v>0</v>
      </c>
    </row>
    <row r="20" spans="1:3" ht="36">
      <c r="A20" s="93" t="s">
        <v>405</v>
      </c>
      <c r="B20" s="272" t="s">
        <v>406</v>
      </c>
      <c r="C20" s="94">
        <f>C21</f>
        <v>100000</v>
      </c>
    </row>
    <row r="21" spans="1:3" ht="54">
      <c r="A21" s="93" t="s">
        <v>407</v>
      </c>
      <c r="B21" s="272" t="s">
        <v>408</v>
      </c>
      <c r="C21" s="94">
        <f>C22</f>
        <v>100000</v>
      </c>
    </row>
    <row r="22" spans="1:3" ht="72">
      <c r="A22" s="93" t="s">
        <v>409</v>
      </c>
      <c r="B22" s="272" t="s">
        <v>410</v>
      </c>
      <c r="C22" s="94">
        <v>100000</v>
      </c>
    </row>
    <row r="23" spans="1:3" ht="36">
      <c r="A23" s="93" t="s">
        <v>411</v>
      </c>
      <c r="B23" s="272" t="s">
        <v>412</v>
      </c>
      <c r="C23" s="94">
        <f>C24</f>
        <v>-100000</v>
      </c>
    </row>
    <row r="24" spans="1:3" ht="54">
      <c r="A24" s="93" t="s">
        <v>413</v>
      </c>
      <c r="B24" s="272" t="s">
        <v>414</v>
      </c>
      <c r="C24" s="94">
        <f>C25</f>
        <v>-100000</v>
      </c>
    </row>
    <row r="25" spans="1:3" ht="57.75" customHeight="1">
      <c r="A25" s="93" t="s">
        <v>415</v>
      </c>
      <c r="B25" s="272" t="s">
        <v>416</v>
      </c>
      <c r="C25" s="94">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26"/>
  <sheetViews>
    <sheetView view="pageBreakPreview" zoomScaleSheetLayoutView="100" zoomScalePageLayoutView="0" workbookViewId="0" topLeftCell="A1">
      <selection activeCell="E6" sqref="E6"/>
    </sheetView>
  </sheetViews>
  <sheetFormatPr defaultColWidth="9.00390625" defaultRowHeight="12.75"/>
  <cols>
    <col min="1" max="1" width="20.00390625" style="86" customWidth="1"/>
    <col min="2" max="2" width="65.50390625" style="0" customWidth="1"/>
    <col min="3" max="3" width="13.625" style="75" customWidth="1"/>
  </cols>
  <sheetData>
    <row r="1" spans="1:3" ht="15">
      <c r="A1" s="34"/>
      <c r="B1" s="35"/>
      <c r="C1" s="275" t="s">
        <v>251</v>
      </c>
    </row>
    <row r="2" spans="1:3" ht="15">
      <c r="A2" s="34"/>
      <c r="B2" s="36"/>
      <c r="C2" s="275" t="s">
        <v>63</v>
      </c>
    </row>
    <row r="3" spans="1:3" ht="15">
      <c r="A3" s="37"/>
      <c r="B3" s="289" t="s">
        <v>665</v>
      </c>
      <c r="C3" s="289"/>
    </row>
    <row r="4" spans="1:3" ht="15">
      <c r="A4" s="37"/>
      <c r="B4" s="289" t="s">
        <v>64</v>
      </c>
      <c r="C4" s="289"/>
    </row>
    <row r="5" spans="1:3" ht="54" customHeight="1">
      <c r="A5" s="37"/>
      <c r="B5" s="290" t="s">
        <v>782</v>
      </c>
      <c r="C5" s="290"/>
    </row>
    <row r="6" spans="1:3" ht="8.25" customHeight="1">
      <c r="A6" s="38"/>
      <c r="B6" s="38"/>
      <c r="C6" s="275"/>
    </row>
    <row r="7" spans="1:3" ht="21" customHeight="1">
      <c r="A7" s="291" t="s">
        <v>537</v>
      </c>
      <c r="B7" s="291"/>
      <c r="C7" s="291"/>
    </row>
    <row r="8" spans="1:3" ht="15">
      <c r="A8" s="84"/>
      <c r="B8" s="39"/>
      <c r="C8" s="275" t="s">
        <v>13</v>
      </c>
    </row>
    <row r="9" spans="1:3" ht="36" customHeight="1">
      <c r="A9" s="40" t="s">
        <v>65</v>
      </c>
      <c r="B9" s="41" t="s">
        <v>66</v>
      </c>
      <c r="C9" s="70" t="s">
        <v>67</v>
      </c>
    </row>
    <row r="10" spans="1:3" ht="12.75">
      <c r="A10" s="41" t="s">
        <v>68</v>
      </c>
      <c r="B10" s="219" t="s">
        <v>69</v>
      </c>
      <c r="C10" s="71">
        <f>C11+C16+C26+C36+C40+C45+C49+C53+C62</f>
        <v>51187440.24</v>
      </c>
    </row>
    <row r="11" spans="1:3" ht="12.75">
      <c r="A11" s="41" t="s">
        <v>70</v>
      </c>
      <c r="B11" s="219" t="s">
        <v>71</v>
      </c>
      <c r="C11" s="71">
        <f>C12</f>
        <v>41000658</v>
      </c>
    </row>
    <row r="12" spans="1:3" ht="12.75">
      <c r="A12" s="41" t="s">
        <v>72</v>
      </c>
      <c r="B12" s="219" t="s">
        <v>73</v>
      </c>
      <c r="C12" s="71">
        <f>C13+C14+C15</f>
        <v>41000658</v>
      </c>
    </row>
    <row r="13" spans="1:3" ht="33.75" customHeight="1">
      <c r="A13" s="42" t="s">
        <v>74</v>
      </c>
      <c r="B13" s="218" t="s">
        <v>164</v>
      </c>
      <c r="C13" s="72">
        <v>40124978</v>
      </c>
    </row>
    <row r="14" spans="1:3" ht="61.5" customHeight="1">
      <c r="A14" s="42" t="s">
        <v>174</v>
      </c>
      <c r="B14" s="218" t="s">
        <v>165</v>
      </c>
      <c r="C14" s="72">
        <v>541211</v>
      </c>
    </row>
    <row r="15" spans="1:3" ht="20.25">
      <c r="A15" s="42" t="s">
        <v>175</v>
      </c>
      <c r="B15" s="218" t="s">
        <v>166</v>
      </c>
      <c r="C15" s="72">
        <v>334469</v>
      </c>
    </row>
    <row r="16" spans="1:3" ht="23.25" customHeight="1">
      <c r="A16" s="43" t="s">
        <v>75</v>
      </c>
      <c r="B16" s="220" t="s">
        <v>76</v>
      </c>
      <c r="C16" s="73">
        <f>C17</f>
        <v>5526821</v>
      </c>
    </row>
    <row r="17" spans="1:3" ht="23.25" customHeight="1">
      <c r="A17" s="43" t="s">
        <v>77</v>
      </c>
      <c r="B17" s="220" t="s">
        <v>78</v>
      </c>
      <c r="C17" s="73">
        <f>C18+C20+C22+C24</f>
        <v>5526821</v>
      </c>
    </row>
    <row r="18" spans="1:3" ht="35.25" customHeight="1">
      <c r="A18" s="44" t="s">
        <v>79</v>
      </c>
      <c r="B18" s="221" t="s">
        <v>80</v>
      </c>
      <c r="C18" s="72">
        <f>C19</f>
        <v>2004170</v>
      </c>
    </row>
    <row r="19" spans="1:3" ht="57" customHeight="1">
      <c r="A19" s="44" t="s">
        <v>707</v>
      </c>
      <c r="B19" s="221" t="s">
        <v>708</v>
      </c>
      <c r="C19" s="72">
        <v>2004170</v>
      </c>
    </row>
    <row r="20" spans="1:3" ht="48" customHeight="1">
      <c r="A20" s="44" t="s">
        <v>81</v>
      </c>
      <c r="B20" s="221" t="s">
        <v>82</v>
      </c>
      <c r="C20" s="72">
        <f>C21</f>
        <v>14042</v>
      </c>
    </row>
    <row r="21" spans="1:3" ht="69.75" customHeight="1">
      <c r="A21" s="44" t="s">
        <v>709</v>
      </c>
      <c r="B21" s="221" t="s">
        <v>710</v>
      </c>
      <c r="C21" s="72">
        <v>14042</v>
      </c>
    </row>
    <row r="22" spans="1:3" ht="35.25" customHeight="1">
      <c r="A22" s="44" t="s">
        <v>83</v>
      </c>
      <c r="B22" s="221" t="s">
        <v>84</v>
      </c>
      <c r="C22" s="72">
        <f>C23</f>
        <v>3881289</v>
      </c>
    </row>
    <row r="23" spans="1:3" ht="54" customHeight="1">
      <c r="A23" s="44" t="s">
        <v>711</v>
      </c>
      <c r="B23" s="221" t="s">
        <v>712</v>
      </c>
      <c r="C23" s="72">
        <v>3881289</v>
      </c>
    </row>
    <row r="24" spans="1:3" ht="37.5" customHeight="1">
      <c r="A24" s="44" t="s">
        <v>85</v>
      </c>
      <c r="B24" s="221" t="s">
        <v>86</v>
      </c>
      <c r="C24" s="72">
        <f>C25</f>
        <v>-372680</v>
      </c>
    </row>
    <row r="25" spans="1:3" ht="54" customHeight="1">
      <c r="A25" s="44" t="s">
        <v>713</v>
      </c>
      <c r="B25" s="221" t="s">
        <v>714</v>
      </c>
      <c r="C25" s="72">
        <v>-372680</v>
      </c>
    </row>
    <row r="26" spans="1:3" ht="12.75">
      <c r="A26" s="41" t="s">
        <v>87</v>
      </c>
      <c r="B26" s="219" t="s">
        <v>88</v>
      </c>
      <c r="C26" s="73">
        <f>C27+C32+C34</f>
        <v>2305323</v>
      </c>
    </row>
    <row r="27" spans="1:3" ht="12.75">
      <c r="A27" s="251" t="s">
        <v>89</v>
      </c>
      <c r="B27" s="252" t="s">
        <v>90</v>
      </c>
      <c r="C27" s="73">
        <f>C28+C30</f>
        <v>30079</v>
      </c>
    </row>
    <row r="28" spans="1:3" ht="21.75" customHeight="1">
      <c r="A28" s="251" t="s">
        <v>91</v>
      </c>
      <c r="B28" s="252" t="s">
        <v>92</v>
      </c>
      <c r="C28" s="73">
        <f>C29</f>
        <v>14864</v>
      </c>
    </row>
    <row r="29" spans="1:3" ht="21.75" customHeight="1">
      <c r="A29" s="45" t="s">
        <v>93</v>
      </c>
      <c r="B29" s="222" t="s">
        <v>92</v>
      </c>
      <c r="C29" s="72">
        <v>14864</v>
      </c>
    </row>
    <row r="30" spans="1:3" ht="21.75" customHeight="1">
      <c r="A30" s="251" t="s">
        <v>94</v>
      </c>
      <c r="B30" s="252" t="s">
        <v>95</v>
      </c>
      <c r="C30" s="73">
        <f>C31</f>
        <v>15215</v>
      </c>
    </row>
    <row r="31" spans="1:3" ht="33" customHeight="1">
      <c r="A31" s="45" t="s">
        <v>96</v>
      </c>
      <c r="B31" s="222" t="s">
        <v>167</v>
      </c>
      <c r="C31" s="72">
        <v>15215</v>
      </c>
    </row>
    <row r="32" spans="1:3" ht="12.75">
      <c r="A32" s="41" t="s">
        <v>97</v>
      </c>
      <c r="B32" s="219" t="s">
        <v>98</v>
      </c>
      <c r="C32" s="73">
        <f>C33</f>
        <v>631368</v>
      </c>
    </row>
    <row r="33" spans="1:3" ht="12.75">
      <c r="A33" s="42" t="s">
        <v>99</v>
      </c>
      <c r="B33" s="223" t="s">
        <v>98</v>
      </c>
      <c r="C33" s="72">
        <v>631368</v>
      </c>
    </row>
    <row r="34" spans="1:3" ht="12.75">
      <c r="A34" s="41" t="s">
        <v>100</v>
      </c>
      <c r="B34" s="219" t="s">
        <v>101</v>
      </c>
      <c r="C34" s="73">
        <f>C35</f>
        <v>1643876</v>
      </c>
    </row>
    <row r="35" spans="1:3" ht="12.75">
      <c r="A35" s="42" t="s">
        <v>102</v>
      </c>
      <c r="B35" s="223" t="s">
        <v>101</v>
      </c>
      <c r="C35" s="72">
        <v>1643876</v>
      </c>
    </row>
    <row r="36" spans="1:3" ht="20.25">
      <c r="A36" s="46" t="s">
        <v>103</v>
      </c>
      <c r="B36" s="224" t="s">
        <v>104</v>
      </c>
      <c r="C36" s="71">
        <f>C37</f>
        <v>2025129</v>
      </c>
    </row>
    <row r="37" spans="1:3" ht="45.75" customHeight="1">
      <c r="A37" s="48" t="s">
        <v>105</v>
      </c>
      <c r="B37" s="225" t="s">
        <v>106</v>
      </c>
      <c r="C37" s="71">
        <f>C38</f>
        <v>2025129</v>
      </c>
    </row>
    <row r="38" spans="1:3" ht="39" customHeight="1">
      <c r="A38" s="46" t="s">
        <v>107</v>
      </c>
      <c r="B38" s="250" t="s">
        <v>108</v>
      </c>
      <c r="C38" s="71">
        <f>C39</f>
        <v>2025129</v>
      </c>
    </row>
    <row r="39" spans="1:3" ht="40.5">
      <c r="A39" s="49" t="s">
        <v>356</v>
      </c>
      <c r="B39" s="226" t="s">
        <v>355</v>
      </c>
      <c r="C39" s="72">
        <v>2025129</v>
      </c>
    </row>
    <row r="40" spans="1:3" ht="12.75">
      <c r="A40" s="41" t="s">
        <v>109</v>
      </c>
      <c r="B40" s="227" t="s">
        <v>110</v>
      </c>
      <c r="C40" s="71">
        <f>C41</f>
        <v>16335</v>
      </c>
    </row>
    <row r="41" spans="1:3" ht="12.75">
      <c r="A41" s="41" t="s">
        <v>111</v>
      </c>
      <c r="B41" s="227" t="s">
        <v>112</v>
      </c>
      <c r="C41" s="73">
        <f>SUM(C42:C43)</f>
        <v>16335</v>
      </c>
    </row>
    <row r="42" spans="1:3" ht="12.75">
      <c r="A42" s="50" t="s">
        <v>113</v>
      </c>
      <c r="B42" s="229" t="s">
        <v>114</v>
      </c>
      <c r="C42" s="72">
        <v>1980</v>
      </c>
    </row>
    <row r="43" spans="1:3" ht="12.75">
      <c r="A43" s="41" t="s">
        <v>115</v>
      </c>
      <c r="B43" s="227" t="s">
        <v>116</v>
      </c>
      <c r="C43" s="73">
        <f>C44</f>
        <v>14355</v>
      </c>
    </row>
    <row r="44" spans="1:3" ht="12.75">
      <c r="A44" s="42" t="s">
        <v>547</v>
      </c>
      <c r="B44" s="228" t="s">
        <v>548</v>
      </c>
      <c r="C44" s="72">
        <v>14355</v>
      </c>
    </row>
    <row r="45" spans="1:3" ht="12.75">
      <c r="A45" s="51" t="s">
        <v>117</v>
      </c>
      <c r="B45" s="230" t="s">
        <v>771</v>
      </c>
      <c r="C45" s="73">
        <f>C46</f>
        <v>36860.24</v>
      </c>
    </row>
    <row r="46" spans="1:3" ht="12.75">
      <c r="A46" s="51" t="s">
        <v>118</v>
      </c>
      <c r="B46" s="232" t="s">
        <v>120</v>
      </c>
      <c r="C46" s="73">
        <f>C47</f>
        <v>36860.24</v>
      </c>
    </row>
    <row r="47" spans="1:3" ht="12.75">
      <c r="A47" s="51" t="s">
        <v>121</v>
      </c>
      <c r="B47" s="232" t="s">
        <v>168</v>
      </c>
      <c r="C47" s="73">
        <f>C48</f>
        <v>36860.24</v>
      </c>
    </row>
    <row r="48" spans="1:3" ht="12.75">
      <c r="A48" s="52" t="s">
        <v>122</v>
      </c>
      <c r="B48" s="231" t="s">
        <v>123</v>
      </c>
      <c r="C48" s="72">
        <f>21854+15006.24</f>
        <v>36860.24</v>
      </c>
    </row>
    <row r="49" spans="1:3" ht="12.75">
      <c r="A49" s="51" t="s">
        <v>372</v>
      </c>
      <c r="B49" s="232" t="s">
        <v>376</v>
      </c>
      <c r="C49" s="73">
        <f>C50</f>
        <v>120000</v>
      </c>
    </row>
    <row r="50" spans="1:3" ht="24" customHeight="1">
      <c r="A50" s="51" t="s">
        <v>373</v>
      </c>
      <c r="B50" s="230" t="s">
        <v>377</v>
      </c>
      <c r="C50" s="73">
        <f>C51</f>
        <v>120000</v>
      </c>
    </row>
    <row r="51" spans="1:3" ht="24" customHeight="1">
      <c r="A51" s="51" t="s">
        <v>374</v>
      </c>
      <c r="B51" s="230" t="s">
        <v>378</v>
      </c>
      <c r="C51" s="73">
        <f>C52</f>
        <v>120000</v>
      </c>
    </row>
    <row r="52" spans="1:3" ht="34.5" customHeight="1">
      <c r="A52" s="52" t="s">
        <v>375</v>
      </c>
      <c r="B52" s="233" t="s">
        <v>379</v>
      </c>
      <c r="C52" s="72">
        <v>120000</v>
      </c>
    </row>
    <row r="53" spans="1:3" ht="12.75">
      <c r="A53" s="41" t="s">
        <v>124</v>
      </c>
      <c r="B53" s="227" t="s">
        <v>125</v>
      </c>
      <c r="C53" s="71">
        <f>C54+C56+C58+C60</f>
        <v>155327</v>
      </c>
    </row>
    <row r="54" spans="1:3" ht="57.75" customHeight="1">
      <c r="A54" s="51" t="s">
        <v>126</v>
      </c>
      <c r="B54" s="230" t="s">
        <v>127</v>
      </c>
      <c r="C54" s="73">
        <f>C55</f>
        <v>10980</v>
      </c>
    </row>
    <row r="55" spans="1:3" ht="12.75">
      <c r="A55" s="52" t="s">
        <v>128</v>
      </c>
      <c r="B55" s="233" t="s">
        <v>129</v>
      </c>
      <c r="C55" s="72">
        <v>10980</v>
      </c>
    </row>
    <row r="56" spans="1:3" ht="33" customHeight="1">
      <c r="A56" s="51" t="s">
        <v>358</v>
      </c>
      <c r="B56" s="230" t="s">
        <v>359</v>
      </c>
      <c r="C56" s="73">
        <f>C57</f>
        <v>18000</v>
      </c>
    </row>
    <row r="57" spans="1:3" ht="33" customHeight="1">
      <c r="A57" s="52" t="s">
        <v>360</v>
      </c>
      <c r="B57" s="233" t="s">
        <v>361</v>
      </c>
      <c r="C57" s="72">
        <v>18000</v>
      </c>
    </row>
    <row r="58" spans="1:3" ht="12.75">
      <c r="A58" s="51" t="s">
        <v>178</v>
      </c>
      <c r="B58" s="230" t="s">
        <v>176</v>
      </c>
      <c r="C58" s="73">
        <f>C59</f>
        <v>2717</v>
      </c>
    </row>
    <row r="59" spans="1:3" ht="24" customHeight="1">
      <c r="A59" s="52" t="s">
        <v>179</v>
      </c>
      <c r="B59" s="233" t="s">
        <v>177</v>
      </c>
      <c r="C59" s="72">
        <v>2717</v>
      </c>
    </row>
    <row r="60" spans="1:3" ht="24" customHeight="1">
      <c r="A60" s="46" t="s">
        <v>130</v>
      </c>
      <c r="B60" s="230" t="s">
        <v>131</v>
      </c>
      <c r="C60" s="73">
        <f>C61</f>
        <v>123630</v>
      </c>
    </row>
    <row r="61" spans="1:3" ht="24" customHeight="1">
      <c r="A61" s="49" t="s">
        <v>132</v>
      </c>
      <c r="B61" s="234" t="s">
        <v>133</v>
      </c>
      <c r="C61" s="72">
        <v>123630</v>
      </c>
    </row>
    <row r="62" spans="1:3" ht="12.75">
      <c r="A62" s="46" t="s">
        <v>541</v>
      </c>
      <c r="B62" s="224" t="s">
        <v>542</v>
      </c>
      <c r="C62" s="73">
        <f>C63</f>
        <v>987</v>
      </c>
    </row>
    <row r="63" spans="1:3" ht="12.75">
      <c r="A63" s="248" t="s">
        <v>543</v>
      </c>
      <c r="B63" s="47" t="s">
        <v>544</v>
      </c>
      <c r="C63" s="73">
        <f>C64</f>
        <v>987</v>
      </c>
    </row>
    <row r="64" spans="1:3" ht="12.75">
      <c r="A64" s="249" t="s">
        <v>545</v>
      </c>
      <c r="B64" s="54" t="s">
        <v>546</v>
      </c>
      <c r="C64" s="72">
        <v>987</v>
      </c>
    </row>
    <row r="65" spans="1:3" ht="7.5" customHeight="1">
      <c r="A65" s="249"/>
      <c r="B65" s="54"/>
      <c r="C65" s="72"/>
    </row>
    <row r="66" spans="1:3" ht="12.75">
      <c r="A66" s="53" t="s">
        <v>134</v>
      </c>
      <c r="B66" s="235" t="s">
        <v>169</v>
      </c>
      <c r="C66" s="71">
        <f>C67+C116+C119+C123</f>
        <v>281702852.90000004</v>
      </c>
    </row>
    <row r="67" spans="1:3" ht="26.25" customHeight="1">
      <c r="A67" s="41" t="s">
        <v>135</v>
      </c>
      <c r="B67" s="236" t="s">
        <v>170</v>
      </c>
      <c r="C67" s="71">
        <f>C74+C68+C87</f>
        <v>283012329</v>
      </c>
    </row>
    <row r="68" spans="1:3" ht="15" customHeight="1">
      <c r="A68" s="41" t="s">
        <v>568</v>
      </c>
      <c r="B68" s="236" t="s">
        <v>171</v>
      </c>
      <c r="C68" s="73">
        <f>C69+C71</f>
        <v>70873690</v>
      </c>
    </row>
    <row r="69" spans="1:3" ht="15" customHeight="1">
      <c r="A69" s="41" t="s">
        <v>569</v>
      </c>
      <c r="B69" s="236" t="s">
        <v>136</v>
      </c>
      <c r="C69" s="73">
        <f>C70</f>
        <v>69647131</v>
      </c>
    </row>
    <row r="70" spans="1:3" ht="15" customHeight="1">
      <c r="A70" s="42" t="s">
        <v>570</v>
      </c>
      <c r="B70" s="228" t="s">
        <v>172</v>
      </c>
      <c r="C70" s="72">
        <v>69647131</v>
      </c>
    </row>
    <row r="71" spans="1:3" ht="15" customHeight="1">
      <c r="A71" s="41" t="s">
        <v>778</v>
      </c>
      <c r="B71" s="227" t="s">
        <v>779</v>
      </c>
      <c r="C71" s="73">
        <f>C72</f>
        <v>1226559</v>
      </c>
    </row>
    <row r="72" spans="1:3" ht="25.5" customHeight="1">
      <c r="A72" s="42" t="s">
        <v>776</v>
      </c>
      <c r="B72" s="228" t="s">
        <v>777</v>
      </c>
      <c r="C72" s="72">
        <v>1226559</v>
      </c>
    </row>
    <row r="73" spans="1:3" ht="7.5" customHeight="1">
      <c r="A73" s="42"/>
      <c r="B73" s="54"/>
      <c r="C73" s="73"/>
    </row>
    <row r="74" spans="1:3" ht="22.5" customHeight="1">
      <c r="A74" s="85" t="s">
        <v>734</v>
      </c>
      <c r="B74" s="47" t="s">
        <v>725</v>
      </c>
      <c r="C74" s="73">
        <f>C75+C77+C79</f>
        <v>4918092</v>
      </c>
    </row>
    <row r="75" spans="1:3" ht="22.5" customHeight="1">
      <c r="A75" s="41" t="s">
        <v>732</v>
      </c>
      <c r="B75" s="47" t="s">
        <v>726</v>
      </c>
      <c r="C75" s="73">
        <f>C76</f>
        <v>2905596</v>
      </c>
    </row>
    <row r="76" spans="1:3" ht="22.5" customHeight="1">
      <c r="A76" s="42" t="s">
        <v>733</v>
      </c>
      <c r="B76" s="54" t="s">
        <v>727</v>
      </c>
      <c r="C76" s="72">
        <v>2905596</v>
      </c>
    </row>
    <row r="77" spans="1:3" ht="22.5" customHeight="1">
      <c r="A77" s="85" t="s">
        <v>730</v>
      </c>
      <c r="B77" s="47" t="s">
        <v>728</v>
      </c>
      <c r="C77" s="73">
        <f>C78</f>
        <v>513000</v>
      </c>
    </row>
    <row r="78" spans="1:3" ht="22.5" customHeight="1">
      <c r="A78" s="55" t="s">
        <v>731</v>
      </c>
      <c r="B78" s="54" t="s">
        <v>729</v>
      </c>
      <c r="C78" s="72">
        <v>513000</v>
      </c>
    </row>
    <row r="79" spans="1:3" ht="12.75">
      <c r="A79" s="41" t="s">
        <v>719</v>
      </c>
      <c r="B79" s="47" t="s">
        <v>717</v>
      </c>
      <c r="C79" s="73">
        <f>C80</f>
        <v>1499496</v>
      </c>
    </row>
    <row r="80" spans="1:3" ht="12.75">
      <c r="A80" s="41" t="s">
        <v>720</v>
      </c>
      <c r="B80" s="47" t="s">
        <v>718</v>
      </c>
      <c r="C80" s="73">
        <f>SUM(C81:C85)</f>
        <v>1499496</v>
      </c>
    </row>
    <row r="81" spans="1:3" ht="30">
      <c r="A81" s="42" t="s">
        <v>720</v>
      </c>
      <c r="B81" s="54" t="s">
        <v>721</v>
      </c>
      <c r="C81" s="72">
        <v>48652</v>
      </c>
    </row>
    <row r="82" spans="1:3" ht="20.25">
      <c r="A82" s="42" t="s">
        <v>720</v>
      </c>
      <c r="B82" s="54" t="s">
        <v>722</v>
      </c>
      <c r="C82" s="72">
        <v>355729</v>
      </c>
    </row>
    <row r="83" spans="1:3" ht="40.5">
      <c r="A83" s="42" t="s">
        <v>720</v>
      </c>
      <c r="B83" s="54" t="s">
        <v>723</v>
      </c>
      <c r="C83" s="72">
        <v>244209</v>
      </c>
    </row>
    <row r="84" spans="1:3" ht="30">
      <c r="A84" s="42" t="s">
        <v>720</v>
      </c>
      <c r="B84" s="54" t="s">
        <v>724</v>
      </c>
      <c r="C84" s="72">
        <v>336955</v>
      </c>
    </row>
    <row r="85" spans="1:3" ht="30">
      <c r="A85" s="42" t="s">
        <v>720</v>
      </c>
      <c r="B85" s="234" t="s">
        <v>735</v>
      </c>
      <c r="C85" s="72">
        <v>513951</v>
      </c>
    </row>
    <row r="86" spans="1:3" ht="8.25" customHeight="1">
      <c r="A86" s="42"/>
      <c r="B86" s="54"/>
      <c r="C86" s="73"/>
    </row>
    <row r="87" spans="1:3" ht="12.75">
      <c r="A87" s="85" t="s">
        <v>571</v>
      </c>
      <c r="B87" s="237" t="s">
        <v>173</v>
      </c>
      <c r="C87" s="73">
        <f>C88+C90+C92+C94</f>
        <v>207220547</v>
      </c>
    </row>
    <row r="88" spans="1:3" ht="36.75" customHeight="1">
      <c r="A88" s="85" t="s">
        <v>572</v>
      </c>
      <c r="B88" s="237" t="s">
        <v>137</v>
      </c>
      <c r="C88" s="73">
        <f>C89</f>
        <v>84554</v>
      </c>
    </row>
    <row r="89" spans="1:3" ht="24" customHeight="1">
      <c r="A89" s="55" t="s">
        <v>573</v>
      </c>
      <c r="B89" s="226" t="s">
        <v>138</v>
      </c>
      <c r="C89" s="72">
        <v>84554</v>
      </c>
    </row>
    <row r="90" spans="1:3" ht="24" customHeight="1">
      <c r="A90" s="56" t="s">
        <v>574</v>
      </c>
      <c r="B90" s="237" t="s">
        <v>139</v>
      </c>
      <c r="C90" s="73">
        <f>C91</f>
        <v>4012751</v>
      </c>
    </row>
    <row r="91" spans="1:3" ht="24" customHeight="1">
      <c r="A91" s="57" t="s">
        <v>575</v>
      </c>
      <c r="B91" s="218" t="s">
        <v>140</v>
      </c>
      <c r="C91" s="72">
        <v>4012751</v>
      </c>
    </row>
    <row r="92" spans="1:3" ht="12.75">
      <c r="A92" s="85" t="s">
        <v>577</v>
      </c>
      <c r="B92" s="237" t="s">
        <v>525</v>
      </c>
      <c r="C92" s="73">
        <f>C93</f>
        <v>2886632</v>
      </c>
    </row>
    <row r="93" spans="1:3" ht="12.75">
      <c r="A93" s="55" t="s">
        <v>576</v>
      </c>
      <c r="B93" s="218" t="s">
        <v>524</v>
      </c>
      <c r="C93" s="72">
        <v>2886632</v>
      </c>
    </row>
    <row r="94" spans="1:3" ht="12.75">
      <c r="A94" s="56" t="s">
        <v>578</v>
      </c>
      <c r="B94" s="238" t="s">
        <v>141</v>
      </c>
      <c r="C94" s="73">
        <f>C95</f>
        <v>200236610</v>
      </c>
    </row>
    <row r="95" spans="1:3" ht="12.75">
      <c r="A95" s="56" t="s">
        <v>579</v>
      </c>
      <c r="B95" s="238" t="s">
        <v>142</v>
      </c>
      <c r="C95" s="71">
        <f>SUM(C96:C115)</f>
        <v>200236610</v>
      </c>
    </row>
    <row r="96" spans="1:3" ht="81" customHeight="1">
      <c r="A96" s="57" t="s">
        <v>579</v>
      </c>
      <c r="B96" s="218" t="s">
        <v>550</v>
      </c>
      <c r="C96" s="72">
        <v>368829</v>
      </c>
    </row>
    <row r="97" spans="1:3" ht="90" customHeight="1">
      <c r="A97" s="57" t="s">
        <v>579</v>
      </c>
      <c r="B97" s="218" t="s">
        <v>549</v>
      </c>
      <c r="C97" s="72">
        <v>24784</v>
      </c>
    </row>
    <row r="98" spans="1:3" ht="64.5" customHeight="1">
      <c r="A98" s="57" t="s">
        <v>579</v>
      </c>
      <c r="B98" s="218" t="s">
        <v>551</v>
      </c>
      <c r="C98" s="72">
        <v>4220046</v>
      </c>
    </row>
    <row r="99" spans="1:3" ht="62.25" customHeight="1">
      <c r="A99" s="57" t="s">
        <v>579</v>
      </c>
      <c r="B99" s="218" t="s">
        <v>552</v>
      </c>
      <c r="C99" s="72">
        <v>292200</v>
      </c>
    </row>
    <row r="100" spans="1:3" ht="60" customHeight="1">
      <c r="A100" s="57" t="s">
        <v>579</v>
      </c>
      <c r="B100" s="218" t="s">
        <v>553</v>
      </c>
      <c r="C100" s="72">
        <v>289309</v>
      </c>
    </row>
    <row r="101" spans="1:3" ht="68.25" customHeight="1">
      <c r="A101" s="57" t="s">
        <v>579</v>
      </c>
      <c r="B101" s="60" t="s">
        <v>554</v>
      </c>
      <c r="C101" s="72">
        <v>4731461</v>
      </c>
    </row>
    <row r="102" spans="1:3" ht="59.25" customHeight="1">
      <c r="A102" s="57" t="s">
        <v>579</v>
      </c>
      <c r="B102" s="239" t="s">
        <v>555</v>
      </c>
      <c r="C102" s="72">
        <v>292200</v>
      </c>
    </row>
    <row r="103" spans="1:3" ht="60" customHeight="1">
      <c r="A103" s="57" t="s">
        <v>579</v>
      </c>
      <c r="B103" s="218" t="s">
        <v>556</v>
      </c>
      <c r="C103" s="72">
        <v>292200</v>
      </c>
    </row>
    <row r="104" spans="1:3" ht="79.5" customHeight="1">
      <c r="A104" s="57" t="s">
        <v>579</v>
      </c>
      <c r="B104" s="59" t="s">
        <v>557</v>
      </c>
      <c r="C104" s="72">
        <v>876600</v>
      </c>
    </row>
    <row r="105" spans="1:3" ht="81.75" customHeight="1">
      <c r="A105" s="57" t="s">
        <v>579</v>
      </c>
      <c r="B105" s="239" t="s">
        <v>558</v>
      </c>
      <c r="C105" s="72">
        <v>8527962</v>
      </c>
    </row>
    <row r="106" spans="1:3" ht="101.25" customHeight="1">
      <c r="A106" s="57" t="s">
        <v>579</v>
      </c>
      <c r="B106" s="58" t="s">
        <v>559</v>
      </c>
      <c r="C106" s="72">
        <v>1131433</v>
      </c>
    </row>
    <row r="107" spans="1:3" ht="103.5" customHeight="1">
      <c r="A107" s="57" t="s">
        <v>579</v>
      </c>
      <c r="B107" s="58" t="s">
        <v>560</v>
      </c>
      <c r="C107" s="72">
        <v>52872</v>
      </c>
    </row>
    <row r="108" spans="1:3" ht="68.25" customHeight="1">
      <c r="A108" s="57" t="s">
        <v>579</v>
      </c>
      <c r="B108" s="239" t="s">
        <v>561</v>
      </c>
      <c r="C108" s="72">
        <v>169099360</v>
      </c>
    </row>
    <row r="109" spans="1:3" ht="69" customHeight="1">
      <c r="A109" s="57" t="s">
        <v>579</v>
      </c>
      <c r="B109" s="218" t="s">
        <v>562</v>
      </c>
      <c r="C109" s="74">
        <v>122900</v>
      </c>
    </row>
    <row r="110" spans="1:3" ht="91.5" customHeight="1">
      <c r="A110" s="57" t="s">
        <v>579</v>
      </c>
      <c r="B110" s="239" t="s">
        <v>563</v>
      </c>
      <c r="C110" s="72">
        <v>176251</v>
      </c>
    </row>
    <row r="111" spans="1:3" ht="68.25" customHeight="1">
      <c r="A111" s="57" t="s">
        <v>579</v>
      </c>
      <c r="B111" s="226" t="s">
        <v>564</v>
      </c>
      <c r="C111" s="72">
        <v>5829923</v>
      </c>
    </row>
    <row r="112" spans="1:3" ht="59.25" customHeight="1">
      <c r="A112" s="57" t="s">
        <v>579</v>
      </c>
      <c r="B112" s="226" t="s">
        <v>565</v>
      </c>
      <c r="C112" s="72">
        <v>2073901</v>
      </c>
    </row>
    <row r="113" spans="1:3" ht="71.25" customHeight="1">
      <c r="A113" s="57" t="s">
        <v>579</v>
      </c>
      <c r="B113" s="239" t="s">
        <v>566</v>
      </c>
      <c r="C113" s="72">
        <v>1461000</v>
      </c>
    </row>
    <row r="114" spans="1:3" ht="77.25" customHeight="1">
      <c r="A114" s="57" t="s">
        <v>579</v>
      </c>
      <c r="B114" s="218" t="s">
        <v>780</v>
      </c>
      <c r="C114" s="72">
        <f>12012+332147</f>
        <v>344159</v>
      </c>
    </row>
    <row r="115" spans="1:3" ht="81" customHeight="1">
      <c r="A115" s="57" t="s">
        <v>579</v>
      </c>
      <c r="B115" s="218" t="s">
        <v>567</v>
      </c>
      <c r="C115" s="72">
        <v>29220</v>
      </c>
    </row>
    <row r="116" spans="1:3" ht="15" customHeight="1">
      <c r="A116" s="248" t="s">
        <v>736</v>
      </c>
      <c r="B116" s="281" t="s">
        <v>737</v>
      </c>
      <c r="C116" s="73">
        <f>C117</f>
        <v>435000</v>
      </c>
    </row>
    <row r="117" spans="1:3" ht="15" customHeight="1">
      <c r="A117" s="248" t="s">
        <v>740</v>
      </c>
      <c r="B117" s="281" t="s">
        <v>738</v>
      </c>
      <c r="C117" s="73">
        <f>C118</f>
        <v>435000</v>
      </c>
    </row>
    <row r="118" spans="1:3" ht="25.5" customHeight="1">
      <c r="A118" s="249" t="s">
        <v>741</v>
      </c>
      <c r="B118" s="282" t="s">
        <v>739</v>
      </c>
      <c r="C118" s="72">
        <v>435000</v>
      </c>
    </row>
    <row r="119" spans="1:3" ht="47.25" customHeight="1">
      <c r="A119" s="56" t="s">
        <v>689</v>
      </c>
      <c r="B119" s="278" t="s">
        <v>690</v>
      </c>
      <c r="C119" s="73">
        <f>C120</f>
        <v>155100.04</v>
      </c>
    </row>
    <row r="120" spans="1:3" ht="36" customHeight="1">
      <c r="A120" s="56" t="s">
        <v>698</v>
      </c>
      <c r="B120" s="278" t="s">
        <v>691</v>
      </c>
      <c r="C120" s="73">
        <f>C121</f>
        <v>155100.04</v>
      </c>
    </row>
    <row r="121" spans="1:3" ht="36" customHeight="1">
      <c r="A121" s="56" t="s">
        <v>699</v>
      </c>
      <c r="B121" s="278" t="s">
        <v>692</v>
      </c>
      <c r="C121" s="73">
        <f>C122</f>
        <v>155100.04</v>
      </c>
    </row>
    <row r="122" spans="1:3" ht="36" customHeight="1">
      <c r="A122" s="57" t="s">
        <v>700</v>
      </c>
      <c r="B122" s="218" t="s">
        <v>693</v>
      </c>
      <c r="C122" s="72">
        <v>155100.04</v>
      </c>
    </row>
    <row r="123" spans="1:3" ht="25.5" customHeight="1">
      <c r="A123" s="56" t="s">
        <v>694</v>
      </c>
      <c r="B123" s="278" t="s">
        <v>695</v>
      </c>
      <c r="C123" s="73">
        <f>C124</f>
        <v>-1899576.14</v>
      </c>
    </row>
    <row r="124" spans="1:3" ht="25.5" customHeight="1">
      <c r="A124" s="56" t="s">
        <v>701</v>
      </c>
      <c r="B124" s="278" t="s">
        <v>696</v>
      </c>
      <c r="C124" s="73">
        <f>C125</f>
        <v>-1899576.14</v>
      </c>
    </row>
    <row r="125" spans="1:3" ht="25.5" customHeight="1">
      <c r="A125" s="57" t="s">
        <v>702</v>
      </c>
      <c r="B125" s="218" t="s">
        <v>697</v>
      </c>
      <c r="C125" s="72">
        <f>-1884569.9-15006.24</f>
        <v>-1899576.14</v>
      </c>
    </row>
    <row r="126" spans="1:3" ht="24" customHeight="1">
      <c r="A126" s="61" t="s">
        <v>154</v>
      </c>
      <c r="B126" s="164" t="s">
        <v>155</v>
      </c>
      <c r="C126" s="240">
        <f>C10+C66</f>
        <v>332890293.14000005</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426"/>
  <sheetViews>
    <sheetView view="pageBreakPreview" zoomScale="85" zoomScaleSheetLayoutView="85" zoomScalePageLayoutView="0" workbookViewId="0" topLeftCell="A1">
      <selection activeCell="J4" sqref="J4"/>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5" customWidth="1"/>
  </cols>
  <sheetData>
    <row r="1" spans="1:6" ht="15">
      <c r="A1" s="165"/>
      <c r="C1" s="99"/>
      <c r="D1" s="293" t="s">
        <v>362</v>
      </c>
      <c r="E1" s="293"/>
      <c r="F1" s="293"/>
    </row>
    <row r="2" spans="1:6" ht="33" customHeight="1">
      <c r="A2" s="165"/>
      <c r="C2" s="99"/>
      <c r="D2" s="294" t="s">
        <v>380</v>
      </c>
      <c r="E2" s="294"/>
      <c r="F2" s="294"/>
    </row>
    <row r="3" spans="1:6" ht="99" customHeight="1">
      <c r="A3" s="165"/>
      <c r="C3" s="188"/>
      <c r="D3" s="294" t="s">
        <v>783</v>
      </c>
      <c r="E3" s="294"/>
      <c r="F3" s="294"/>
    </row>
    <row r="4" spans="1:6" ht="15">
      <c r="A4" s="165"/>
      <c r="B4" s="98"/>
      <c r="C4" s="99"/>
      <c r="D4" s="100"/>
      <c r="E4" s="166"/>
      <c r="F4" s="167"/>
    </row>
    <row r="5" spans="1:6" ht="44.25" customHeight="1">
      <c r="A5" s="292" t="s">
        <v>538</v>
      </c>
      <c r="B5" s="292"/>
      <c r="C5" s="292"/>
      <c r="D5" s="292"/>
      <c r="E5" s="292"/>
      <c r="F5" s="292"/>
    </row>
    <row r="6" spans="1:6" ht="12.75">
      <c r="A6" s="165"/>
      <c r="B6" s="165"/>
      <c r="C6" s="99"/>
      <c r="D6" s="99"/>
      <c r="E6" s="99"/>
      <c r="F6" s="168" t="s">
        <v>13</v>
      </c>
    </row>
    <row r="7" spans="1:6" ht="13.5" thickBot="1">
      <c r="A7" s="165"/>
      <c r="B7" s="165"/>
      <c r="C7" s="99"/>
      <c r="D7" s="99"/>
      <c r="E7" s="99"/>
      <c r="F7" s="168"/>
    </row>
    <row r="8" spans="1:6" ht="15.75" thickBot="1">
      <c r="A8" s="265" t="s">
        <v>29</v>
      </c>
      <c r="B8" s="268" t="s">
        <v>363</v>
      </c>
      <c r="C8" s="269" t="s">
        <v>321</v>
      </c>
      <c r="D8" s="268" t="s">
        <v>322</v>
      </c>
      <c r="E8" s="268" t="s">
        <v>323</v>
      </c>
      <c r="F8" s="270" t="s">
        <v>357</v>
      </c>
    </row>
    <row r="9" spans="1:6" ht="12.75">
      <c r="A9" s="266">
        <v>1</v>
      </c>
      <c r="B9" s="169">
        <v>2</v>
      </c>
      <c r="C9" s="170">
        <v>3</v>
      </c>
      <c r="D9" s="171">
        <v>4</v>
      </c>
      <c r="E9" s="171">
        <v>5</v>
      </c>
      <c r="F9" s="172">
        <v>6</v>
      </c>
    </row>
    <row r="10" spans="1:6" ht="15">
      <c r="A10" s="267" t="s">
        <v>190</v>
      </c>
      <c r="B10" s="174"/>
      <c r="C10" s="174"/>
      <c r="D10" s="174"/>
      <c r="E10" s="174"/>
      <c r="F10" s="175">
        <f>F11+F121+F150+F207+F230+F305+F334+F341+F404+F414</f>
        <v>344628184.21000004</v>
      </c>
    </row>
    <row r="11" spans="1:6" ht="15">
      <c r="A11" s="255" t="s">
        <v>15</v>
      </c>
      <c r="B11" s="146" t="s">
        <v>43</v>
      </c>
      <c r="C11" s="174" t="s">
        <v>364</v>
      </c>
      <c r="D11" s="174" t="s">
        <v>364</v>
      </c>
      <c r="E11" s="174"/>
      <c r="F11" s="78">
        <f>F12+F17+F23+F41+F48+F53</f>
        <v>37355103.18</v>
      </c>
    </row>
    <row r="12" spans="1:6" ht="30.75">
      <c r="A12" s="255" t="s">
        <v>17</v>
      </c>
      <c r="B12" s="118" t="s">
        <v>43</v>
      </c>
      <c r="C12" s="158" t="s">
        <v>44</v>
      </c>
      <c r="D12" s="174"/>
      <c r="E12" s="174"/>
      <c r="F12" s="80">
        <f>F13</f>
        <v>1389567</v>
      </c>
    </row>
    <row r="13" spans="1:6" ht="30.75">
      <c r="A13" s="136" t="s">
        <v>209</v>
      </c>
      <c r="B13" s="118" t="s">
        <v>43</v>
      </c>
      <c r="C13" s="158" t="s">
        <v>44</v>
      </c>
      <c r="D13" s="136" t="s">
        <v>419</v>
      </c>
      <c r="E13" s="174"/>
      <c r="F13" s="80">
        <f>F16</f>
        <v>1389567</v>
      </c>
    </row>
    <row r="14" spans="1:6" ht="15">
      <c r="A14" s="136" t="s">
        <v>210</v>
      </c>
      <c r="B14" s="118" t="s">
        <v>43</v>
      </c>
      <c r="C14" s="158" t="s">
        <v>44</v>
      </c>
      <c r="D14" s="136" t="s">
        <v>420</v>
      </c>
      <c r="E14" s="174"/>
      <c r="F14" s="80">
        <f>F15</f>
        <v>1389567</v>
      </c>
    </row>
    <row r="15" spans="1:6" ht="30.75">
      <c r="A15" s="256" t="s">
        <v>211</v>
      </c>
      <c r="B15" s="115" t="s">
        <v>43</v>
      </c>
      <c r="C15" s="157" t="s">
        <v>44</v>
      </c>
      <c r="D15" s="177" t="s">
        <v>206</v>
      </c>
      <c r="E15" s="178"/>
      <c r="F15" s="81">
        <f>F16</f>
        <v>1389567</v>
      </c>
    </row>
    <row r="16" spans="1:6" ht="62.25">
      <c r="A16" s="256" t="s">
        <v>54</v>
      </c>
      <c r="B16" s="115" t="s">
        <v>43</v>
      </c>
      <c r="C16" s="157" t="s">
        <v>44</v>
      </c>
      <c r="D16" s="177" t="s">
        <v>206</v>
      </c>
      <c r="E16" s="157">
        <v>100</v>
      </c>
      <c r="F16" s="81">
        <f>'Ведомственная 2019'!G22</f>
        <v>1389567</v>
      </c>
    </row>
    <row r="17" spans="1:6" ht="46.5">
      <c r="A17" s="255" t="s">
        <v>313</v>
      </c>
      <c r="B17" s="118" t="s">
        <v>43</v>
      </c>
      <c r="C17" s="158" t="s">
        <v>45</v>
      </c>
      <c r="D17" s="174" t="s">
        <v>364</v>
      </c>
      <c r="E17" s="174"/>
      <c r="F17" s="78">
        <f>F18</f>
        <v>1287666</v>
      </c>
    </row>
    <row r="18" spans="1:6" ht="30.75">
      <c r="A18" s="136" t="s">
        <v>203</v>
      </c>
      <c r="B18" s="118" t="s">
        <v>43</v>
      </c>
      <c r="C18" s="158" t="s">
        <v>45</v>
      </c>
      <c r="D18" s="150" t="s">
        <v>421</v>
      </c>
      <c r="E18" s="174"/>
      <c r="F18" s="78">
        <f>F20</f>
        <v>1287666</v>
      </c>
    </row>
    <row r="19" spans="1:6" ht="30.75">
      <c r="A19" s="136" t="s">
        <v>204</v>
      </c>
      <c r="B19" s="118" t="s">
        <v>43</v>
      </c>
      <c r="C19" s="158" t="s">
        <v>45</v>
      </c>
      <c r="D19" s="136" t="s">
        <v>422</v>
      </c>
      <c r="E19" s="174"/>
      <c r="F19" s="78">
        <f>F20</f>
        <v>1287666</v>
      </c>
    </row>
    <row r="20" spans="1:6" ht="30.75">
      <c r="A20" s="211" t="s">
        <v>205</v>
      </c>
      <c r="B20" s="115" t="s">
        <v>43</v>
      </c>
      <c r="C20" s="157" t="s">
        <v>45</v>
      </c>
      <c r="D20" s="177" t="s">
        <v>263</v>
      </c>
      <c r="E20" s="178"/>
      <c r="F20" s="82">
        <f>F21+F22</f>
        <v>1287666</v>
      </c>
    </row>
    <row r="21" spans="1:6" ht="62.25">
      <c r="A21" s="256" t="s">
        <v>54</v>
      </c>
      <c r="B21" s="115" t="s">
        <v>43</v>
      </c>
      <c r="C21" s="157" t="s">
        <v>45</v>
      </c>
      <c r="D21" s="177" t="s">
        <v>263</v>
      </c>
      <c r="E21" s="157">
        <v>100</v>
      </c>
      <c r="F21" s="82">
        <f>'Ведомственная 2019'!G458</f>
        <v>1234166</v>
      </c>
    </row>
    <row r="22" spans="1:6" ht="30.75">
      <c r="A22" s="256" t="s">
        <v>185</v>
      </c>
      <c r="B22" s="115" t="s">
        <v>43</v>
      </c>
      <c r="C22" s="157" t="s">
        <v>45</v>
      </c>
      <c r="D22" s="177" t="s">
        <v>263</v>
      </c>
      <c r="E22" s="179" t="s">
        <v>196</v>
      </c>
      <c r="F22" s="82">
        <f>'Ведомственная 2019'!G459</f>
        <v>53500</v>
      </c>
    </row>
    <row r="23" spans="1:6" ht="51.75" customHeight="1">
      <c r="A23" s="255" t="s">
        <v>325</v>
      </c>
      <c r="B23" s="118" t="s">
        <v>43</v>
      </c>
      <c r="C23" s="158" t="s">
        <v>46</v>
      </c>
      <c r="D23" s="174" t="s">
        <v>364</v>
      </c>
      <c r="E23" s="174"/>
      <c r="F23" s="78">
        <f>F24+F29+F35</f>
        <v>13388502</v>
      </c>
    </row>
    <row r="24" spans="1:6" ht="15">
      <c r="A24" s="136" t="s">
        <v>37</v>
      </c>
      <c r="B24" s="118" t="s">
        <v>43</v>
      </c>
      <c r="C24" s="158" t="s">
        <v>46</v>
      </c>
      <c r="D24" s="136" t="s">
        <v>423</v>
      </c>
      <c r="E24" s="174"/>
      <c r="F24" s="78">
        <f>F25</f>
        <v>13053088</v>
      </c>
    </row>
    <row r="25" spans="1:6" ht="30.75">
      <c r="A25" s="136" t="s">
        <v>39</v>
      </c>
      <c r="B25" s="118" t="s">
        <v>43</v>
      </c>
      <c r="C25" s="158" t="s">
        <v>46</v>
      </c>
      <c r="D25" s="136" t="s">
        <v>424</v>
      </c>
      <c r="E25" s="174"/>
      <c r="F25" s="78">
        <f>F26</f>
        <v>13053088</v>
      </c>
    </row>
    <row r="26" spans="1:6" ht="30.75">
      <c r="A26" s="211" t="s">
        <v>205</v>
      </c>
      <c r="B26" s="115" t="s">
        <v>43</v>
      </c>
      <c r="C26" s="157" t="s">
        <v>46</v>
      </c>
      <c r="D26" s="138" t="s">
        <v>10</v>
      </c>
      <c r="E26" s="178"/>
      <c r="F26" s="82">
        <f>F27+F28</f>
        <v>13053088</v>
      </c>
    </row>
    <row r="27" spans="1:6" ht="62.25">
      <c r="A27" s="256" t="s">
        <v>54</v>
      </c>
      <c r="B27" s="115" t="s">
        <v>43</v>
      </c>
      <c r="C27" s="157" t="s">
        <v>46</v>
      </c>
      <c r="D27" s="138" t="s">
        <v>10</v>
      </c>
      <c r="E27" s="157">
        <v>100</v>
      </c>
      <c r="F27" s="82">
        <f>'Ведомственная 2019'!G27</f>
        <v>12328318</v>
      </c>
    </row>
    <row r="28" spans="1:6" ht="30.75">
      <c r="A28" s="256" t="s">
        <v>185</v>
      </c>
      <c r="B28" s="115" t="s">
        <v>43</v>
      </c>
      <c r="C28" s="157" t="s">
        <v>46</v>
      </c>
      <c r="D28" s="138" t="s">
        <v>10</v>
      </c>
      <c r="E28" s="157">
        <v>200</v>
      </c>
      <c r="F28" s="82">
        <f>'Ведомственная 2019'!G28</f>
        <v>724770</v>
      </c>
    </row>
    <row r="29" spans="1:6" ht="62.25">
      <c r="A29" s="255" t="s">
        <v>766</v>
      </c>
      <c r="B29" s="118" t="s">
        <v>43</v>
      </c>
      <c r="C29" s="118" t="s">
        <v>46</v>
      </c>
      <c r="D29" s="122" t="s">
        <v>425</v>
      </c>
      <c r="E29" s="174"/>
      <c r="F29" s="78">
        <f>F30</f>
        <v>29220</v>
      </c>
    </row>
    <row r="30" spans="1:6" ht="108.75">
      <c r="A30" s="255" t="s">
        <v>767</v>
      </c>
      <c r="B30" s="118" t="s">
        <v>43</v>
      </c>
      <c r="C30" s="118" t="s">
        <v>46</v>
      </c>
      <c r="D30" s="122" t="s">
        <v>426</v>
      </c>
      <c r="E30" s="174"/>
      <c r="F30" s="78">
        <f>F33</f>
        <v>29220</v>
      </c>
    </row>
    <row r="31" spans="1:6" ht="62.25">
      <c r="A31" s="255" t="s">
        <v>768</v>
      </c>
      <c r="B31" s="118" t="s">
        <v>43</v>
      </c>
      <c r="C31" s="118" t="s">
        <v>46</v>
      </c>
      <c r="D31" s="122" t="s">
        <v>510</v>
      </c>
      <c r="E31" s="174"/>
      <c r="F31" s="78">
        <f>F32</f>
        <v>29220</v>
      </c>
    </row>
    <row r="32" spans="1:6" ht="62.25">
      <c r="A32" s="117" t="s">
        <v>770</v>
      </c>
      <c r="B32" s="118" t="s">
        <v>43</v>
      </c>
      <c r="C32" s="118" t="s">
        <v>46</v>
      </c>
      <c r="D32" s="122" t="s">
        <v>258</v>
      </c>
      <c r="E32" s="118"/>
      <c r="F32" s="78">
        <f>F33</f>
        <v>29220</v>
      </c>
    </row>
    <row r="33" spans="1:6" ht="62.25">
      <c r="A33" s="256" t="s">
        <v>54</v>
      </c>
      <c r="B33" s="115" t="s">
        <v>43</v>
      </c>
      <c r="C33" s="115" t="s">
        <v>46</v>
      </c>
      <c r="D33" s="124" t="s">
        <v>258</v>
      </c>
      <c r="E33" s="126">
        <v>100</v>
      </c>
      <c r="F33" s="82">
        <f>'Ведомственная 2019'!G33</f>
        <v>29220</v>
      </c>
    </row>
    <row r="34" spans="1:6" ht="30.75">
      <c r="A34" s="255" t="s">
        <v>38</v>
      </c>
      <c r="B34" s="118" t="s">
        <v>43</v>
      </c>
      <c r="C34" s="158" t="s">
        <v>46</v>
      </c>
      <c r="D34" s="136" t="s">
        <v>427</v>
      </c>
      <c r="E34" s="126"/>
      <c r="F34" s="78">
        <f>F35</f>
        <v>306194</v>
      </c>
    </row>
    <row r="35" spans="1:6" ht="30.75">
      <c r="A35" s="136" t="s">
        <v>5</v>
      </c>
      <c r="B35" s="118" t="s">
        <v>43</v>
      </c>
      <c r="C35" s="158" t="s">
        <v>46</v>
      </c>
      <c r="D35" s="136" t="s">
        <v>428</v>
      </c>
      <c r="E35" s="126"/>
      <c r="F35" s="78">
        <f>F36+F39</f>
        <v>306194</v>
      </c>
    </row>
    <row r="36" spans="1:6" ht="46.5">
      <c r="A36" s="255" t="s">
        <v>330</v>
      </c>
      <c r="B36" s="118" t="s">
        <v>43</v>
      </c>
      <c r="C36" s="158" t="s">
        <v>46</v>
      </c>
      <c r="D36" s="136" t="s">
        <v>207</v>
      </c>
      <c r="E36" s="174"/>
      <c r="F36" s="78">
        <f>F37+F38</f>
        <v>292200</v>
      </c>
    </row>
    <row r="37" spans="1:6" ht="62.25">
      <c r="A37" s="256" t="s">
        <v>54</v>
      </c>
      <c r="B37" s="115" t="s">
        <v>43</v>
      </c>
      <c r="C37" s="157" t="s">
        <v>46</v>
      </c>
      <c r="D37" s="138" t="s">
        <v>207</v>
      </c>
      <c r="E37" s="157">
        <v>100</v>
      </c>
      <c r="F37" s="82">
        <f>'Ведомственная 2019'!G37</f>
        <v>290200</v>
      </c>
    </row>
    <row r="38" spans="1:6" ht="30.75">
      <c r="A38" s="256" t="s">
        <v>185</v>
      </c>
      <c r="B38" s="115" t="s">
        <v>43</v>
      </c>
      <c r="C38" s="157" t="s">
        <v>46</v>
      </c>
      <c r="D38" s="138" t="s">
        <v>207</v>
      </c>
      <c r="E38" s="157">
        <v>200</v>
      </c>
      <c r="F38" s="82">
        <f>'Ведомственная 2019'!G38</f>
        <v>2000</v>
      </c>
    </row>
    <row r="39" spans="1:6" ht="30.75">
      <c r="A39" s="258" t="s">
        <v>205</v>
      </c>
      <c r="B39" s="273" t="s">
        <v>43</v>
      </c>
      <c r="C39" s="273" t="s">
        <v>46</v>
      </c>
      <c r="D39" s="122" t="s">
        <v>580</v>
      </c>
      <c r="E39" s="129"/>
      <c r="F39" s="78">
        <f>F40</f>
        <v>13994</v>
      </c>
    </row>
    <row r="40" spans="1:6" ht="62.25">
      <c r="A40" s="125" t="s">
        <v>54</v>
      </c>
      <c r="B40" s="115" t="s">
        <v>43</v>
      </c>
      <c r="C40" s="115" t="s">
        <v>46</v>
      </c>
      <c r="D40" s="124" t="s">
        <v>580</v>
      </c>
      <c r="E40" s="126">
        <v>100</v>
      </c>
      <c r="F40" s="82">
        <f>'Ведомственная 2019'!G40</f>
        <v>13994</v>
      </c>
    </row>
    <row r="41" spans="1:6" ht="46.5">
      <c r="A41" s="255" t="s">
        <v>315</v>
      </c>
      <c r="B41" s="118" t="s">
        <v>43</v>
      </c>
      <c r="C41" s="158" t="s">
        <v>49</v>
      </c>
      <c r="D41" s="174"/>
      <c r="E41" s="174"/>
      <c r="F41" s="78">
        <f>F42</f>
        <v>2450640</v>
      </c>
    </row>
    <row r="42" spans="1:6" ht="46.5">
      <c r="A42" s="136" t="s">
        <v>591</v>
      </c>
      <c r="B42" s="118" t="s">
        <v>43</v>
      </c>
      <c r="C42" s="158" t="s">
        <v>49</v>
      </c>
      <c r="D42" s="150" t="s">
        <v>429</v>
      </c>
      <c r="E42" s="174"/>
      <c r="F42" s="78">
        <f>F45</f>
        <v>2450640</v>
      </c>
    </row>
    <row r="43" spans="1:6" ht="78">
      <c r="A43" s="136" t="s">
        <v>592</v>
      </c>
      <c r="B43" s="118" t="s">
        <v>43</v>
      </c>
      <c r="C43" s="158" t="s">
        <v>49</v>
      </c>
      <c r="D43" s="136" t="s">
        <v>430</v>
      </c>
      <c r="E43" s="174"/>
      <c r="F43" s="78">
        <f>F44</f>
        <v>2450640</v>
      </c>
    </row>
    <row r="44" spans="1:6" ht="46.5">
      <c r="A44" s="258" t="s">
        <v>264</v>
      </c>
      <c r="B44" s="118" t="s">
        <v>43</v>
      </c>
      <c r="C44" s="158" t="s">
        <v>49</v>
      </c>
      <c r="D44" s="136" t="s">
        <v>431</v>
      </c>
      <c r="E44" s="174"/>
      <c r="F44" s="78">
        <f>F45</f>
        <v>2450640</v>
      </c>
    </row>
    <row r="45" spans="1:6" ht="30.75">
      <c r="A45" s="211" t="s">
        <v>205</v>
      </c>
      <c r="B45" s="115" t="s">
        <v>43</v>
      </c>
      <c r="C45" s="157" t="s">
        <v>49</v>
      </c>
      <c r="D45" s="138" t="s">
        <v>265</v>
      </c>
      <c r="E45" s="178"/>
      <c r="F45" s="82">
        <f>F46+F47</f>
        <v>2450640</v>
      </c>
    </row>
    <row r="46" spans="1:6" ht="62.25">
      <c r="A46" s="256" t="s">
        <v>54</v>
      </c>
      <c r="B46" s="115" t="s">
        <v>43</v>
      </c>
      <c r="C46" s="157" t="s">
        <v>49</v>
      </c>
      <c r="D46" s="138" t="s">
        <v>265</v>
      </c>
      <c r="E46" s="157">
        <v>100</v>
      </c>
      <c r="F46" s="82">
        <f>'Ведомственная 2019'!G294</f>
        <v>2202040</v>
      </c>
    </row>
    <row r="47" spans="1:6" ht="30.75">
      <c r="A47" s="256" t="s">
        <v>185</v>
      </c>
      <c r="B47" s="115" t="s">
        <v>43</v>
      </c>
      <c r="C47" s="157" t="s">
        <v>49</v>
      </c>
      <c r="D47" s="138" t="s">
        <v>265</v>
      </c>
      <c r="E47" s="157">
        <v>200</v>
      </c>
      <c r="F47" s="82">
        <f>'Ведомственная 2019'!G295</f>
        <v>248600</v>
      </c>
    </row>
    <row r="48" spans="1:6" ht="15">
      <c r="A48" s="255" t="s">
        <v>197</v>
      </c>
      <c r="B48" s="118" t="s">
        <v>43</v>
      </c>
      <c r="C48" s="158" t="s">
        <v>303</v>
      </c>
      <c r="D48" s="174"/>
      <c r="E48" s="174"/>
      <c r="F48" s="78">
        <f>F49</f>
        <v>200000</v>
      </c>
    </row>
    <row r="49" spans="1:6" ht="15">
      <c r="A49" s="136" t="s">
        <v>365</v>
      </c>
      <c r="B49" s="118" t="s">
        <v>43</v>
      </c>
      <c r="C49" s="158" t="s">
        <v>303</v>
      </c>
      <c r="D49" s="136" t="s">
        <v>432</v>
      </c>
      <c r="E49" s="174"/>
      <c r="F49" s="78">
        <f>F50</f>
        <v>200000</v>
      </c>
    </row>
    <row r="50" spans="1:6" ht="30.75">
      <c r="A50" s="212" t="s">
        <v>6</v>
      </c>
      <c r="B50" s="118" t="s">
        <v>43</v>
      </c>
      <c r="C50" s="158" t="s">
        <v>303</v>
      </c>
      <c r="D50" s="136" t="s">
        <v>433</v>
      </c>
      <c r="E50" s="178"/>
      <c r="F50" s="78">
        <f>F51</f>
        <v>200000</v>
      </c>
    </row>
    <row r="51" spans="1:6" ht="30.75">
      <c r="A51" s="211" t="s">
        <v>6</v>
      </c>
      <c r="B51" s="115" t="s">
        <v>43</v>
      </c>
      <c r="C51" s="157" t="s">
        <v>303</v>
      </c>
      <c r="D51" s="138" t="s">
        <v>208</v>
      </c>
      <c r="E51" s="178"/>
      <c r="F51" s="82">
        <f>F52</f>
        <v>200000</v>
      </c>
    </row>
    <row r="52" spans="1:6" ht="15">
      <c r="A52" s="256" t="s">
        <v>306</v>
      </c>
      <c r="B52" s="115" t="s">
        <v>43</v>
      </c>
      <c r="C52" s="157" t="s">
        <v>303</v>
      </c>
      <c r="D52" s="138" t="s">
        <v>208</v>
      </c>
      <c r="E52" s="157">
        <v>800</v>
      </c>
      <c r="F52" s="82">
        <f>'Ведомственная 2019'!G45</f>
        <v>200000</v>
      </c>
    </row>
    <row r="53" spans="1:6" ht="15">
      <c r="A53" s="255" t="s">
        <v>18</v>
      </c>
      <c r="B53" s="118" t="s">
        <v>43</v>
      </c>
      <c r="C53" s="158" t="s">
        <v>191</v>
      </c>
      <c r="D53" s="174" t="s">
        <v>364</v>
      </c>
      <c r="E53" s="174"/>
      <c r="F53" s="78">
        <f>F54+F83+F93+F99+F104+F88+F108+F76</f>
        <v>18638728.18</v>
      </c>
    </row>
    <row r="54" spans="1:6" ht="37.5" customHeight="1">
      <c r="A54" s="136" t="s">
        <v>593</v>
      </c>
      <c r="B54" s="118" t="s">
        <v>43</v>
      </c>
      <c r="C54" s="118" t="s">
        <v>191</v>
      </c>
      <c r="D54" s="150" t="s">
        <v>434</v>
      </c>
      <c r="E54" s="174"/>
      <c r="F54" s="78">
        <f>F55+F59+F63</f>
        <v>1242121</v>
      </c>
    </row>
    <row r="55" spans="1:6" ht="62.25">
      <c r="A55" s="136" t="s">
        <v>594</v>
      </c>
      <c r="B55" s="118" t="s">
        <v>43</v>
      </c>
      <c r="C55" s="118" t="s">
        <v>191</v>
      </c>
      <c r="D55" s="150" t="s">
        <v>450</v>
      </c>
      <c r="E55" s="174"/>
      <c r="F55" s="78">
        <f>F56</f>
        <v>122900</v>
      </c>
    </row>
    <row r="56" spans="1:6" ht="51.75" customHeight="1">
      <c r="A56" s="122" t="s">
        <v>212</v>
      </c>
      <c r="B56" s="118" t="s">
        <v>43</v>
      </c>
      <c r="C56" s="118" t="s">
        <v>191</v>
      </c>
      <c r="D56" s="122" t="s">
        <v>474</v>
      </c>
      <c r="E56" s="174"/>
      <c r="F56" s="78">
        <f>F57</f>
        <v>122900</v>
      </c>
    </row>
    <row r="57" spans="1:6" ht="46.5">
      <c r="A57" s="211" t="s">
        <v>1</v>
      </c>
      <c r="B57" s="115" t="s">
        <v>43</v>
      </c>
      <c r="C57" s="115" t="s">
        <v>191</v>
      </c>
      <c r="D57" s="124" t="s">
        <v>213</v>
      </c>
      <c r="E57" s="178"/>
      <c r="F57" s="82">
        <f>F58</f>
        <v>122900</v>
      </c>
    </row>
    <row r="58" spans="1:6" ht="30.75">
      <c r="A58" s="256" t="s">
        <v>55</v>
      </c>
      <c r="B58" s="115" t="s">
        <v>43</v>
      </c>
      <c r="C58" s="115" t="s">
        <v>191</v>
      </c>
      <c r="D58" s="124" t="s">
        <v>213</v>
      </c>
      <c r="E58" s="157">
        <v>600</v>
      </c>
      <c r="F58" s="82">
        <f>'Ведомственная 2019'!G51</f>
        <v>122900</v>
      </c>
    </row>
    <row r="59" spans="1:6" ht="62.25">
      <c r="A59" s="136" t="s">
        <v>595</v>
      </c>
      <c r="B59" s="118" t="s">
        <v>43</v>
      </c>
      <c r="C59" s="118" t="s">
        <v>191</v>
      </c>
      <c r="D59" s="150" t="s">
        <v>452</v>
      </c>
      <c r="E59" s="174"/>
      <c r="F59" s="78">
        <f>F60</f>
        <v>44000</v>
      </c>
    </row>
    <row r="60" spans="1:6" ht="46.5">
      <c r="A60" s="255" t="s">
        <v>214</v>
      </c>
      <c r="B60" s="118" t="s">
        <v>43</v>
      </c>
      <c r="C60" s="118" t="s">
        <v>191</v>
      </c>
      <c r="D60" s="181" t="s">
        <v>475</v>
      </c>
      <c r="E60" s="174"/>
      <c r="F60" s="78">
        <f>F61</f>
        <v>44000</v>
      </c>
    </row>
    <row r="61" spans="1:6" ht="15">
      <c r="A61" s="124" t="s">
        <v>215</v>
      </c>
      <c r="B61" s="115" t="s">
        <v>43</v>
      </c>
      <c r="C61" s="115" t="s">
        <v>191</v>
      </c>
      <c r="D61" s="138" t="s">
        <v>309</v>
      </c>
      <c r="E61" s="157"/>
      <c r="F61" s="82">
        <f>F62</f>
        <v>44000</v>
      </c>
    </row>
    <row r="62" spans="1:6" ht="30.75">
      <c r="A62" s="256" t="s">
        <v>185</v>
      </c>
      <c r="B62" s="115" t="s">
        <v>43</v>
      </c>
      <c r="C62" s="115" t="s">
        <v>191</v>
      </c>
      <c r="D62" s="138" t="s">
        <v>309</v>
      </c>
      <c r="E62" s="157" t="s">
        <v>196</v>
      </c>
      <c r="F62" s="82">
        <f>'Ведомственная 2019'!G55</f>
        <v>44000</v>
      </c>
    </row>
    <row r="63" spans="1:6" ht="78">
      <c r="A63" s="136" t="s">
        <v>596</v>
      </c>
      <c r="B63" s="118" t="s">
        <v>43</v>
      </c>
      <c r="C63" s="158" t="s">
        <v>191</v>
      </c>
      <c r="D63" s="241" t="s">
        <v>451</v>
      </c>
      <c r="E63" s="174"/>
      <c r="F63" s="78">
        <f>F64+F67+F70</f>
        <v>1075221</v>
      </c>
    </row>
    <row r="64" spans="1:6" ht="78">
      <c r="A64" s="255" t="s">
        <v>366</v>
      </c>
      <c r="B64" s="118" t="s">
        <v>43</v>
      </c>
      <c r="C64" s="118" t="s">
        <v>191</v>
      </c>
      <c r="D64" s="136" t="s">
        <v>476</v>
      </c>
      <c r="E64" s="137"/>
      <c r="F64" s="78">
        <f>F65</f>
        <v>5000</v>
      </c>
    </row>
    <row r="65" spans="1:6" ht="15">
      <c r="A65" s="124" t="s">
        <v>215</v>
      </c>
      <c r="B65" s="115" t="s">
        <v>43</v>
      </c>
      <c r="C65" s="115" t="s">
        <v>191</v>
      </c>
      <c r="D65" s="138" t="s">
        <v>219</v>
      </c>
      <c r="E65" s="134"/>
      <c r="F65" s="82">
        <f>F66</f>
        <v>5000</v>
      </c>
    </row>
    <row r="66" spans="1:6" ht="30.75">
      <c r="A66" s="256" t="s">
        <v>185</v>
      </c>
      <c r="B66" s="115" t="s">
        <v>43</v>
      </c>
      <c r="C66" s="115" t="s">
        <v>191</v>
      </c>
      <c r="D66" s="138" t="s">
        <v>219</v>
      </c>
      <c r="E66" s="139">
        <v>200</v>
      </c>
      <c r="F66" s="82">
        <f>'Ведомственная 2019'!G65</f>
        <v>5000</v>
      </c>
    </row>
    <row r="67" spans="1:6" ht="30.75">
      <c r="A67" s="258" t="s">
        <v>218</v>
      </c>
      <c r="B67" s="118" t="s">
        <v>43</v>
      </c>
      <c r="C67" s="118" t="s">
        <v>191</v>
      </c>
      <c r="D67" s="136" t="s">
        <v>477</v>
      </c>
      <c r="E67" s="137"/>
      <c r="F67" s="78">
        <f>F68</f>
        <v>116000</v>
      </c>
    </row>
    <row r="68" spans="1:6" ht="15">
      <c r="A68" s="124" t="s">
        <v>215</v>
      </c>
      <c r="B68" s="115" t="s">
        <v>43</v>
      </c>
      <c r="C68" s="115" t="s">
        <v>191</v>
      </c>
      <c r="D68" s="138" t="s">
        <v>220</v>
      </c>
      <c r="E68" s="134"/>
      <c r="F68" s="82">
        <f>F69</f>
        <v>116000</v>
      </c>
    </row>
    <row r="69" spans="1:6" ht="30.75">
      <c r="A69" s="256" t="s">
        <v>185</v>
      </c>
      <c r="B69" s="115" t="s">
        <v>43</v>
      </c>
      <c r="C69" s="115" t="s">
        <v>191</v>
      </c>
      <c r="D69" s="138" t="s">
        <v>220</v>
      </c>
      <c r="E69" s="134">
        <v>200</v>
      </c>
      <c r="F69" s="82">
        <f>'Ведомственная 2019'!G68</f>
        <v>116000</v>
      </c>
    </row>
    <row r="70" spans="1:6" ht="62.25">
      <c r="A70" s="258" t="s">
        <v>216</v>
      </c>
      <c r="B70" s="118" t="s">
        <v>43</v>
      </c>
      <c r="C70" s="118" t="s">
        <v>191</v>
      </c>
      <c r="D70" s="136" t="s">
        <v>478</v>
      </c>
      <c r="E70" s="174"/>
      <c r="F70" s="78">
        <f>F71+F74</f>
        <v>954221</v>
      </c>
    </row>
    <row r="71" spans="1:6" ht="46.5">
      <c r="A71" s="256" t="s">
        <v>0</v>
      </c>
      <c r="B71" s="115" t="s">
        <v>43</v>
      </c>
      <c r="C71" s="115" t="s">
        <v>191</v>
      </c>
      <c r="D71" s="138" t="s">
        <v>217</v>
      </c>
      <c r="E71" s="178"/>
      <c r="F71" s="82">
        <f>F72+F73</f>
        <v>876600</v>
      </c>
    </row>
    <row r="72" spans="1:6" ht="62.25">
      <c r="A72" s="256" t="s">
        <v>54</v>
      </c>
      <c r="B72" s="115" t="s">
        <v>43</v>
      </c>
      <c r="C72" s="115" t="s">
        <v>191</v>
      </c>
      <c r="D72" s="138" t="s">
        <v>217</v>
      </c>
      <c r="E72" s="157">
        <v>100</v>
      </c>
      <c r="F72" s="82">
        <f>'Ведомственная 2019'!G59</f>
        <v>874600</v>
      </c>
    </row>
    <row r="73" spans="1:6" ht="30.75">
      <c r="A73" s="256" t="s">
        <v>185</v>
      </c>
      <c r="B73" s="115" t="s">
        <v>43</v>
      </c>
      <c r="C73" s="115" t="s">
        <v>191</v>
      </c>
      <c r="D73" s="138" t="s">
        <v>217</v>
      </c>
      <c r="E73" s="157">
        <v>200</v>
      </c>
      <c r="F73" s="82">
        <f>'Ведомственная 2019'!G60</f>
        <v>2000</v>
      </c>
    </row>
    <row r="74" spans="1:6" ht="30.75">
      <c r="A74" s="258" t="s">
        <v>205</v>
      </c>
      <c r="B74" s="273" t="s">
        <v>43</v>
      </c>
      <c r="C74" s="273" t="s">
        <v>191</v>
      </c>
      <c r="D74" s="122" t="s">
        <v>581</v>
      </c>
      <c r="E74" s="134"/>
      <c r="F74" s="78">
        <f>F75</f>
        <v>77621</v>
      </c>
    </row>
    <row r="75" spans="1:6" ht="62.25">
      <c r="A75" s="125" t="s">
        <v>54</v>
      </c>
      <c r="B75" s="115" t="s">
        <v>43</v>
      </c>
      <c r="C75" s="115" t="s">
        <v>191</v>
      </c>
      <c r="D75" s="124" t="s">
        <v>581</v>
      </c>
      <c r="E75" s="134">
        <v>100</v>
      </c>
      <c r="F75" s="82">
        <f>'Ведомственная 2019'!G62</f>
        <v>77621</v>
      </c>
    </row>
    <row r="76" spans="1:6" ht="46.5">
      <c r="A76" s="255" t="s">
        <v>597</v>
      </c>
      <c r="B76" s="118" t="s">
        <v>43</v>
      </c>
      <c r="C76" s="118" t="s">
        <v>191</v>
      </c>
      <c r="D76" s="127" t="s">
        <v>435</v>
      </c>
      <c r="E76" s="135"/>
      <c r="F76" s="78">
        <f>F77</f>
        <v>230000</v>
      </c>
    </row>
    <row r="77" spans="1:6" ht="78">
      <c r="A77" s="255" t="s">
        <v>598</v>
      </c>
      <c r="B77" s="118" t="s">
        <v>43</v>
      </c>
      <c r="C77" s="118" t="s">
        <v>191</v>
      </c>
      <c r="D77" s="122" t="s">
        <v>473</v>
      </c>
      <c r="E77" s="135"/>
      <c r="F77" s="78">
        <f>F78</f>
        <v>230000</v>
      </c>
    </row>
    <row r="78" spans="1:6" ht="53.25" customHeight="1">
      <c r="A78" s="255" t="s">
        <v>145</v>
      </c>
      <c r="B78" s="118" t="s">
        <v>43</v>
      </c>
      <c r="C78" s="118" t="s">
        <v>191</v>
      </c>
      <c r="D78" s="122" t="s">
        <v>479</v>
      </c>
      <c r="E78" s="135"/>
      <c r="F78" s="78">
        <f>F79+F81</f>
        <v>230000</v>
      </c>
    </row>
    <row r="79" spans="1:6" ht="15">
      <c r="A79" s="255" t="s">
        <v>352</v>
      </c>
      <c r="B79" s="118" t="s">
        <v>43</v>
      </c>
      <c r="C79" s="118" t="s">
        <v>191</v>
      </c>
      <c r="D79" s="122" t="s">
        <v>353</v>
      </c>
      <c r="E79" s="135"/>
      <c r="F79" s="78">
        <f>F80</f>
        <v>115000</v>
      </c>
    </row>
    <row r="80" spans="1:6" ht="30.75">
      <c r="A80" s="256" t="s">
        <v>185</v>
      </c>
      <c r="B80" s="115" t="s">
        <v>43</v>
      </c>
      <c r="C80" s="115" t="s">
        <v>191</v>
      </c>
      <c r="D80" s="124" t="s">
        <v>353</v>
      </c>
      <c r="E80" s="134">
        <v>200</v>
      </c>
      <c r="F80" s="82">
        <f>'Ведомственная 2019'!G73</f>
        <v>115000</v>
      </c>
    </row>
    <row r="81" spans="1:6" ht="15">
      <c r="A81" s="255" t="s">
        <v>146</v>
      </c>
      <c r="B81" s="118" t="s">
        <v>43</v>
      </c>
      <c r="C81" s="118" t="s">
        <v>191</v>
      </c>
      <c r="D81" s="122" t="s">
        <v>147</v>
      </c>
      <c r="E81" s="135"/>
      <c r="F81" s="78">
        <f>F82</f>
        <v>115000</v>
      </c>
    </row>
    <row r="82" spans="1:6" ht="30.75">
      <c r="A82" s="256" t="s">
        <v>185</v>
      </c>
      <c r="B82" s="115" t="s">
        <v>43</v>
      </c>
      <c r="C82" s="115" t="s">
        <v>191</v>
      </c>
      <c r="D82" s="124" t="s">
        <v>147</v>
      </c>
      <c r="E82" s="134">
        <v>200</v>
      </c>
      <c r="F82" s="82">
        <f>'Ведомственная 2019'!G75</f>
        <v>115000</v>
      </c>
    </row>
    <row r="83" spans="1:6" ht="46.5">
      <c r="A83" s="156" t="s">
        <v>682</v>
      </c>
      <c r="B83" s="280" t="s">
        <v>43</v>
      </c>
      <c r="C83" s="280" t="s">
        <v>191</v>
      </c>
      <c r="D83" s="127" t="s">
        <v>678</v>
      </c>
      <c r="E83" s="135"/>
      <c r="F83" s="78">
        <f>F84</f>
        <v>82500</v>
      </c>
    </row>
    <row r="84" spans="1:6" ht="93">
      <c r="A84" s="156" t="s">
        <v>683</v>
      </c>
      <c r="B84" s="280" t="s">
        <v>43</v>
      </c>
      <c r="C84" s="280" t="s">
        <v>191</v>
      </c>
      <c r="D84" s="127" t="s">
        <v>679</v>
      </c>
      <c r="E84" s="135"/>
      <c r="F84" s="78">
        <f>F85</f>
        <v>82500</v>
      </c>
    </row>
    <row r="85" spans="1:6" ht="62.25">
      <c r="A85" s="156" t="s">
        <v>743</v>
      </c>
      <c r="B85" s="280" t="s">
        <v>43</v>
      </c>
      <c r="C85" s="280" t="s">
        <v>191</v>
      </c>
      <c r="D85" s="127" t="s">
        <v>742</v>
      </c>
      <c r="E85" s="135"/>
      <c r="F85" s="78">
        <f>F86</f>
        <v>82500</v>
      </c>
    </row>
    <row r="86" spans="1:6" ht="30.75">
      <c r="A86" s="255" t="s">
        <v>751</v>
      </c>
      <c r="B86" s="280" t="s">
        <v>43</v>
      </c>
      <c r="C86" s="280" t="s">
        <v>191</v>
      </c>
      <c r="D86" s="127" t="s">
        <v>750</v>
      </c>
      <c r="E86" s="135"/>
      <c r="F86" s="78">
        <f>F87</f>
        <v>82500</v>
      </c>
    </row>
    <row r="87" spans="1:6" ht="30.75">
      <c r="A87" s="256" t="s">
        <v>185</v>
      </c>
      <c r="B87" s="115" t="s">
        <v>43</v>
      </c>
      <c r="C87" s="115" t="s">
        <v>191</v>
      </c>
      <c r="D87" s="144" t="s">
        <v>750</v>
      </c>
      <c r="E87" s="126">
        <v>200</v>
      </c>
      <c r="F87" s="82">
        <f>'Ведомственная 2019'!G80</f>
        <v>82500</v>
      </c>
    </row>
    <row r="88" spans="1:6" ht="46.5">
      <c r="A88" s="255" t="s">
        <v>599</v>
      </c>
      <c r="B88" s="118" t="s">
        <v>43</v>
      </c>
      <c r="C88" s="158" t="s">
        <v>191</v>
      </c>
      <c r="D88" s="150" t="s">
        <v>436</v>
      </c>
      <c r="E88" s="137"/>
      <c r="F88" s="78">
        <f>F89</f>
        <v>45000</v>
      </c>
    </row>
    <row r="89" spans="1:6" ht="62.25">
      <c r="A89" s="255" t="s">
        <v>600</v>
      </c>
      <c r="B89" s="118" t="s">
        <v>43</v>
      </c>
      <c r="C89" s="158" t="s">
        <v>191</v>
      </c>
      <c r="D89" s="136" t="s">
        <v>472</v>
      </c>
      <c r="E89" s="137"/>
      <c r="F89" s="78">
        <f>F90</f>
        <v>45000</v>
      </c>
    </row>
    <row r="90" spans="1:6" ht="62.25">
      <c r="A90" s="122" t="s">
        <v>34</v>
      </c>
      <c r="B90" s="118" t="s">
        <v>43</v>
      </c>
      <c r="C90" s="158" t="s">
        <v>191</v>
      </c>
      <c r="D90" s="136" t="s">
        <v>480</v>
      </c>
      <c r="E90" s="137"/>
      <c r="F90" s="78">
        <f>F91</f>
        <v>45000</v>
      </c>
    </row>
    <row r="91" spans="1:6" ht="19.5" customHeight="1">
      <c r="A91" s="255" t="s">
        <v>221</v>
      </c>
      <c r="B91" s="280" t="s">
        <v>43</v>
      </c>
      <c r="C91" s="158" t="s">
        <v>191</v>
      </c>
      <c r="D91" s="136" t="s">
        <v>222</v>
      </c>
      <c r="E91" s="137"/>
      <c r="F91" s="78">
        <f>F92</f>
        <v>45000</v>
      </c>
    </row>
    <row r="92" spans="1:6" ht="30.75">
      <c r="A92" s="256" t="s">
        <v>185</v>
      </c>
      <c r="B92" s="115" t="s">
        <v>43</v>
      </c>
      <c r="C92" s="157" t="s">
        <v>191</v>
      </c>
      <c r="D92" s="138" t="s">
        <v>222</v>
      </c>
      <c r="E92" s="139">
        <v>200</v>
      </c>
      <c r="F92" s="82">
        <f>'Ведомственная 2019'!G85</f>
        <v>45000</v>
      </c>
    </row>
    <row r="93" spans="1:6" ht="46.5">
      <c r="A93" s="136" t="s">
        <v>601</v>
      </c>
      <c r="B93" s="118" t="s">
        <v>43</v>
      </c>
      <c r="C93" s="158" t="s">
        <v>191</v>
      </c>
      <c r="D93" s="150" t="s">
        <v>437</v>
      </c>
      <c r="E93" s="174"/>
      <c r="F93" s="78">
        <f>F94</f>
        <v>289309</v>
      </c>
    </row>
    <row r="94" spans="1:6" ht="78">
      <c r="A94" s="136" t="s">
        <v>602</v>
      </c>
      <c r="B94" s="118" t="s">
        <v>43</v>
      </c>
      <c r="C94" s="158" t="s">
        <v>191</v>
      </c>
      <c r="D94" s="150" t="s">
        <v>471</v>
      </c>
      <c r="E94" s="174"/>
      <c r="F94" s="78">
        <f>F95</f>
        <v>289309</v>
      </c>
    </row>
    <row r="95" spans="1:6" ht="46.5">
      <c r="A95" s="258" t="s">
        <v>223</v>
      </c>
      <c r="B95" s="118" t="s">
        <v>43</v>
      </c>
      <c r="C95" s="158" t="s">
        <v>191</v>
      </c>
      <c r="D95" s="122" t="s">
        <v>481</v>
      </c>
      <c r="E95" s="174"/>
      <c r="F95" s="78">
        <f>F96</f>
        <v>289309</v>
      </c>
    </row>
    <row r="96" spans="1:6" ht="30.75">
      <c r="A96" s="211" t="s">
        <v>2</v>
      </c>
      <c r="B96" s="115" t="s">
        <v>43</v>
      </c>
      <c r="C96" s="157" t="s">
        <v>191</v>
      </c>
      <c r="D96" s="138" t="s">
        <v>224</v>
      </c>
      <c r="E96" s="178"/>
      <c r="F96" s="78">
        <f>F97+F98</f>
        <v>289309</v>
      </c>
    </row>
    <row r="97" spans="1:6" ht="62.25">
      <c r="A97" s="256" t="s">
        <v>54</v>
      </c>
      <c r="B97" s="115" t="s">
        <v>43</v>
      </c>
      <c r="C97" s="157" t="s">
        <v>191</v>
      </c>
      <c r="D97" s="138" t="s">
        <v>224</v>
      </c>
      <c r="E97" s="157">
        <v>100</v>
      </c>
      <c r="F97" s="82">
        <f>'Ведомственная 2019'!G90</f>
        <v>262553</v>
      </c>
    </row>
    <row r="98" spans="1:6" ht="30.75">
      <c r="A98" s="256" t="s">
        <v>185</v>
      </c>
      <c r="B98" s="115" t="s">
        <v>43</v>
      </c>
      <c r="C98" s="157" t="s">
        <v>191</v>
      </c>
      <c r="D98" s="138" t="s">
        <v>224</v>
      </c>
      <c r="E98" s="157">
        <v>200</v>
      </c>
      <c r="F98" s="82">
        <f>'Ведомственная 2019'!G91</f>
        <v>26756</v>
      </c>
    </row>
    <row r="99" spans="1:6" ht="48.75" customHeight="1">
      <c r="A99" s="255" t="s">
        <v>603</v>
      </c>
      <c r="B99" s="118" t="s">
        <v>43</v>
      </c>
      <c r="C99" s="158" t="s">
        <v>191</v>
      </c>
      <c r="D99" s="136" t="s">
        <v>438</v>
      </c>
      <c r="E99" s="137"/>
      <c r="F99" s="78">
        <f>F100</f>
        <v>30000</v>
      </c>
    </row>
    <row r="100" spans="1:6" ht="86.25" customHeight="1">
      <c r="A100" s="255" t="s">
        <v>604</v>
      </c>
      <c r="B100" s="118" t="s">
        <v>43</v>
      </c>
      <c r="C100" s="158" t="s">
        <v>191</v>
      </c>
      <c r="D100" s="136" t="s">
        <v>470</v>
      </c>
      <c r="E100" s="137"/>
      <c r="F100" s="78">
        <f>F101</f>
        <v>30000</v>
      </c>
    </row>
    <row r="101" spans="1:6" ht="62.25">
      <c r="A101" s="255" t="s">
        <v>7</v>
      </c>
      <c r="B101" s="118" t="s">
        <v>43</v>
      </c>
      <c r="C101" s="158" t="s">
        <v>191</v>
      </c>
      <c r="D101" s="136" t="s">
        <v>482</v>
      </c>
      <c r="E101" s="137"/>
      <c r="F101" s="78">
        <f>F102</f>
        <v>30000</v>
      </c>
    </row>
    <row r="102" spans="1:6" ht="30.75">
      <c r="A102" s="256" t="s">
        <v>8</v>
      </c>
      <c r="B102" s="115" t="s">
        <v>43</v>
      </c>
      <c r="C102" s="157" t="s">
        <v>191</v>
      </c>
      <c r="D102" s="138" t="s">
        <v>9</v>
      </c>
      <c r="E102" s="139"/>
      <c r="F102" s="82">
        <f>F103</f>
        <v>30000</v>
      </c>
    </row>
    <row r="103" spans="1:6" ht="15">
      <c r="A103" s="256" t="s">
        <v>327</v>
      </c>
      <c r="B103" s="115" t="s">
        <v>43</v>
      </c>
      <c r="C103" s="157" t="s">
        <v>191</v>
      </c>
      <c r="D103" s="138" t="s">
        <v>9</v>
      </c>
      <c r="E103" s="139">
        <v>300</v>
      </c>
      <c r="F103" s="82">
        <f>'Ведомственная 2019'!G96</f>
        <v>30000</v>
      </c>
    </row>
    <row r="104" spans="1:6" ht="30.75">
      <c r="A104" s="255" t="s">
        <v>61</v>
      </c>
      <c r="B104" s="118" t="s">
        <v>43</v>
      </c>
      <c r="C104" s="158" t="s">
        <v>191</v>
      </c>
      <c r="D104" s="136" t="s">
        <v>439</v>
      </c>
      <c r="E104" s="182"/>
      <c r="F104" s="78">
        <f>F105</f>
        <v>3302084.2300000004</v>
      </c>
    </row>
    <row r="105" spans="1:6" ht="30.75">
      <c r="A105" s="255" t="s">
        <v>587</v>
      </c>
      <c r="B105" s="118" t="s">
        <v>43</v>
      </c>
      <c r="C105" s="158" t="s">
        <v>191</v>
      </c>
      <c r="D105" s="136" t="s">
        <v>469</v>
      </c>
      <c r="E105" s="182"/>
      <c r="F105" s="78">
        <f>F106</f>
        <v>3302084.2300000004</v>
      </c>
    </row>
    <row r="106" spans="1:6" ht="30.75">
      <c r="A106" s="256" t="s">
        <v>522</v>
      </c>
      <c r="B106" s="115" t="s">
        <v>43</v>
      </c>
      <c r="C106" s="157" t="s">
        <v>191</v>
      </c>
      <c r="D106" s="138" t="s">
        <v>225</v>
      </c>
      <c r="E106" s="179"/>
      <c r="F106" s="82">
        <f>F107</f>
        <v>3302084.2300000004</v>
      </c>
    </row>
    <row r="107" spans="1:6" ht="15">
      <c r="A107" s="256" t="s">
        <v>306</v>
      </c>
      <c r="B107" s="115" t="s">
        <v>43</v>
      </c>
      <c r="C107" s="157" t="s">
        <v>191</v>
      </c>
      <c r="D107" s="138" t="s">
        <v>225</v>
      </c>
      <c r="E107" s="157" t="s">
        <v>189</v>
      </c>
      <c r="F107" s="82">
        <f>'Ведомственная 2019'!G100</f>
        <v>3302084.2300000004</v>
      </c>
    </row>
    <row r="108" spans="1:6" ht="30.75">
      <c r="A108" s="255" t="s">
        <v>38</v>
      </c>
      <c r="B108" s="118" t="s">
        <v>43</v>
      </c>
      <c r="C108" s="158" t="s">
        <v>191</v>
      </c>
      <c r="D108" s="150" t="s">
        <v>427</v>
      </c>
      <c r="E108" s="126"/>
      <c r="F108" s="78">
        <f>F109</f>
        <v>13417713.95</v>
      </c>
    </row>
    <row r="109" spans="1:6" ht="30.75">
      <c r="A109" s="255" t="s">
        <v>5</v>
      </c>
      <c r="B109" s="118" t="s">
        <v>43</v>
      </c>
      <c r="C109" s="158" t="s">
        <v>191</v>
      </c>
      <c r="D109" s="150" t="s">
        <v>428</v>
      </c>
      <c r="E109" s="126"/>
      <c r="F109" s="78">
        <f>F110+F113+F117+F119</f>
        <v>13417713.95</v>
      </c>
    </row>
    <row r="110" spans="1:6" ht="48" customHeight="1">
      <c r="A110" s="212" t="s">
        <v>667</v>
      </c>
      <c r="B110" s="118" t="s">
        <v>43</v>
      </c>
      <c r="C110" s="158" t="s">
        <v>191</v>
      </c>
      <c r="D110" s="136" t="s">
        <v>259</v>
      </c>
      <c r="E110" s="178"/>
      <c r="F110" s="78">
        <f>F111+F112</f>
        <v>2886632</v>
      </c>
    </row>
    <row r="111" spans="1:6" ht="62.25">
      <c r="A111" s="256" t="s">
        <v>54</v>
      </c>
      <c r="B111" s="115" t="s">
        <v>43</v>
      </c>
      <c r="C111" s="157" t="s">
        <v>191</v>
      </c>
      <c r="D111" s="138" t="s">
        <v>259</v>
      </c>
      <c r="E111" s="157">
        <v>100</v>
      </c>
      <c r="F111" s="82">
        <f>'Ведомственная 2019'!G104</f>
        <v>979357</v>
      </c>
    </row>
    <row r="112" spans="1:6" ht="30.75">
      <c r="A112" s="256" t="s">
        <v>185</v>
      </c>
      <c r="B112" s="115" t="s">
        <v>43</v>
      </c>
      <c r="C112" s="157" t="s">
        <v>191</v>
      </c>
      <c r="D112" s="138" t="s">
        <v>259</v>
      </c>
      <c r="E112" s="157">
        <v>200</v>
      </c>
      <c r="F112" s="82">
        <f>'Ведомственная 2019'!G105</f>
        <v>1907275</v>
      </c>
    </row>
    <row r="113" spans="1:6" ht="30.75">
      <c r="A113" s="255" t="s">
        <v>192</v>
      </c>
      <c r="B113" s="118" t="s">
        <v>43</v>
      </c>
      <c r="C113" s="158" t="s">
        <v>191</v>
      </c>
      <c r="D113" s="136" t="s">
        <v>226</v>
      </c>
      <c r="E113" s="174"/>
      <c r="F113" s="82">
        <f>F114+F115+F116</f>
        <v>10008640</v>
      </c>
    </row>
    <row r="114" spans="1:6" ht="62.25">
      <c r="A114" s="256" t="s">
        <v>54</v>
      </c>
      <c r="B114" s="115" t="s">
        <v>43</v>
      </c>
      <c r="C114" s="157" t="s">
        <v>191</v>
      </c>
      <c r="D114" s="138" t="s">
        <v>226</v>
      </c>
      <c r="E114" s="157" t="s">
        <v>195</v>
      </c>
      <c r="F114" s="82">
        <f>'Ведомственная 2019'!G107</f>
        <v>6390096</v>
      </c>
    </row>
    <row r="115" spans="1:6" ht="30.75">
      <c r="A115" s="256" t="s">
        <v>185</v>
      </c>
      <c r="B115" s="115" t="s">
        <v>43</v>
      </c>
      <c r="C115" s="157" t="s">
        <v>191</v>
      </c>
      <c r="D115" s="138" t="s">
        <v>226</v>
      </c>
      <c r="E115" s="157" t="s">
        <v>196</v>
      </c>
      <c r="F115" s="82">
        <f>'Ведомственная 2019'!G108</f>
        <v>3557609</v>
      </c>
    </row>
    <row r="116" spans="1:6" ht="15">
      <c r="A116" s="256" t="s">
        <v>306</v>
      </c>
      <c r="B116" s="115" t="s">
        <v>43</v>
      </c>
      <c r="C116" s="157" t="s">
        <v>191</v>
      </c>
      <c r="D116" s="138" t="s">
        <v>226</v>
      </c>
      <c r="E116" s="157" t="s">
        <v>189</v>
      </c>
      <c r="F116" s="82">
        <f>'Ведомственная 2019'!G109</f>
        <v>60935</v>
      </c>
    </row>
    <row r="117" spans="1:6" ht="30.75">
      <c r="A117" s="136" t="s">
        <v>60</v>
      </c>
      <c r="B117" s="118" t="s">
        <v>43</v>
      </c>
      <c r="C117" s="158" t="s">
        <v>191</v>
      </c>
      <c r="D117" s="136" t="s">
        <v>227</v>
      </c>
      <c r="E117" s="118"/>
      <c r="F117" s="78">
        <f>F118</f>
        <v>180000</v>
      </c>
    </row>
    <row r="118" spans="1:6" ht="30.75">
      <c r="A118" s="256" t="s">
        <v>185</v>
      </c>
      <c r="B118" s="115" t="s">
        <v>43</v>
      </c>
      <c r="C118" s="157" t="s">
        <v>191</v>
      </c>
      <c r="D118" s="138" t="s">
        <v>227</v>
      </c>
      <c r="E118" s="139">
        <v>200</v>
      </c>
      <c r="F118" s="82">
        <f>'Ведомственная 2019'!G111+'Ведомственная 2019'!G464</f>
        <v>180000</v>
      </c>
    </row>
    <row r="119" spans="1:6" ht="32.25" customHeight="1">
      <c r="A119" s="117" t="s">
        <v>660</v>
      </c>
      <c r="B119" s="274" t="s">
        <v>43</v>
      </c>
      <c r="C119" s="274" t="s">
        <v>191</v>
      </c>
      <c r="D119" s="122" t="s">
        <v>661</v>
      </c>
      <c r="E119" s="129"/>
      <c r="F119" s="78">
        <f>F120</f>
        <v>342441.95</v>
      </c>
    </row>
    <row r="120" spans="1:6" ht="18.75" customHeight="1">
      <c r="A120" s="132" t="s">
        <v>326</v>
      </c>
      <c r="B120" s="115" t="s">
        <v>43</v>
      </c>
      <c r="C120" s="115" t="s">
        <v>191</v>
      </c>
      <c r="D120" s="124" t="s">
        <v>661</v>
      </c>
      <c r="E120" s="126">
        <v>500</v>
      </c>
      <c r="F120" s="82">
        <f>'Ведомственная 2019'!G113</f>
        <v>342441.95</v>
      </c>
    </row>
    <row r="121" spans="1:6" ht="30.75">
      <c r="A121" s="255" t="s">
        <v>367</v>
      </c>
      <c r="B121" s="146" t="s">
        <v>45</v>
      </c>
      <c r="C121" s="174" t="s">
        <v>364</v>
      </c>
      <c r="D121" s="174" t="s">
        <v>364</v>
      </c>
      <c r="E121" s="174"/>
      <c r="F121" s="78">
        <f>F122+F139</f>
        <v>344000</v>
      </c>
    </row>
    <row r="122" spans="1:6" ht="35.25" customHeight="1">
      <c r="A122" s="255" t="s">
        <v>11</v>
      </c>
      <c r="B122" s="118" t="s">
        <v>45</v>
      </c>
      <c r="C122" s="158" t="s">
        <v>48</v>
      </c>
      <c r="D122" s="174" t="s">
        <v>364</v>
      </c>
      <c r="E122" s="174"/>
      <c r="F122" s="78">
        <f>F123</f>
        <v>324000</v>
      </c>
    </row>
    <row r="123" spans="1:6" ht="65.25" customHeight="1">
      <c r="A123" s="136" t="s">
        <v>605</v>
      </c>
      <c r="B123" s="118" t="s">
        <v>45</v>
      </c>
      <c r="C123" s="158" t="s">
        <v>48</v>
      </c>
      <c r="D123" s="150" t="s">
        <v>440</v>
      </c>
      <c r="E123" s="174"/>
      <c r="F123" s="78">
        <f>F124+F128</f>
        <v>324000</v>
      </c>
    </row>
    <row r="124" spans="1:6" ht="124.5">
      <c r="A124" s="255" t="s">
        <v>606</v>
      </c>
      <c r="B124" s="118" t="s">
        <v>45</v>
      </c>
      <c r="C124" s="118" t="s">
        <v>48</v>
      </c>
      <c r="D124" s="127" t="s">
        <v>519</v>
      </c>
      <c r="E124" s="174"/>
      <c r="F124" s="78">
        <f>F125</f>
        <v>40000</v>
      </c>
    </row>
    <row r="125" spans="1:6" ht="46.5">
      <c r="A125" s="122" t="s">
        <v>398</v>
      </c>
      <c r="B125" s="118" t="s">
        <v>45</v>
      </c>
      <c r="C125" s="118" t="s">
        <v>48</v>
      </c>
      <c r="D125" s="122" t="s">
        <v>520</v>
      </c>
      <c r="E125" s="135"/>
      <c r="F125" s="78">
        <f>F126</f>
        <v>40000</v>
      </c>
    </row>
    <row r="126" spans="1:6" ht="46.5">
      <c r="A126" s="256" t="s">
        <v>59</v>
      </c>
      <c r="B126" s="115" t="s">
        <v>45</v>
      </c>
      <c r="C126" s="115" t="s">
        <v>48</v>
      </c>
      <c r="D126" s="138" t="s">
        <v>397</v>
      </c>
      <c r="E126" s="145"/>
      <c r="F126" s="82">
        <f>F127</f>
        <v>40000</v>
      </c>
    </row>
    <row r="127" spans="1:6" ht="30.75">
      <c r="A127" s="256" t="s">
        <v>185</v>
      </c>
      <c r="B127" s="115" t="s">
        <v>45</v>
      </c>
      <c r="C127" s="115" t="s">
        <v>48</v>
      </c>
      <c r="D127" s="138" t="s">
        <v>397</v>
      </c>
      <c r="E127" s="139">
        <v>200</v>
      </c>
      <c r="F127" s="82">
        <f>'Ведомственная 2019'!G120</f>
        <v>40000</v>
      </c>
    </row>
    <row r="128" spans="1:6" ht="124.5">
      <c r="A128" s="255" t="s">
        <v>607</v>
      </c>
      <c r="B128" s="118" t="s">
        <v>45</v>
      </c>
      <c r="C128" s="118" t="s">
        <v>48</v>
      </c>
      <c r="D128" s="150" t="s">
        <v>468</v>
      </c>
      <c r="E128" s="184"/>
      <c r="F128" s="78">
        <f>F132+F135+F129</f>
        <v>284000</v>
      </c>
    </row>
    <row r="129" spans="1:6" ht="30.75">
      <c r="A129" s="258" t="s">
        <v>181</v>
      </c>
      <c r="B129" s="118" t="s">
        <v>45</v>
      </c>
      <c r="C129" s="118" t="s">
        <v>48</v>
      </c>
      <c r="D129" s="122" t="s">
        <v>483</v>
      </c>
      <c r="E129" s="135"/>
      <c r="F129" s="78">
        <f>F130</f>
        <v>30000</v>
      </c>
    </row>
    <row r="130" spans="1:6" ht="46.5">
      <c r="A130" s="256" t="s">
        <v>59</v>
      </c>
      <c r="B130" s="115" t="s">
        <v>45</v>
      </c>
      <c r="C130" s="115" t="s">
        <v>48</v>
      </c>
      <c r="D130" s="138" t="s">
        <v>182</v>
      </c>
      <c r="E130" s="145"/>
      <c r="F130" s="82">
        <f>F131</f>
        <v>30000</v>
      </c>
    </row>
    <row r="131" spans="1:6" ht="30.75">
      <c r="A131" s="256" t="s">
        <v>185</v>
      </c>
      <c r="B131" s="115" t="s">
        <v>45</v>
      </c>
      <c r="C131" s="115" t="s">
        <v>48</v>
      </c>
      <c r="D131" s="138" t="s">
        <v>182</v>
      </c>
      <c r="E131" s="139">
        <v>200</v>
      </c>
      <c r="F131" s="82">
        <f>'Ведомственная 2019'!G124</f>
        <v>30000</v>
      </c>
    </row>
    <row r="132" spans="1:6" ht="30.75">
      <c r="A132" s="258" t="s">
        <v>228</v>
      </c>
      <c r="B132" s="118" t="s">
        <v>45</v>
      </c>
      <c r="C132" s="118" t="s">
        <v>48</v>
      </c>
      <c r="D132" s="136" t="s">
        <v>484</v>
      </c>
      <c r="E132" s="139"/>
      <c r="F132" s="78">
        <f>F133</f>
        <v>244000</v>
      </c>
    </row>
    <row r="133" spans="1:6" ht="46.5">
      <c r="A133" s="256" t="s">
        <v>59</v>
      </c>
      <c r="B133" s="115" t="s">
        <v>45</v>
      </c>
      <c r="C133" s="115" t="s">
        <v>48</v>
      </c>
      <c r="D133" s="138" t="s">
        <v>310</v>
      </c>
      <c r="E133" s="145"/>
      <c r="F133" s="82">
        <f>F134</f>
        <v>244000</v>
      </c>
    </row>
    <row r="134" spans="1:6" ht="30.75">
      <c r="A134" s="256" t="s">
        <v>185</v>
      </c>
      <c r="B134" s="115" t="s">
        <v>45</v>
      </c>
      <c r="C134" s="115" t="s">
        <v>48</v>
      </c>
      <c r="D134" s="138" t="s">
        <v>310</v>
      </c>
      <c r="E134" s="139">
        <v>200</v>
      </c>
      <c r="F134" s="82">
        <f>'Ведомственная 2019'!G127</f>
        <v>244000</v>
      </c>
    </row>
    <row r="135" spans="1:6" ht="33.75" customHeight="1">
      <c r="A135" s="258" t="s">
        <v>229</v>
      </c>
      <c r="B135" s="118" t="s">
        <v>45</v>
      </c>
      <c r="C135" s="118" t="s">
        <v>48</v>
      </c>
      <c r="D135" s="136" t="s">
        <v>485</v>
      </c>
      <c r="E135" s="139"/>
      <c r="F135" s="78">
        <f>F136</f>
        <v>10000</v>
      </c>
    </row>
    <row r="136" spans="1:6" ht="46.5">
      <c r="A136" s="256" t="s">
        <v>59</v>
      </c>
      <c r="B136" s="115" t="s">
        <v>45</v>
      </c>
      <c r="C136" s="115" t="s">
        <v>48</v>
      </c>
      <c r="D136" s="138" t="s">
        <v>311</v>
      </c>
      <c r="E136" s="145"/>
      <c r="F136" s="82">
        <f>F137</f>
        <v>10000</v>
      </c>
    </row>
    <row r="137" spans="1:6" ht="30.75">
      <c r="A137" s="256" t="s">
        <v>185</v>
      </c>
      <c r="B137" s="115" t="s">
        <v>45</v>
      </c>
      <c r="C137" s="115" t="s">
        <v>48</v>
      </c>
      <c r="D137" s="138" t="s">
        <v>311</v>
      </c>
      <c r="E137" s="139">
        <v>200</v>
      </c>
      <c r="F137" s="82">
        <f>'Ведомственная 2019'!G130</f>
        <v>10000</v>
      </c>
    </row>
    <row r="138" spans="1:6" ht="30.75">
      <c r="A138" s="255" t="s">
        <v>316</v>
      </c>
      <c r="B138" s="118" t="s">
        <v>45</v>
      </c>
      <c r="C138" s="146" t="s">
        <v>314</v>
      </c>
      <c r="D138" s="129"/>
      <c r="E138" s="139"/>
      <c r="F138" s="78">
        <f>F139</f>
        <v>20000</v>
      </c>
    </row>
    <row r="139" spans="1:6" ht="46.5">
      <c r="A139" s="255" t="s">
        <v>608</v>
      </c>
      <c r="B139" s="146" t="s">
        <v>45</v>
      </c>
      <c r="C139" s="129">
        <v>14</v>
      </c>
      <c r="D139" s="150" t="s">
        <v>441</v>
      </c>
      <c r="E139" s="137"/>
      <c r="F139" s="78">
        <f>F140</f>
        <v>20000</v>
      </c>
    </row>
    <row r="140" spans="1:6" ht="62.25">
      <c r="A140" s="255" t="s">
        <v>609</v>
      </c>
      <c r="B140" s="146" t="s">
        <v>45</v>
      </c>
      <c r="C140" s="129">
        <v>14</v>
      </c>
      <c r="D140" s="150" t="s">
        <v>467</v>
      </c>
      <c r="E140" s="137"/>
      <c r="F140" s="78">
        <f>F141+F144+F147</f>
        <v>20000</v>
      </c>
    </row>
    <row r="141" spans="1:6" ht="46.5">
      <c r="A141" s="255" t="s">
        <v>163</v>
      </c>
      <c r="B141" s="146" t="s">
        <v>45</v>
      </c>
      <c r="C141" s="129">
        <v>14</v>
      </c>
      <c r="D141" s="136" t="s">
        <v>486</v>
      </c>
      <c r="E141" s="137"/>
      <c r="F141" s="78">
        <f>F142</f>
        <v>10000</v>
      </c>
    </row>
    <row r="142" spans="1:6" ht="30.75">
      <c r="A142" s="256" t="s">
        <v>307</v>
      </c>
      <c r="B142" s="147" t="s">
        <v>45</v>
      </c>
      <c r="C142" s="126">
        <v>14</v>
      </c>
      <c r="D142" s="138" t="s">
        <v>231</v>
      </c>
      <c r="E142" s="139"/>
      <c r="F142" s="82">
        <f>F143</f>
        <v>10000</v>
      </c>
    </row>
    <row r="143" spans="1:6" ht="30.75">
      <c r="A143" s="256" t="s">
        <v>185</v>
      </c>
      <c r="B143" s="147" t="s">
        <v>45</v>
      </c>
      <c r="C143" s="126">
        <v>14</v>
      </c>
      <c r="D143" s="138" t="s">
        <v>231</v>
      </c>
      <c r="E143" s="139">
        <v>200</v>
      </c>
      <c r="F143" s="82">
        <f>'Ведомственная 2019'!G136</f>
        <v>10000</v>
      </c>
    </row>
    <row r="144" spans="1:6" ht="38.25" customHeight="1">
      <c r="A144" s="255" t="s">
        <v>230</v>
      </c>
      <c r="B144" s="146" t="s">
        <v>45</v>
      </c>
      <c r="C144" s="129">
        <v>14</v>
      </c>
      <c r="D144" s="150" t="s">
        <v>487</v>
      </c>
      <c r="E144" s="137"/>
      <c r="F144" s="78">
        <f>F145</f>
        <v>5000</v>
      </c>
    </row>
    <row r="145" spans="1:6" ht="30.75">
      <c r="A145" s="256" t="s">
        <v>307</v>
      </c>
      <c r="B145" s="147" t="s">
        <v>45</v>
      </c>
      <c r="C145" s="126">
        <v>14</v>
      </c>
      <c r="D145" s="124" t="s">
        <v>32</v>
      </c>
      <c r="E145" s="139"/>
      <c r="F145" s="82">
        <f>F146</f>
        <v>5000</v>
      </c>
    </row>
    <row r="146" spans="1:6" ht="30.75">
      <c r="A146" s="256" t="s">
        <v>185</v>
      </c>
      <c r="B146" s="147" t="s">
        <v>45</v>
      </c>
      <c r="C146" s="126">
        <v>14</v>
      </c>
      <c r="D146" s="124" t="s">
        <v>32</v>
      </c>
      <c r="E146" s="139">
        <v>200</v>
      </c>
      <c r="F146" s="82">
        <f>'Ведомственная 2019'!G139</f>
        <v>5000</v>
      </c>
    </row>
    <row r="147" spans="1:6" ht="33.75" customHeight="1">
      <c r="A147" s="255" t="s">
        <v>184</v>
      </c>
      <c r="B147" s="146" t="s">
        <v>45</v>
      </c>
      <c r="C147" s="129">
        <v>14</v>
      </c>
      <c r="D147" s="127" t="s">
        <v>488</v>
      </c>
      <c r="E147" s="129"/>
      <c r="F147" s="78">
        <f>F148</f>
        <v>5000</v>
      </c>
    </row>
    <row r="148" spans="1:6" ht="30.75">
      <c r="A148" s="256" t="s">
        <v>307</v>
      </c>
      <c r="B148" s="147" t="s">
        <v>45</v>
      </c>
      <c r="C148" s="126">
        <v>14</v>
      </c>
      <c r="D148" s="124" t="s">
        <v>183</v>
      </c>
      <c r="E148" s="126"/>
      <c r="F148" s="82">
        <f>F149</f>
        <v>5000</v>
      </c>
    </row>
    <row r="149" spans="1:6" ht="30.75">
      <c r="A149" s="256" t="s">
        <v>185</v>
      </c>
      <c r="B149" s="147" t="s">
        <v>45</v>
      </c>
      <c r="C149" s="126">
        <v>14</v>
      </c>
      <c r="D149" s="124" t="s">
        <v>183</v>
      </c>
      <c r="E149" s="126">
        <v>200</v>
      </c>
      <c r="F149" s="82">
        <f>'Ведомственная 2019'!G142</f>
        <v>5000</v>
      </c>
    </row>
    <row r="150" spans="1:6" ht="15">
      <c r="A150" s="255" t="s">
        <v>156</v>
      </c>
      <c r="B150" s="146" t="s">
        <v>46</v>
      </c>
      <c r="C150" s="174"/>
      <c r="D150" s="174" t="s">
        <v>364</v>
      </c>
      <c r="E150" s="174"/>
      <c r="F150" s="78">
        <f>F151+F164+F178+F194</f>
        <v>14068421.18</v>
      </c>
    </row>
    <row r="151" spans="1:6" ht="15">
      <c r="A151" s="255" t="s">
        <v>58</v>
      </c>
      <c r="B151" s="118" t="s">
        <v>46</v>
      </c>
      <c r="C151" s="158" t="s">
        <v>43</v>
      </c>
      <c r="D151" s="174"/>
      <c r="E151" s="174"/>
      <c r="F151" s="78">
        <f>F152</f>
        <v>330085</v>
      </c>
    </row>
    <row r="152" spans="1:6" ht="46.5">
      <c r="A152" s="136" t="s">
        <v>610</v>
      </c>
      <c r="B152" s="118" t="s">
        <v>46</v>
      </c>
      <c r="C152" s="158" t="s">
        <v>43</v>
      </c>
      <c r="D152" s="150" t="s">
        <v>442</v>
      </c>
      <c r="E152" s="174"/>
      <c r="F152" s="78">
        <f>F153+F157</f>
        <v>330085</v>
      </c>
    </row>
    <row r="153" spans="1:6" ht="62.25">
      <c r="A153" s="255" t="s">
        <v>611</v>
      </c>
      <c r="B153" s="118" t="s">
        <v>46</v>
      </c>
      <c r="C153" s="158" t="s">
        <v>43</v>
      </c>
      <c r="D153" s="150" t="s">
        <v>466</v>
      </c>
      <c r="E153" s="174"/>
      <c r="F153" s="78">
        <f>F154</f>
        <v>34000</v>
      </c>
    </row>
    <row r="154" spans="1:6" ht="46.5">
      <c r="A154" s="258" t="s">
        <v>33</v>
      </c>
      <c r="B154" s="118" t="s">
        <v>46</v>
      </c>
      <c r="C154" s="158" t="s">
        <v>43</v>
      </c>
      <c r="D154" s="136" t="s">
        <v>489</v>
      </c>
      <c r="E154" s="174"/>
      <c r="F154" s="78">
        <f>F155</f>
        <v>34000</v>
      </c>
    </row>
    <row r="155" spans="1:6" ht="30.75">
      <c r="A155" s="256" t="s">
        <v>193</v>
      </c>
      <c r="B155" s="115" t="s">
        <v>46</v>
      </c>
      <c r="C155" s="157" t="s">
        <v>43</v>
      </c>
      <c r="D155" s="177" t="s">
        <v>275</v>
      </c>
      <c r="E155" s="178"/>
      <c r="F155" s="82">
        <f>F156</f>
        <v>34000</v>
      </c>
    </row>
    <row r="156" spans="1:6" ht="30.75">
      <c r="A156" s="256" t="s">
        <v>55</v>
      </c>
      <c r="B156" s="115" t="s">
        <v>46</v>
      </c>
      <c r="C156" s="157" t="s">
        <v>43</v>
      </c>
      <c r="D156" s="177" t="s">
        <v>275</v>
      </c>
      <c r="E156" s="157">
        <v>600</v>
      </c>
      <c r="F156" s="82">
        <f>'Ведомственная 2019'!G341</f>
        <v>34000</v>
      </c>
    </row>
    <row r="157" spans="1:6" ht="62.25">
      <c r="A157" s="136" t="s">
        <v>612</v>
      </c>
      <c r="B157" s="118" t="s">
        <v>46</v>
      </c>
      <c r="C157" s="158" t="s">
        <v>43</v>
      </c>
      <c r="D157" s="150" t="s">
        <v>465</v>
      </c>
      <c r="E157" s="174"/>
      <c r="F157" s="78">
        <f>F158</f>
        <v>296085</v>
      </c>
    </row>
    <row r="158" spans="1:6" ht="62.25">
      <c r="A158" s="136" t="s">
        <v>232</v>
      </c>
      <c r="B158" s="118" t="s">
        <v>46</v>
      </c>
      <c r="C158" s="158" t="s">
        <v>43</v>
      </c>
      <c r="D158" s="136" t="s">
        <v>490</v>
      </c>
      <c r="E158" s="174"/>
      <c r="F158" s="78">
        <f>F159+F162</f>
        <v>296085</v>
      </c>
    </row>
    <row r="159" spans="1:6" ht="30.75">
      <c r="A159" s="212" t="s">
        <v>3</v>
      </c>
      <c r="B159" s="118" t="s">
        <v>46</v>
      </c>
      <c r="C159" s="158" t="s">
        <v>43</v>
      </c>
      <c r="D159" s="136" t="s">
        <v>233</v>
      </c>
      <c r="E159" s="174"/>
      <c r="F159" s="78">
        <f>F160+F161</f>
        <v>292200</v>
      </c>
    </row>
    <row r="160" spans="1:6" ht="62.25">
      <c r="A160" s="256" t="s">
        <v>54</v>
      </c>
      <c r="B160" s="115" t="s">
        <v>46</v>
      </c>
      <c r="C160" s="157" t="s">
        <v>43</v>
      </c>
      <c r="D160" s="138" t="s">
        <v>233</v>
      </c>
      <c r="E160" s="157">
        <v>100</v>
      </c>
      <c r="F160" s="82">
        <f>'Ведомственная 2019'!G149</f>
        <v>290200</v>
      </c>
    </row>
    <row r="161" spans="1:6" ht="30.75">
      <c r="A161" s="256" t="s">
        <v>185</v>
      </c>
      <c r="B161" s="115" t="s">
        <v>46</v>
      </c>
      <c r="C161" s="157" t="s">
        <v>43</v>
      </c>
      <c r="D161" s="138" t="s">
        <v>233</v>
      </c>
      <c r="E161" s="157">
        <v>200</v>
      </c>
      <c r="F161" s="82">
        <f>'Ведомственная 2019'!G150</f>
        <v>2000</v>
      </c>
    </row>
    <row r="162" spans="1:6" ht="30.75">
      <c r="A162" s="258" t="s">
        <v>205</v>
      </c>
      <c r="B162" s="273" t="s">
        <v>46</v>
      </c>
      <c r="C162" s="273" t="s">
        <v>43</v>
      </c>
      <c r="D162" s="122" t="s">
        <v>582</v>
      </c>
      <c r="E162" s="126"/>
      <c r="F162" s="78">
        <f>F163</f>
        <v>3885</v>
      </c>
    </row>
    <row r="163" spans="1:6" ht="62.25">
      <c r="A163" s="125" t="s">
        <v>54</v>
      </c>
      <c r="B163" s="115" t="s">
        <v>46</v>
      </c>
      <c r="C163" s="115" t="s">
        <v>43</v>
      </c>
      <c r="D163" s="124" t="s">
        <v>582</v>
      </c>
      <c r="E163" s="126">
        <v>100</v>
      </c>
      <c r="F163" s="82">
        <f>'Ведомственная 2019'!G152</f>
        <v>3885</v>
      </c>
    </row>
    <row r="164" spans="1:6" ht="15.75">
      <c r="A164" s="260" t="s">
        <v>202</v>
      </c>
      <c r="B164" s="118" t="s">
        <v>46</v>
      </c>
      <c r="C164" s="118" t="s">
        <v>48</v>
      </c>
      <c r="D164" s="185"/>
      <c r="E164" s="158"/>
      <c r="F164" s="78">
        <f>F165</f>
        <v>13165333.18</v>
      </c>
    </row>
    <row r="165" spans="1:6" ht="62.25">
      <c r="A165" s="255" t="s">
        <v>613</v>
      </c>
      <c r="B165" s="118" t="s">
        <v>46</v>
      </c>
      <c r="C165" s="118" t="s">
        <v>48</v>
      </c>
      <c r="D165" s="150" t="s">
        <v>443</v>
      </c>
      <c r="E165" s="158"/>
      <c r="F165" s="78">
        <f>F166</f>
        <v>13165333.18</v>
      </c>
    </row>
    <row r="166" spans="1:6" ht="82.5" customHeight="1">
      <c r="A166" s="255" t="s">
        <v>614</v>
      </c>
      <c r="B166" s="118" t="s">
        <v>46</v>
      </c>
      <c r="C166" s="118" t="s">
        <v>48</v>
      </c>
      <c r="D166" s="150" t="s">
        <v>464</v>
      </c>
      <c r="E166" s="158"/>
      <c r="F166" s="78">
        <f>F167+F172</f>
        <v>13165333.18</v>
      </c>
    </row>
    <row r="167" spans="1:6" ht="54" customHeight="1">
      <c r="A167" s="258" t="s">
        <v>234</v>
      </c>
      <c r="B167" s="118" t="s">
        <v>46</v>
      </c>
      <c r="C167" s="118" t="s">
        <v>48</v>
      </c>
      <c r="D167" s="122" t="s">
        <v>491</v>
      </c>
      <c r="E167" s="158"/>
      <c r="F167" s="78">
        <f>F168+F170</f>
        <v>12515333.18</v>
      </c>
    </row>
    <row r="168" spans="1:6" ht="37.5" customHeight="1">
      <c r="A168" s="133" t="s">
        <v>668</v>
      </c>
      <c r="B168" s="276" t="s">
        <v>46</v>
      </c>
      <c r="C168" s="276" t="s">
        <v>48</v>
      </c>
      <c r="D168" s="122" t="s">
        <v>669</v>
      </c>
      <c r="E168" s="135"/>
      <c r="F168" s="78">
        <f>F169</f>
        <v>1662055.5</v>
      </c>
    </row>
    <row r="169" spans="1:6" ht="37.5" customHeight="1">
      <c r="A169" s="131" t="s">
        <v>670</v>
      </c>
      <c r="B169" s="115" t="s">
        <v>46</v>
      </c>
      <c r="C169" s="115" t="s">
        <v>48</v>
      </c>
      <c r="D169" s="124" t="s">
        <v>669</v>
      </c>
      <c r="E169" s="134">
        <v>400</v>
      </c>
      <c r="F169" s="82">
        <f>'Ведомственная 2019'!G158</f>
        <v>1662055.5</v>
      </c>
    </row>
    <row r="170" spans="1:6" ht="35.25" customHeight="1">
      <c r="A170" s="255" t="s">
        <v>14</v>
      </c>
      <c r="B170" s="118" t="s">
        <v>46</v>
      </c>
      <c r="C170" s="118" t="s">
        <v>48</v>
      </c>
      <c r="D170" s="136" t="s">
        <v>235</v>
      </c>
      <c r="E170" s="158"/>
      <c r="F170" s="78">
        <f>F171</f>
        <v>10853277.68</v>
      </c>
    </row>
    <row r="171" spans="1:6" ht="30.75">
      <c r="A171" s="256" t="s">
        <v>185</v>
      </c>
      <c r="B171" s="115" t="s">
        <v>46</v>
      </c>
      <c r="C171" s="115" t="s">
        <v>48</v>
      </c>
      <c r="D171" s="138" t="s">
        <v>235</v>
      </c>
      <c r="E171" s="157" t="s">
        <v>196</v>
      </c>
      <c r="F171" s="82">
        <f>'Ведомственная 2019'!G160</f>
        <v>10853277.68</v>
      </c>
    </row>
    <row r="172" spans="1:6" ht="93">
      <c r="A172" s="255" t="s">
        <v>615</v>
      </c>
      <c r="B172" s="118" t="s">
        <v>46</v>
      </c>
      <c r="C172" s="118" t="s">
        <v>48</v>
      </c>
      <c r="D172" s="150" t="s">
        <v>463</v>
      </c>
      <c r="E172" s="134"/>
      <c r="F172" s="78">
        <f>F173</f>
        <v>650000</v>
      </c>
    </row>
    <row r="173" spans="1:6" ht="46.5">
      <c r="A173" s="255" t="s">
        <v>149</v>
      </c>
      <c r="B173" s="118" t="s">
        <v>46</v>
      </c>
      <c r="C173" s="118" t="s">
        <v>48</v>
      </c>
      <c r="D173" s="122" t="s">
        <v>492</v>
      </c>
      <c r="E173" s="134"/>
      <c r="F173" s="78">
        <f>F174+F176</f>
        <v>650000</v>
      </c>
    </row>
    <row r="174" spans="1:6" ht="30.75">
      <c r="A174" s="256" t="s">
        <v>150</v>
      </c>
      <c r="B174" s="115" t="s">
        <v>46</v>
      </c>
      <c r="C174" s="115" t="s">
        <v>48</v>
      </c>
      <c r="D174" s="138" t="s">
        <v>151</v>
      </c>
      <c r="E174" s="134"/>
      <c r="F174" s="82">
        <f>F175</f>
        <v>50000</v>
      </c>
    </row>
    <row r="175" spans="1:6" ht="30.75">
      <c r="A175" s="256" t="s">
        <v>185</v>
      </c>
      <c r="B175" s="115" t="s">
        <v>46</v>
      </c>
      <c r="C175" s="115" t="s">
        <v>48</v>
      </c>
      <c r="D175" s="138" t="s">
        <v>151</v>
      </c>
      <c r="E175" s="134">
        <v>200</v>
      </c>
      <c r="F175" s="82">
        <f>'Ведомственная 2019'!G164</f>
        <v>50000</v>
      </c>
    </row>
    <row r="176" spans="1:6" ht="30.75">
      <c r="A176" s="255" t="s">
        <v>672</v>
      </c>
      <c r="B176" s="276" t="s">
        <v>46</v>
      </c>
      <c r="C176" s="276" t="s">
        <v>48</v>
      </c>
      <c r="D176" s="136" t="s">
        <v>671</v>
      </c>
      <c r="E176" s="135"/>
      <c r="F176" s="78">
        <f>F177</f>
        <v>600000</v>
      </c>
    </row>
    <row r="177" spans="1:6" ht="30.75">
      <c r="A177" s="256" t="s">
        <v>185</v>
      </c>
      <c r="B177" s="115" t="s">
        <v>46</v>
      </c>
      <c r="C177" s="115" t="s">
        <v>48</v>
      </c>
      <c r="D177" s="138" t="s">
        <v>671</v>
      </c>
      <c r="E177" s="134">
        <v>200</v>
      </c>
      <c r="F177" s="82">
        <f>'Ведомственная 2019'!G166</f>
        <v>600000</v>
      </c>
    </row>
    <row r="178" spans="1:6" ht="15">
      <c r="A178" s="261" t="s">
        <v>143</v>
      </c>
      <c r="B178" s="151" t="s">
        <v>46</v>
      </c>
      <c r="C178" s="151" t="s">
        <v>52</v>
      </c>
      <c r="D178" s="148"/>
      <c r="E178" s="135"/>
      <c r="F178" s="78">
        <f>F179</f>
        <v>479000</v>
      </c>
    </row>
    <row r="179" spans="1:6" ht="46.5">
      <c r="A179" s="117" t="s">
        <v>588</v>
      </c>
      <c r="B179" s="151" t="s">
        <v>46</v>
      </c>
      <c r="C179" s="151" t="s">
        <v>52</v>
      </c>
      <c r="D179" s="122" t="s">
        <v>444</v>
      </c>
      <c r="E179" s="135"/>
      <c r="F179" s="78">
        <f>F184+F180</f>
        <v>479000</v>
      </c>
    </row>
    <row r="180" spans="1:6" ht="62.25">
      <c r="A180" s="117" t="s">
        <v>589</v>
      </c>
      <c r="B180" s="151" t="s">
        <v>46</v>
      </c>
      <c r="C180" s="151" t="s">
        <v>52</v>
      </c>
      <c r="D180" s="122" t="s">
        <v>462</v>
      </c>
      <c r="E180" s="135"/>
      <c r="F180" s="78">
        <f>F181</f>
        <v>230000</v>
      </c>
    </row>
    <row r="181" spans="1:6" ht="30.75">
      <c r="A181" s="117" t="s">
        <v>24</v>
      </c>
      <c r="B181" s="151" t="s">
        <v>46</v>
      </c>
      <c r="C181" s="151" t="s">
        <v>52</v>
      </c>
      <c r="D181" s="122" t="s">
        <v>493</v>
      </c>
      <c r="E181" s="135"/>
      <c r="F181" s="78">
        <f>F182</f>
        <v>230000</v>
      </c>
    </row>
    <row r="182" spans="1:6" ht="36.75" customHeight="1">
      <c r="A182" s="125" t="s">
        <v>25</v>
      </c>
      <c r="B182" s="151" t="s">
        <v>46</v>
      </c>
      <c r="C182" s="151" t="s">
        <v>52</v>
      </c>
      <c r="D182" s="124" t="s">
        <v>26</v>
      </c>
      <c r="E182" s="135"/>
      <c r="F182" s="78">
        <f>F183</f>
        <v>230000</v>
      </c>
    </row>
    <row r="183" spans="1:6" ht="30.75">
      <c r="A183" s="125" t="s">
        <v>185</v>
      </c>
      <c r="B183" s="152" t="s">
        <v>46</v>
      </c>
      <c r="C183" s="152" t="s">
        <v>52</v>
      </c>
      <c r="D183" s="124" t="s">
        <v>26</v>
      </c>
      <c r="E183" s="134">
        <v>200</v>
      </c>
      <c r="F183" s="82">
        <f>'Ведомственная 2019'!G172</f>
        <v>230000</v>
      </c>
    </row>
    <row r="184" spans="1:6" ht="62.25">
      <c r="A184" s="117" t="s">
        <v>590</v>
      </c>
      <c r="B184" s="151" t="s">
        <v>46</v>
      </c>
      <c r="C184" s="151" t="s">
        <v>52</v>
      </c>
      <c r="D184" s="122" t="s">
        <v>461</v>
      </c>
      <c r="E184" s="134"/>
      <c r="F184" s="78">
        <f>F185+F188+F191</f>
        <v>249000</v>
      </c>
    </row>
    <row r="185" spans="1:6" ht="30.75">
      <c r="A185" s="255" t="s">
        <v>368</v>
      </c>
      <c r="B185" s="153" t="s">
        <v>46</v>
      </c>
      <c r="C185" s="153" t="s">
        <v>52</v>
      </c>
      <c r="D185" s="122" t="s">
        <v>494</v>
      </c>
      <c r="E185" s="135"/>
      <c r="F185" s="78">
        <f>F186</f>
        <v>140000</v>
      </c>
    </row>
    <row r="186" spans="1:6" ht="39" customHeight="1">
      <c r="A186" s="256" t="s">
        <v>25</v>
      </c>
      <c r="B186" s="154" t="s">
        <v>46</v>
      </c>
      <c r="C186" s="154" t="s">
        <v>52</v>
      </c>
      <c r="D186" s="124" t="s">
        <v>148</v>
      </c>
      <c r="E186" s="134"/>
      <c r="F186" s="82">
        <f>F187</f>
        <v>140000</v>
      </c>
    </row>
    <row r="187" spans="1:6" ht="30.75">
      <c r="A187" s="262" t="s">
        <v>185</v>
      </c>
      <c r="B187" s="154" t="s">
        <v>46</v>
      </c>
      <c r="C187" s="154" t="s">
        <v>52</v>
      </c>
      <c r="D187" s="124" t="s">
        <v>148</v>
      </c>
      <c r="E187" s="134">
        <v>200</v>
      </c>
      <c r="F187" s="82">
        <f>'Ведомственная 2019'!G176</f>
        <v>140000</v>
      </c>
    </row>
    <row r="188" spans="1:6" ht="108.75">
      <c r="A188" s="263" t="s">
        <v>417</v>
      </c>
      <c r="B188" s="153" t="s">
        <v>46</v>
      </c>
      <c r="C188" s="153" t="s">
        <v>52</v>
      </c>
      <c r="D188" s="122" t="s">
        <v>495</v>
      </c>
      <c r="E188" s="135"/>
      <c r="F188" s="78">
        <f>F189</f>
        <v>79000</v>
      </c>
    </row>
    <row r="189" spans="1:6" ht="35.25" customHeight="1">
      <c r="A189" s="256" t="s">
        <v>25</v>
      </c>
      <c r="B189" s="154" t="s">
        <v>46</v>
      </c>
      <c r="C189" s="154" t="s">
        <v>52</v>
      </c>
      <c r="D189" s="124" t="s">
        <v>418</v>
      </c>
      <c r="E189" s="134"/>
      <c r="F189" s="82">
        <f>F190</f>
        <v>79000</v>
      </c>
    </row>
    <row r="190" spans="1:6" ht="30.75">
      <c r="A190" s="262" t="s">
        <v>185</v>
      </c>
      <c r="B190" s="154" t="s">
        <v>46</v>
      </c>
      <c r="C190" s="154" t="s">
        <v>52</v>
      </c>
      <c r="D190" s="124" t="s">
        <v>418</v>
      </c>
      <c r="E190" s="134">
        <v>200</v>
      </c>
      <c r="F190" s="82">
        <f>'Ведомственная 2019'!G179</f>
        <v>79000</v>
      </c>
    </row>
    <row r="191" spans="1:6" ht="93">
      <c r="A191" s="215" t="s">
        <v>583</v>
      </c>
      <c r="B191" s="153" t="s">
        <v>46</v>
      </c>
      <c r="C191" s="153" t="s">
        <v>52</v>
      </c>
      <c r="D191" s="122" t="s">
        <v>585</v>
      </c>
      <c r="E191" s="135"/>
      <c r="F191" s="78">
        <f>F192</f>
        <v>30000</v>
      </c>
    </row>
    <row r="192" spans="1:6" ht="34.5" customHeight="1">
      <c r="A192" s="125" t="s">
        <v>25</v>
      </c>
      <c r="B192" s="154" t="s">
        <v>46</v>
      </c>
      <c r="C192" s="154" t="s">
        <v>52</v>
      </c>
      <c r="D192" s="124" t="s">
        <v>584</v>
      </c>
      <c r="E192" s="134"/>
      <c r="F192" s="82">
        <f>F193</f>
        <v>30000</v>
      </c>
    </row>
    <row r="193" spans="1:6" ht="30.75">
      <c r="A193" s="155" t="s">
        <v>185</v>
      </c>
      <c r="B193" s="154" t="s">
        <v>46</v>
      </c>
      <c r="C193" s="154" t="s">
        <v>52</v>
      </c>
      <c r="D193" s="124" t="s">
        <v>584</v>
      </c>
      <c r="E193" s="134">
        <v>200</v>
      </c>
      <c r="F193" s="82">
        <f>'Ведомственная 2019'!G182</f>
        <v>30000</v>
      </c>
    </row>
    <row r="194" spans="1:6" ht="15">
      <c r="A194" s="215" t="s">
        <v>673</v>
      </c>
      <c r="B194" s="153" t="s">
        <v>46</v>
      </c>
      <c r="C194" s="153">
        <v>12</v>
      </c>
      <c r="D194" s="124"/>
      <c r="E194" s="134"/>
      <c r="F194" s="78">
        <f>F195+F202</f>
        <v>94003</v>
      </c>
    </row>
    <row r="195" spans="1:6" ht="46.5">
      <c r="A195" s="156" t="s">
        <v>682</v>
      </c>
      <c r="B195" s="153" t="s">
        <v>46</v>
      </c>
      <c r="C195" s="153">
        <v>12</v>
      </c>
      <c r="D195" s="127" t="s">
        <v>678</v>
      </c>
      <c r="E195" s="134"/>
      <c r="F195" s="78">
        <f>F196</f>
        <v>69503</v>
      </c>
    </row>
    <row r="196" spans="1:6" ht="93">
      <c r="A196" s="156" t="s">
        <v>683</v>
      </c>
      <c r="B196" s="153" t="s">
        <v>46</v>
      </c>
      <c r="C196" s="153">
        <v>12</v>
      </c>
      <c r="D196" s="127" t="s">
        <v>679</v>
      </c>
      <c r="E196" s="134"/>
      <c r="F196" s="78">
        <f>F197</f>
        <v>69503</v>
      </c>
    </row>
    <row r="197" spans="1:6" ht="62.25">
      <c r="A197" s="156" t="s">
        <v>743</v>
      </c>
      <c r="B197" s="153" t="s">
        <v>46</v>
      </c>
      <c r="C197" s="153">
        <v>12</v>
      </c>
      <c r="D197" s="127" t="s">
        <v>742</v>
      </c>
      <c r="E197" s="134"/>
      <c r="F197" s="78">
        <f>F198+F200</f>
        <v>69503</v>
      </c>
    </row>
    <row r="198" spans="1:6" ht="46.5">
      <c r="A198" s="156" t="s">
        <v>744</v>
      </c>
      <c r="B198" s="153" t="s">
        <v>46</v>
      </c>
      <c r="C198" s="153">
        <v>12</v>
      </c>
      <c r="D198" s="127" t="s">
        <v>746</v>
      </c>
      <c r="E198" s="134"/>
      <c r="F198" s="78">
        <f>F199</f>
        <v>48652</v>
      </c>
    </row>
    <row r="199" spans="1:6" ht="30.75">
      <c r="A199" s="155" t="s">
        <v>185</v>
      </c>
      <c r="B199" s="154" t="s">
        <v>46</v>
      </c>
      <c r="C199" s="154">
        <v>12</v>
      </c>
      <c r="D199" s="144" t="s">
        <v>746</v>
      </c>
      <c r="E199" s="134">
        <v>200</v>
      </c>
      <c r="F199" s="82">
        <f>'Ведомственная 2019'!G188</f>
        <v>48652</v>
      </c>
    </row>
    <row r="200" spans="1:6" ht="51" customHeight="1">
      <c r="A200" s="156" t="s">
        <v>745</v>
      </c>
      <c r="B200" s="153" t="s">
        <v>46</v>
      </c>
      <c r="C200" s="153">
        <v>12</v>
      </c>
      <c r="D200" s="127" t="s">
        <v>747</v>
      </c>
      <c r="E200" s="134"/>
      <c r="F200" s="78">
        <f>F201</f>
        <v>20851</v>
      </c>
    </row>
    <row r="201" spans="1:6" ht="30.75">
      <c r="A201" s="155" t="s">
        <v>185</v>
      </c>
      <c r="B201" s="154" t="s">
        <v>46</v>
      </c>
      <c r="C201" s="154">
        <v>12</v>
      </c>
      <c r="D201" s="144" t="s">
        <v>747</v>
      </c>
      <c r="E201" s="134">
        <v>200</v>
      </c>
      <c r="F201" s="82">
        <f>'Ведомственная 2019'!G190</f>
        <v>20851</v>
      </c>
    </row>
    <row r="202" spans="1:6" ht="69.75" customHeight="1">
      <c r="A202" s="255" t="s">
        <v>613</v>
      </c>
      <c r="B202" s="153" t="s">
        <v>46</v>
      </c>
      <c r="C202" s="153">
        <v>12</v>
      </c>
      <c r="D202" s="127" t="s">
        <v>443</v>
      </c>
      <c r="E202" s="134"/>
      <c r="F202" s="78">
        <f>F203</f>
        <v>24500</v>
      </c>
    </row>
    <row r="203" spans="1:6" ht="84" customHeight="1">
      <c r="A203" s="255" t="s">
        <v>614</v>
      </c>
      <c r="B203" s="153" t="s">
        <v>46</v>
      </c>
      <c r="C203" s="153">
        <v>12</v>
      </c>
      <c r="D203" s="127" t="s">
        <v>464</v>
      </c>
      <c r="E203" s="134"/>
      <c r="F203" s="78">
        <f>F204</f>
        <v>24500</v>
      </c>
    </row>
    <row r="204" spans="1:6" ht="53.25" customHeight="1">
      <c r="A204" s="258" t="s">
        <v>234</v>
      </c>
      <c r="B204" s="153" t="s">
        <v>46</v>
      </c>
      <c r="C204" s="153">
        <v>12</v>
      </c>
      <c r="D204" s="122" t="s">
        <v>491</v>
      </c>
      <c r="E204" s="134"/>
      <c r="F204" s="78">
        <f>F205</f>
        <v>24500</v>
      </c>
    </row>
    <row r="205" spans="1:6" ht="30.75">
      <c r="A205" s="215" t="s">
        <v>675</v>
      </c>
      <c r="B205" s="153" t="s">
        <v>46</v>
      </c>
      <c r="C205" s="153">
        <v>12</v>
      </c>
      <c r="D205" s="122" t="s">
        <v>674</v>
      </c>
      <c r="E205" s="134"/>
      <c r="F205" s="78">
        <f>F206</f>
        <v>24500</v>
      </c>
    </row>
    <row r="206" spans="1:6" ht="33" customHeight="1">
      <c r="A206" s="155" t="s">
        <v>185</v>
      </c>
      <c r="B206" s="153" t="s">
        <v>46</v>
      </c>
      <c r="C206" s="153">
        <v>12</v>
      </c>
      <c r="D206" s="124" t="s">
        <v>674</v>
      </c>
      <c r="E206" s="134">
        <v>200</v>
      </c>
      <c r="F206" s="82">
        <f>'Ведомственная 2019'!G195</f>
        <v>24500</v>
      </c>
    </row>
    <row r="207" spans="1:6" ht="15">
      <c r="A207" s="255" t="s">
        <v>526</v>
      </c>
      <c r="B207" s="146" t="s">
        <v>527</v>
      </c>
      <c r="C207" s="115"/>
      <c r="D207" s="124"/>
      <c r="E207" s="134"/>
      <c r="F207" s="78">
        <f>F208</f>
        <v>6270653.24</v>
      </c>
    </row>
    <row r="208" spans="1:6" ht="15">
      <c r="A208" s="255" t="s">
        <v>528</v>
      </c>
      <c r="B208" s="146" t="s">
        <v>527</v>
      </c>
      <c r="C208" s="158" t="s">
        <v>44</v>
      </c>
      <c r="D208" s="124"/>
      <c r="E208" s="134"/>
      <c r="F208" s="78">
        <f>F209+F216+F226</f>
        <v>6270653.24</v>
      </c>
    </row>
    <row r="209" spans="1:6" ht="46.5">
      <c r="A209" s="156" t="s">
        <v>682</v>
      </c>
      <c r="B209" s="146" t="s">
        <v>527</v>
      </c>
      <c r="C209" s="158" t="s">
        <v>44</v>
      </c>
      <c r="D209" s="127" t="s">
        <v>678</v>
      </c>
      <c r="E209" s="134"/>
      <c r="F209" s="78">
        <f>F210</f>
        <v>1436069.2</v>
      </c>
    </row>
    <row r="210" spans="1:6" ht="93">
      <c r="A210" s="156" t="s">
        <v>683</v>
      </c>
      <c r="B210" s="146" t="s">
        <v>527</v>
      </c>
      <c r="C210" s="158" t="s">
        <v>44</v>
      </c>
      <c r="D210" s="127" t="s">
        <v>679</v>
      </c>
      <c r="E210" s="134"/>
      <c r="F210" s="78">
        <f>F211</f>
        <v>1436069.2</v>
      </c>
    </row>
    <row r="211" spans="1:6" ht="46.5">
      <c r="A211" s="156" t="s">
        <v>680</v>
      </c>
      <c r="B211" s="146" t="s">
        <v>527</v>
      </c>
      <c r="C211" s="158" t="s">
        <v>44</v>
      </c>
      <c r="D211" s="127" t="s">
        <v>681</v>
      </c>
      <c r="E211" s="134"/>
      <c r="F211" s="78">
        <f>F212+F214</f>
        <v>1436069.2</v>
      </c>
    </row>
    <row r="212" spans="1:6" ht="46.5">
      <c r="A212" s="156" t="s">
        <v>775</v>
      </c>
      <c r="B212" s="146" t="s">
        <v>527</v>
      </c>
      <c r="C212" s="158" t="s">
        <v>44</v>
      </c>
      <c r="D212" s="127" t="s">
        <v>774</v>
      </c>
      <c r="E212" s="134"/>
      <c r="F212" s="78">
        <f>F213</f>
        <v>1200000</v>
      </c>
    </row>
    <row r="213" spans="1:6" ht="30.75">
      <c r="A213" s="131" t="s">
        <v>670</v>
      </c>
      <c r="B213" s="147" t="s">
        <v>527</v>
      </c>
      <c r="C213" s="157" t="s">
        <v>44</v>
      </c>
      <c r="D213" s="144" t="s">
        <v>774</v>
      </c>
      <c r="E213" s="134">
        <v>400</v>
      </c>
      <c r="F213" s="82">
        <f>'Ведомственная 2019'!G202</f>
        <v>1200000</v>
      </c>
    </row>
    <row r="214" spans="1:6" ht="34.5" customHeight="1">
      <c r="A214" s="156" t="s">
        <v>749</v>
      </c>
      <c r="B214" s="146" t="s">
        <v>527</v>
      </c>
      <c r="C214" s="158" t="s">
        <v>44</v>
      </c>
      <c r="D214" s="122" t="s">
        <v>748</v>
      </c>
      <c r="E214" s="134"/>
      <c r="F214" s="78">
        <f>F215</f>
        <v>236069.2</v>
      </c>
    </row>
    <row r="215" spans="1:6" ht="32.25" customHeight="1">
      <c r="A215" s="155" t="s">
        <v>185</v>
      </c>
      <c r="B215" s="147" t="s">
        <v>527</v>
      </c>
      <c r="C215" s="157" t="s">
        <v>44</v>
      </c>
      <c r="D215" s="124" t="s">
        <v>748</v>
      </c>
      <c r="E215" s="134">
        <v>200</v>
      </c>
      <c r="F215" s="82">
        <f>'Ведомственная 2019'!G204</f>
        <v>236069.2</v>
      </c>
    </row>
    <row r="216" spans="1:6" ht="30.75">
      <c r="A216" s="136" t="s">
        <v>616</v>
      </c>
      <c r="B216" s="146" t="s">
        <v>527</v>
      </c>
      <c r="C216" s="158" t="s">
        <v>44</v>
      </c>
      <c r="D216" s="127" t="s">
        <v>531</v>
      </c>
      <c r="E216" s="158"/>
      <c r="F216" s="78">
        <f>F217</f>
        <v>4552200.32</v>
      </c>
    </row>
    <row r="217" spans="1:6" ht="62.25">
      <c r="A217" s="136" t="s">
        <v>617</v>
      </c>
      <c r="B217" s="146" t="s">
        <v>527</v>
      </c>
      <c r="C217" s="158" t="s">
        <v>44</v>
      </c>
      <c r="D217" s="127" t="s">
        <v>532</v>
      </c>
      <c r="E217" s="158"/>
      <c r="F217" s="78">
        <f>F218</f>
        <v>4552200.32</v>
      </c>
    </row>
    <row r="218" spans="1:6" ht="30.75">
      <c r="A218" s="122" t="s">
        <v>530</v>
      </c>
      <c r="B218" s="146" t="s">
        <v>527</v>
      </c>
      <c r="C218" s="158" t="s">
        <v>44</v>
      </c>
      <c r="D218" s="127" t="s">
        <v>533</v>
      </c>
      <c r="E218" s="158"/>
      <c r="F218" s="78">
        <f>F219+F221+F223</f>
        <v>4552200.32</v>
      </c>
    </row>
    <row r="219" spans="1:6" ht="20.25" customHeight="1">
      <c r="A219" s="122" t="s">
        <v>716</v>
      </c>
      <c r="B219" s="146" t="s">
        <v>527</v>
      </c>
      <c r="C219" s="158" t="s">
        <v>44</v>
      </c>
      <c r="D219" s="127" t="s">
        <v>715</v>
      </c>
      <c r="E219" s="158"/>
      <c r="F219" s="78">
        <f>F220</f>
        <v>3283644.1</v>
      </c>
    </row>
    <row r="220" spans="1:6" ht="20.25" customHeight="1">
      <c r="A220" s="124" t="s">
        <v>326</v>
      </c>
      <c r="B220" s="147" t="s">
        <v>527</v>
      </c>
      <c r="C220" s="157" t="s">
        <v>44</v>
      </c>
      <c r="D220" s="144" t="s">
        <v>715</v>
      </c>
      <c r="E220" s="157" t="s">
        <v>529</v>
      </c>
      <c r="F220" s="82">
        <f>'Ведомственная 2019'!G209</f>
        <v>3283644.1</v>
      </c>
    </row>
    <row r="221" spans="1:6" ht="33.75" customHeight="1">
      <c r="A221" s="121" t="s">
        <v>536</v>
      </c>
      <c r="B221" s="146" t="s">
        <v>527</v>
      </c>
      <c r="C221" s="158" t="s">
        <v>44</v>
      </c>
      <c r="D221" s="127" t="s">
        <v>752</v>
      </c>
      <c r="E221" s="157"/>
      <c r="F221" s="78">
        <f>F222</f>
        <v>354499</v>
      </c>
    </row>
    <row r="222" spans="1:6" ht="20.25" customHeight="1">
      <c r="A222" s="124" t="s">
        <v>326</v>
      </c>
      <c r="B222" s="147" t="s">
        <v>527</v>
      </c>
      <c r="C222" s="157" t="s">
        <v>44</v>
      </c>
      <c r="D222" s="144" t="s">
        <v>752</v>
      </c>
      <c r="E222" s="157" t="s">
        <v>529</v>
      </c>
      <c r="F222" s="82">
        <f>'Ведомственная 2019'!G211</f>
        <v>354499</v>
      </c>
    </row>
    <row r="223" spans="1:6" ht="30.75">
      <c r="A223" s="122" t="s">
        <v>536</v>
      </c>
      <c r="B223" s="146" t="s">
        <v>527</v>
      </c>
      <c r="C223" s="158" t="s">
        <v>44</v>
      </c>
      <c r="D223" s="127" t="s">
        <v>586</v>
      </c>
      <c r="E223" s="158"/>
      <c r="F223" s="78">
        <f>F224+F225</f>
        <v>914057.22</v>
      </c>
    </row>
    <row r="224" spans="1:6" ht="36" customHeight="1">
      <c r="A224" s="131" t="s">
        <v>670</v>
      </c>
      <c r="B224" s="147" t="s">
        <v>527</v>
      </c>
      <c r="C224" s="157" t="s">
        <v>44</v>
      </c>
      <c r="D224" s="144" t="s">
        <v>586</v>
      </c>
      <c r="E224" s="157" t="s">
        <v>761</v>
      </c>
      <c r="F224" s="82">
        <f>'Ведомственная 2019'!G213</f>
        <v>654522</v>
      </c>
    </row>
    <row r="225" spans="1:6" ht="21" customHeight="1">
      <c r="A225" s="124" t="s">
        <v>326</v>
      </c>
      <c r="B225" s="147" t="s">
        <v>527</v>
      </c>
      <c r="C225" s="157" t="s">
        <v>44</v>
      </c>
      <c r="D225" s="144" t="s">
        <v>586</v>
      </c>
      <c r="E225" s="157" t="s">
        <v>529</v>
      </c>
      <c r="F225" s="82">
        <f>'Ведомственная 2019'!G214</f>
        <v>259535.22</v>
      </c>
    </row>
    <row r="226" spans="1:6" ht="18.75" customHeight="1">
      <c r="A226" s="255" t="s">
        <v>38</v>
      </c>
      <c r="B226" s="146" t="s">
        <v>527</v>
      </c>
      <c r="C226" s="158" t="s">
        <v>44</v>
      </c>
      <c r="D226" s="150" t="s">
        <v>427</v>
      </c>
      <c r="E226" s="134"/>
      <c r="F226" s="78">
        <f>F227</f>
        <v>282383.72</v>
      </c>
    </row>
    <row r="227" spans="1:6" ht="33" customHeight="1">
      <c r="A227" s="255" t="s">
        <v>5</v>
      </c>
      <c r="B227" s="146" t="s">
        <v>527</v>
      </c>
      <c r="C227" s="158" t="s">
        <v>44</v>
      </c>
      <c r="D227" s="150" t="s">
        <v>428</v>
      </c>
      <c r="E227" s="134"/>
      <c r="F227" s="78">
        <f>F228</f>
        <v>282383.72</v>
      </c>
    </row>
    <row r="228" spans="1:6" ht="52.5" customHeight="1">
      <c r="A228" s="156" t="s">
        <v>676</v>
      </c>
      <c r="B228" s="146" t="s">
        <v>527</v>
      </c>
      <c r="C228" s="158" t="s">
        <v>44</v>
      </c>
      <c r="D228" s="127" t="s">
        <v>677</v>
      </c>
      <c r="E228" s="157"/>
      <c r="F228" s="78">
        <f>F229</f>
        <v>282383.72</v>
      </c>
    </row>
    <row r="229" spans="1:6" ht="18.75" customHeight="1">
      <c r="A229" s="132" t="s">
        <v>326</v>
      </c>
      <c r="B229" s="147" t="s">
        <v>527</v>
      </c>
      <c r="C229" s="157" t="s">
        <v>44</v>
      </c>
      <c r="D229" s="144" t="s">
        <v>677</v>
      </c>
      <c r="E229" s="157" t="s">
        <v>529</v>
      </c>
      <c r="F229" s="82">
        <f>'Ведомственная 2019'!G218</f>
        <v>282383.72</v>
      </c>
    </row>
    <row r="230" spans="1:6" ht="15">
      <c r="A230" s="255" t="s">
        <v>157</v>
      </c>
      <c r="B230" s="146" t="s">
        <v>50</v>
      </c>
      <c r="C230" s="158"/>
      <c r="D230" s="150"/>
      <c r="E230" s="174"/>
      <c r="F230" s="78">
        <f>F231+F239+F272+F294+F266</f>
        <v>226421082.61</v>
      </c>
    </row>
    <row r="231" spans="1:6" ht="15">
      <c r="A231" s="255" t="s">
        <v>30</v>
      </c>
      <c r="B231" s="118" t="s">
        <v>50</v>
      </c>
      <c r="C231" s="158" t="s">
        <v>43</v>
      </c>
      <c r="D231" s="150"/>
      <c r="E231" s="174"/>
      <c r="F231" s="78">
        <f>F232</f>
        <v>10228216</v>
      </c>
    </row>
    <row r="232" spans="1:6" ht="30.75">
      <c r="A232" s="136" t="s">
        <v>618</v>
      </c>
      <c r="B232" s="118" t="s">
        <v>50</v>
      </c>
      <c r="C232" s="158" t="s">
        <v>43</v>
      </c>
      <c r="D232" s="150" t="s">
        <v>445</v>
      </c>
      <c r="E232" s="174"/>
      <c r="F232" s="78">
        <f>F233</f>
        <v>10228216</v>
      </c>
    </row>
    <row r="233" spans="1:6" ht="62.25">
      <c r="A233" s="136" t="s">
        <v>619</v>
      </c>
      <c r="B233" s="118" t="s">
        <v>50</v>
      </c>
      <c r="C233" s="158" t="s">
        <v>43</v>
      </c>
      <c r="D233" s="150" t="s">
        <v>453</v>
      </c>
      <c r="E233" s="174"/>
      <c r="F233" s="78">
        <f>F234</f>
        <v>10228216</v>
      </c>
    </row>
    <row r="234" spans="1:6" ht="30.75">
      <c r="A234" s="258" t="s">
        <v>276</v>
      </c>
      <c r="B234" s="118" t="s">
        <v>50</v>
      </c>
      <c r="C234" s="158" t="s">
        <v>43</v>
      </c>
      <c r="D234" s="122" t="s">
        <v>496</v>
      </c>
      <c r="E234" s="174"/>
      <c r="F234" s="78">
        <f>F235+F237</f>
        <v>10228216</v>
      </c>
    </row>
    <row r="235" spans="1:6" ht="108.75">
      <c r="A235" s="212" t="s">
        <v>254</v>
      </c>
      <c r="B235" s="118" t="s">
        <v>50</v>
      </c>
      <c r="C235" s="158" t="s">
        <v>43</v>
      </c>
      <c r="D235" s="136" t="s">
        <v>277</v>
      </c>
      <c r="E235" s="174"/>
      <c r="F235" s="78">
        <f>F236</f>
        <v>4220046</v>
      </c>
    </row>
    <row r="236" spans="1:6" ht="30.75">
      <c r="A236" s="256" t="s">
        <v>55</v>
      </c>
      <c r="B236" s="115" t="s">
        <v>50</v>
      </c>
      <c r="C236" s="157" t="s">
        <v>43</v>
      </c>
      <c r="D236" s="138" t="s">
        <v>277</v>
      </c>
      <c r="E236" s="157">
        <v>600</v>
      </c>
      <c r="F236" s="82">
        <f>'Ведомственная 2019'!G348</f>
        <v>4220046</v>
      </c>
    </row>
    <row r="237" spans="1:6" ht="30.75">
      <c r="A237" s="255" t="s">
        <v>192</v>
      </c>
      <c r="B237" s="118" t="s">
        <v>50</v>
      </c>
      <c r="C237" s="158" t="s">
        <v>43</v>
      </c>
      <c r="D237" s="181" t="s">
        <v>278</v>
      </c>
      <c r="E237" s="174"/>
      <c r="F237" s="78">
        <f>F238</f>
        <v>6008170</v>
      </c>
    </row>
    <row r="238" spans="1:6" ht="30.75">
      <c r="A238" s="256" t="s">
        <v>55</v>
      </c>
      <c r="B238" s="115" t="s">
        <v>50</v>
      </c>
      <c r="C238" s="157" t="s">
        <v>43</v>
      </c>
      <c r="D238" s="177" t="s">
        <v>278</v>
      </c>
      <c r="E238" s="157">
        <v>600</v>
      </c>
      <c r="F238" s="82">
        <f>'Ведомственная 2019'!G350</f>
        <v>6008170</v>
      </c>
    </row>
    <row r="239" spans="1:6" ht="15">
      <c r="A239" s="255" t="s">
        <v>305</v>
      </c>
      <c r="B239" s="118" t="s">
        <v>50</v>
      </c>
      <c r="C239" s="158" t="s">
        <v>44</v>
      </c>
      <c r="D239" s="174"/>
      <c r="E239" s="174"/>
      <c r="F239" s="78">
        <f>F240</f>
        <v>204095667.61</v>
      </c>
    </row>
    <row r="240" spans="1:6" ht="30.75">
      <c r="A240" s="136" t="s">
        <v>618</v>
      </c>
      <c r="B240" s="118" t="s">
        <v>50</v>
      </c>
      <c r="C240" s="158" t="s">
        <v>44</v>
      </c>
      <c r="D240" s="150" t="s">
        <v>445</v>
      </c>
      <c r="E240" s="174"/>
      <c r="F240" s="78">
        <f>F241</f>
        <v>204095667.61</v>
      </c>
    </row>
    <row r="241" spans="1:6" ht="62.25">
      <c r="A241" s="136" t="s">
        <v>619</v>
      </c>
      <c r="B241" s="118" t="s">
        <v>50</v>
      </c>
      <c r="C241" s="158" t="s">
        <v>44</v>
      </c>
      <c r="D241" s="150" t="s">
        <v>453</v>
      </c>
      <c r="E241" s="174"/>
      <c r="F241" s="78">
        <f>F242+F249+F254+F261</f>
        <v>204095667.61</v>
      </c>
    </row>
    <row r="242" spans="1:6" ht="15">
      <c r="A242" s="258" t="s">
        <v>279</v>
      </c>
      <c r="B242" s="118" t="s">
        <v>50</v>
      </c>
      <c r="C242" s="158" t="s">
        <v>44</v>
      </c>
      <c r="D242" s="181" t="s">
        <v>497</v>
      </c>
      <c r="E242" s="174"/>
      <c r="F242" s="78">
        <f>F243+F245+F247</f>
        <v>197543116.61</v>
      </c>
    </row>
    <row r="243" spans="1:6" ht="108.75">
      <c r="A243" s="212" t="s">
        <v>180</v>
      </c>
      <c r="B243" s="118" t="s">
        <v>50</v>
      </c>
      <c r="C243" s="158" t="s">
        <v>44</v>
      </c>
      <c r="D243" s="136" t="s">
        <v>280</v>
      </c>
      <c r="E243" s="174"/>
      <c r="F243" s="78">
        <f>F244</f>
        <v>169099360</v>
      </c>
    </row>
    <row r="244" spans="1:6" ht="30.75">
      <c r="A244" s="256" t="s">
        <v>55</v>
      </c>
      <c r="B244" s="115" t="s">
        <v>50</v>
      </c>
      <c r="C244" s="157" t="s">
        <v>44</v>
      </c>
      <c r="D244" s="138" t="s">
        <v>280</v>
      </c>
      <c r="E244" s="157">
        <v>600</v>
      </c>
      <c r="F244" s="82">
        <f>'Ведомственная 2019'!G356</f>
        <v>169099360</v>
      </c>
    </row>
    <row r="245" spans="1:6" ht="30.75">
      <c r="A245" s="255" t="s">
        <v>192</v>
      </c>
      <c r="B245" s="118" t="s">
        <v>50</v>
      </c>
      <c r="C245" s="158" t="s">
        <v>44</v>
      </c>
      <c r="D245" s="181" t="s">
        <v>281</v>
      </c>
      <c r="E245" s="174"/>
      <c r="F245" s="78">
        <f>F246</f>
        <v>28430506.61</v>
      </c>
    </row>
    <row r="246" spans="1:6" ht="30.75">
      <c r="A246" s="256" t="s">
        <v>55</v>
      </c>
      <c r="B246" s="115" t="s">
        <v>50</v>
      </c>
      <c r="C246" s="157" t="s">
        <v>44</v>
      </c>
      <c r="D246" s="177" t="s">
        <v>281</v>
      </c>
      <c r="E246" s="157">
        <v>600</v>
      </c>
      <c r="F246" s="82">
        <f>'Ведомственная 2019'!G358</f>
        <v>28430506.61</v>
      </c>
    </row>
    <row r="247" spans="1:6" ht="30.75">
      <c r="A247" s="255" t="s">
        <v>763</v>
      </c>
      <c r="B247" s="283" t="s">
        <v>50</v>
      </c>
      <c r="C247" s="283" t="s">
        <v>44</v>
      </c>
      <c r="D247" s="119" t="s">
        <v>762</v>
      </c>
      <c r="E247" s="135"/>
      <c r="F247" s="78">
        <f>F248</f>
        <v>13250</v>
      </c>
    </row>
    <row r="248" spans="1:6" ht="30.75">
      <c r="A248" s="256" t="s">
        <v>55</v>
      </c>
      <c r="B248" s="115" t="s">
        <v>50</v>
      </c>
      <c r="C248" s="115" t="s">
        <v>44</v>
      </c>
      <c r="D248" s="116" t="s">
        <v>762</v>
      </c>
      <c r="E248" s="126">
        <v>600</v>
      </c>
      <c r="F248" s="82">
        <f>'Ведомственная 2019'!G360</f>
        <v>13250</v>
      </c>
    </row>
    <row r="249" spans="1:6" ht="30.75">
      <c r="A249" s="258" t="s">
        <v>284</v>
      </c>
      <c r="B249" s="118" t="s">
        <v>50</v>
      </c>
      <c r="C249" s="158" t="s">
        <v>44</v>
      </c>
      <c r="D249" s="136" t="s">
        <v>498</v>
      </c>
      <c r="E249" s="157"/>
      <c r="F249" s="78">
        <f>F250+F252</f>
        <v>2534861</v>
      </c>
    </row>
    <row r="250" spans="1:6" ht="78">
      <c r="A250" s="133" t="s">
        <v>755</v>
      </c>
      <c r="B250" s="280" t="s">
        <v>50</v>
      </c>
      <c r="C250" s="280" t="s">
        <v>44</v>
      </c>
      <c r="D250" s="122" t="s">
        <v>756</v>
      </c>
      <c r="E250" s="129"/>
      <c r="F250" s="78">
        <f>F251</f>
        <v>244209</v>
      </c>
    </row>
    <row r="251" spans="1:6" ht="30.75">
      <c r="A251" s="125" t="s">
        <v>55</v>
      </c>
      <c r="B251" s="115" t="s">
        <v>50</v>
      </c>
      <c r="C251" s="115" t="s">
        <v>44</v>
      </c>
      <c r="D251" s="124" t="s">
        <v>756</v>
      </c>
      <c r="E251" s="126">
        <v>600</v>
      </c>
      <c r="F251" s="82">
        <f>'Ведомственная 2019'!G363</f>
        <v>244209</v>
      </c>
    </row>
    <row r="252" spans="1:6" ht="62.25">
      <c r="A252" s="258" t="s">
        <v>523</v>
      </c>
      <c r="B252" s="118" t="s">
        <v>50</v>
      </c>
      <c r="C252" s="158" t="s">
        <v>44</v>
      </c>
      <c r="D252" s="136" t="s">
        <v>12</v>
      </c>
      <c r="E252" s="174"/>
      <c r="F252" s="78">
        <f>F253</f>
        <v>2290652</v>
      </c>
    </row>
    <row r="253" spans="1:6" ht="30.75">
      <c r="A253" s="256" t="s">
        <v>55</v>
      </c>
      <c r="B253" s="115" t="s">
        <v>50</v>
      </c>
      <c r="C253" s="157" t="s">
        <v>44</v>
      </c>
      <c r="D253" s="138" t="s">
        <v>12</v>
      </c>
      <c r="E253" s="157">
        <v>600</v>
      </c>
      <c r="F253" s="82">
        <f>'Ведомственная 2019'!G365</f>
        <v>2290652</v>
      </c>
    </row>
    <row r="254" spans="1:6" ht="30.75">
      <c r="A254" s="258" t="s">
        <v>285</v>
      </c>
      <c r="B254" s="118" t="s">
        <v>50</v>
      </c>
      <c r="C254" s="158" t="s">
        <v>44</v>
      </c>
      <c r="D254" s="136" t="s">
        <v>499</v>
      </c>
      <c r="E254" s="158"/>
      <c r="F254" s="78">
        <f>F255+F257+F259</f>
        <v>2712680</v>
      </c>
    </row>
    <row r="255" spans="1:6" ht="30.75">
      <c r="A255" s="133" t="s">
        <v>757</v>
      </c>
      <c r="B255" s="280" t="s">
        <v>50</v>
      </c>
      <c r="C255" s="280" t="s">
        <v>44</v>
      </c>
      <c r="D255" s="122" t="s">
        <v>758</v>
      </c>
      <c r="E255" s="129"/>
      <c r="F255" s="78">
        <f>F256</f>
        <v>355729</v>
      </c>
    </row>
    <row r="256" spans="1:6" ht="30.75">
      <c r="A256" s="125" t="s">
        <v>55</v>
      </c>
      <c r="B256" s="115" t="s">
        <v>50</v>
      </c>
      <c r="C256" s="115" t="s">
        <v>44</v>
      </c>
      <c r="D256" s="124" t="s">
        <v>758</v>
      </c>
      <c r="E256" s="134">
        <v>600</v>
      </c>
      <c r="F256" s="82">
        <f>'Ведомственная 2019'!G368</f>
        <v>355729</v>
      </c>
    </row>
    <row r="257" spans="1:6" ht="36" customHeight="1">
      <c r="A257" s="258" t="s">
        <v>286</v>
      </c>
      <c r="B257" s="118" t="s">
        <v>50</v>
      </c>
      <c r="C257" s="158" t="s">
        <v>44</v>
      </c>
      <c r="D257" s="122" t="s">
        <v>287</v>
      </c>
      <c r="E257" s="174"/>
      <c r="F257" s="78">
        <f>F258</f>
        <v>2324544</v>
      </c>
    </row>
    <row r="258" spans="1:6" ht="30.75">
      <c r="A258" s="256" t="s">
        <v>55</v>
      </c>
      <c r="B258" s="115" t="s">
        <v>50</v>
      </c>
      <c r="C258" s="157" t="s">
        <v>44</v>
      </c>
      <c r="D258" s="124" t="s">
        <v>287</v>
      </c>
      <c r="E258" s="157">
        <v>600</v>
      </c>
      <c r="F258" s="82">
        <f>'Ведомственная 2019'!G370</f>
        <v>2324544</v>
      </c>
    </row>
    <row r="259" spans="1:6" ht="30.75">
      <c r="A259" s="117" t="s">
        <v>773</v>
      </c>
      <c r="B259" s="284" t="s">
        <v>50</v>
      </c>
      <c r="C259" s="284" t="s">
        <v>44</v>
      </c>
      <c r="D259" s="122" t="s">
        <v>772</v>
      </c>
      <c r="E259" s="135"/>
      <c r="F259" s="78">
        <f>F260</f>
        <v>32407</v>
      </c>
    </row>
    <row r="260" spans="1:6" ht="30.75">
      <c r="A260" s="256" t="s">
        <v>55</v>
      </c>
      <c r="B260" s="115" t="s">
        <v>50</v>
      </c>
      <c r="C260" s="115" t="s">
        <v>44</v>
      </c>
      <c r="D260" s="124" t="s">
        <v>772</v>
      </c>
      <c r="E260" s="134">
        <v>600</v>
      </c>
      <c r="F260" s="82">
        <f>'Ведомственная 2019'!G372</f>
        <v>32407</v>
      </c>
    </row>
    <row r="261" spans="1:6" ht="30.75">
      <c r="A261" s="255" t="s">
        <v>705</v>
      </c>
      <c r="B261" s="279" t="s">
        <v>50</v>
      </c>
      <c r="C261" s="279" t="s">
        <v>44</v>
      </c>
      <c r="D261" s="122" t="s">
        <v>703</v>
      </c>
      <c r="E261" s="129"/>
      <c r="F261" s="78">
        <f>F262+F264</f>
        <v>1305010</v>
      </c>
    </row>
    <row r="262" spans="1:6" ht="62.25">
      <c r="A262" s="255" t="s">
        <v>760</v>
      </c>
      <c r="B262" s="280" t="s">
        <v>50</v>
      </c>
      <c r="C262" s="280" t="s">
        <v>44</v>
      </c>
      <c r="D262" s="122" t="s">
        <v>759</v>
      </c>
      <c r="E262" s="129"/>
      <c r="F262" s="78">
        <f>F263</f>
        <v>513951</v>
      </c>
    </row>
    <row r="263" spans="1:6" ht="30.75">
      <c r="A263" s="256" t="s">
        <v>55</v>
      </c>
      <c r="B263" s="115" t="s">
        <v>50</v>
      </c>
      <c r="C263" s="115" t="s">
        <v>44</v>
      </c>
      <c r="D263" s="124" t="s">
        <v>759</v>
      </c>
      <c r="E263" s="134">
        <v>600</v>
      </c>
      <c r="F263" s="78">
        <f>'Ведомственная 2019'!G375</f>
        <v>513951</v>
      </c>
    </row>
    <row r="264" spans="1:6" ht="46.5">
      <c r="A264" s="256" t="s">
        <v>706</v>
      </c>
      <c r="B264" s="279" t="s">
        <v>50</v>
      </c>
      <c r="C264" s="279" t="s">
        <v>44</v>
      </c>
      <c r="D264" s="122" t="s">
        <v>704</v>
      </c>
      <c r="E264" s="135"/>
      <c r="F264" s="78">
        <f>F265</f>
        <v>791059</v>
      </c>
    </row>
    <row r="265" spans="1:6" ht="30.75">
      <c r="A265" s="256" t="s">
        <v>55</v>
      </c>
      <c r="B265" s="115" t="s">
        <v>50</v>
      </c>
      <c r="C265" s="115" t="s">
        <v>44</v>
      </c>
      <c r="D265" s="124" t="s">
        <v>704</v>
      </c>
      <c r="E265" s="134">
        <v>600</v>
      </c>
      <c r="F265" s="82">
        <f>'Ведомственная 2019'!G377</f>
        <v>791059</v>
      </c>
    </row>
    <row r="266" spans="1:6" ht="15">
      <c r="A266" s="255" t="s">
        <v>324</v>
      </c>
      <c r="B266" s="118" t="s">
        <v>50</v>
      </c>
      <c r="C266" s="146" t="s">
        <v>45</v>
      </c>
      <c r="D266" s="124"/>
      <c r="E266" s="134"/>
      <c r="F266" s="78">
        <f>F267</f>
        <v>4415441</v>
      </c>
    </row>
    <row r="267" spans="1:6" ht="62.25">
      <c r="A267" s="136" t="s">
        <v>620</v>
      </c>
      <c r="B267" s="118" t="s">
        <v>50</v>
      </c>
      <c r="C267" s="146" t="s">
        <v>45</v>
      </c>
      <c r="D267" s="150" t="s">
        <v>460</v>
      </c>
      <c r="E267" s="174"/>
      <c r="F267" s="78">
        <f>F268</f>
        <v>4415441</v>
      </c>
    </row>
    <row r="268" spans="1:6" ht="30.75">
      <c r="A268" s="136" t="s">
        <v>288</v>
      </c>
      <c r="B268" s="118" t="s">
        <v>50</v>
      </c>
      <c r="C268" s="146" t="s">
        <v>45</v>
      </c>
      <c r="D268" s="122" t="s">
        <v>500</v>
      </c>
      <c r="E268" s="174"/>
      <c r="F268" s="78">
        <f>F269</f>
        <v>4415441</v>
      </c>
    </row>
    <row r="269" spans="1:6" ht="30.75">
      <c r="A269" s="255" t="s">
        <v>192</v>
      </c>
      <c r="B269" s="118" t="s">
        <v>50</v>
      </c>
      <c r="C269" s="146" t="s">
        <v>45</v>
      </c>
      <c r="D269" s="181" t="s">
        <v>289</v>
      </c>
      <c r="E269" s="174"/>
      <c r="F269" s="78">
        <f>F270+F271</f>
        <v>4415441</v>
      </c>
    </row>
    <row r="270" spans="1:6" ht="62.25">
      <c r="A270" s="256" t="s">
        <v>54</v>
      </c>
      <c r="B270" s="115" t="s">
        <v>50</v>
      </c>
      <c r="C270" s="147" t="s">
        <v>45</v>
      </c>
      <c r="D270" s="177" t="s">
        <v>289</v>
      </c>
      <c r="E270" s="157">
        <v>100</v>
      </c>
      <c r="F270" s="82">
        <f>'Ведомственная 2019'!G383</f>
        <v>4157941</v>
      </c>
    </row>
    <row r="271" spans="1:6" ht="30.75">
      <c r="A271" s="256" t="s">
        <v>185</v>
      </c>
      <c r="B271" s="115" t="s">
        <v>50</v>
      </c>
      <c r="C271" s="147" t="s">
        <v>45</v>
      </c>
      <c r="D271" s="177" t="s">
        <v>289</v>
      </c>
      <c r="E271" s="157">
        <v>200</v>
      </c>
      <c r="F271" s="82">
        <f>'Ведомственная 2019'!G384</f>
        <v>257500</v>
      </c>
    </row>
    <row r="272" spans="1:6" ht="15">
      <c r="A272" s="255" t="s">
        <v>331</v>
      </c>
      <c r="B272" s="118" t="s">
        <v>50</v>
      </c>
      <c r="C272" s="158" t="s">
        <v>50</v>
      </c>
      <c r="D272" s="174" t="s">
        <v>364</v>
      </c>
      <c r="E272" s="174"/>
      <c r="F272" s="78">
        <f>F273</f>
        <v>2533270</v>
      </c>
    </row>
    <row r="273" spans="1:6" ht="66.75" customHeight="1">
      <c r="A273" s="136" t="s">
        <v>621</v>
      </c>
      <c r="B273" s="118" t="s">
        <v>50</v>
      </c>
      <c r="C273" s="158" t="s">
        <v>50</v>
      </c>
      <c r="D273" s="150" t="s">
        <v>446</v>
      </c>
      <c r="E273" s="174"/>
      <c r="F273" s="78">
        <f>F274+F282</f>
        <v>2533270</v>
      </c>
    </row>
    <row r="274" spans="1:6" ht="93">
      <c r="A274" s="255" t="s">
        <v>622</v>
      </c>
      <c r="B274" s="118" t="s">
        <v>50</v>
      </c>
      <c r="C274" s="158" t="s">
        <v>50</v>
      </c>
      <c r="D274" s="150" t="s">
        <v>459</v>
      </c>
      <c r="E274" s="174"/>
      <c r="F274" s="78">
        <f>F275+F279</f>
        <v>145000</v>
      </c>
    </row>
    <row r="275" spans="1:6" ht="34.5" customHeight="1">
      <c r="A275" s="258" t="s">
        <v>236</v>
      </c>
      <c r="B275" s="118" t="s">
        <v>50</v>
      </c>
      <c r="C275" s="158" t="s">
        <v>50</v>
      </c>
      <c r="D275" s="136" t="s">
        <v>501</v>
      </c>
      <c r="E275" s="174"/>
      <c r="F275" s="78">
        <f>F276</f>
        <v>93000</v>
      </c>
    </row>
    <row r="276" spans="1:6" ht="15">
      <c r="A276" s="255" t="s">
        <v>22</v>
      </c>
      <c r="B276" s="118" t="s">
        <v>50</v>
      </c>
      <c r="C276" s="158" t="s">
        <v>50</v>
      </c>
      <c r="D276" s="136" t="s">
        <v>237</v>
      </c>
      <c r="E276" s="174"/>
      <c r="F276" s="78">
        <f>F277+F278</f>
        <v>93000</v>
      </c>
    </row>
    <row r="277" spans="1:6" ht="30.75">
      <c r="A277" s="256" t="s">
        <v>185</v>
      </c>
      <c r="B277" s="115" t="s">
        <v>50</v>
      </c>
      <c r="C277" s="157" t="s">
        <v>50</v>
      </c>
      <c r="D277" s="138" t="s">
        <v>237</v>
      </c>
      <c r="E277" s="157">
        <v>200</v>
      </c>
      <c r="F277" s="82">
        <f>'Ведомственная 2019'!G225</f>
        <v>50000</v>
      </c>
    </row>
    <row r="278" spans="1:6" ht="15">
      <c r="A278" s="256" t="s">
        <v>327</v>
      </c>
      <c r="B278" s="115" t="s">
        <v>50</v>
      </c>
      <c r="C278" s="157" t="s">
        <v>50</v>
      </c>
      <c r="D278" s="138" t="s">
        <v>237</v>
      </c>
      <c r="E278" s="157">
        <v>300</v>
      </c>
      <c r="F278" s="82">
        <f>'Ведомственная 2019'!G226</f>
        <v>43000</v>
      </c>
    </row>
    <row r="279" spans="1:6" ht="62.25">
      <c r="A279" s="258" t="s">
        <v>62</v>
      </c>
      <c r="B279" s="118" t="s">
        <v>50</v>
      </c>
      <c r="C279" s="158" t="s">
        <v>50</v>
      </c>
      <c r="D279" s="136" t="s">
        <v>502</v>
      </c>
      <c r="E279" s="158"/>
      <c r="F279" s="78">
        <f>F280</f>
        <v>52000</v>
      </c>
    </row>
    <row r="280" spans="1:6" ht="15">
      <c r="A280" s="256" t="s">
        <v>22</v>
      </c>
      <c r="B280" s="115" t="s">
        <v>50</v>
      </c>
      <c r="C280" s="157" t="s">
        <v>50</v>
      </c>
      <c r="D280" s="138" t="s">
        <v>238</v>
      </c>
      <c r="E280" s="157"/>
      <c r="F280" s="82">
        <f>F281</f>
        <v>52000</v>
      </c>
    </row>
    <row r="281" spans="1:6" ht="30.75">
      <c r="A281" s="256" t="s">
        <v>185</v>
      </c>
      <c r="B281" s="115" t="s">
        <v>50</v>
      </c>
      <c r="C281" s="157" t="s">
        <v>50</v>
      </c>
      <c r="D281" s="138" t="s">
        <v>238</v>
      </c>
      <c r="E281" s="157" t="s">
        <v>196</v>
      </c>
      <c r="F281" s="82">
        <f>'Ведомственная 2019'!G229</f>
        <v>52000</v>
      </c>
    </row>
    <row r="282" spans="1:6" ht="81" customHeight="1">
      <c r="A282" s="136" t="s">
        <v>623</v>
      </c>
      <c r="B282" s="118" t="s">
        <v>50</v>
      </c>
      <c r="C282" s="158" t="s">
        <v>50</v>
      </c>
      <c r="D282" s="150" t="s">
        <v>458</v>
      </c>
      <c r="E282" s="174"/>
      <c r="F282" s="78">
        <f>F283</f>
        <v>2388270</v>
      </c>
    </row>
    <row r="283" spans="1:6" ht="30.75">
      <c r="A283" s="255" t="s">
        <v>369</v>
      </c>
      <c r="B283" s="118" t="s">
        <v>50</v>
      </c>
      <c r="C283" s="158" t="s">
        <v>50</v>
      </c>
      <c r="D283" s="122" t="s">
        <v>503</v>
      </c>
      <c r="E283" s="174"/>
      <c r="F283" s="78">
        <f>F284+F286+F288+F291</f>
        <v>2388270</v>
      </c>
    </row>
    <row r="284" spans="1:6" ht="30.75">
      <c r="A284" s="255" t="s">
        <v>192</v>
      </c>
      <c r="B284" s="118" t="s">
        <v>50</v>
      </c>
      <c r="C284" s="118" t="s">
        <v>50</v>
      </c>
      <c r="D284" s="122" t="s">
        <v>253</v>
      </c>
      <c r="E284" s="129"/>
      <c r="F284" s="78">
        <f>F285</f>
        <v>1417379</v>
      </c>
    </row>
    <row r="285" spans="1:6" ht="30.75">
      <c r="A285" s="256" t="s">
        <v>55</v>
      </c>
      <c r="B285" s="115" t="s">
        <v>50</v>
      </c>
      <c r="C285" s="115" t="s">
        <v>50</v>
      </c>
      <c r="D285" s="124" t="s">
        <v>253</v>
      </c>
      <c r="E285" s="126">
        <v>600</v>
      </c>
      <c r="F285" s="82">
        <f>'Ведомственная 2019'!G390</f>
        <v>1417379</v>
      </c>
    </row>
    <row r="286" spans="1:6" ht="15">
      <c r="A286" s="255" t="s">
        <v>256</v>
      </c>
      <c r="B286" s="118" t="s">
        <v>50</v>
      </c>
      <c r="C286" s="158" t="s">
        <v>50</v>
      </c>
      <c r="D286" s="181" t="s">
        <v>241</v>
      </c>
      <c r="E286" s="158"/>
      <c r="F286" s="78">
        <f>F287</f>
        <v>30000</v>
      </c>
    </row>
    <row r="287" spans="1:6" ht="30.75">
      <c r="A287" s="256" t="s">
        <v>185</v>
      </c>
      <c r="B287" s="115" t="s">
        <v>50</v>
      </c>
      <c r="C287" s="157" t="s">
        <v>50</v>
      </c>
      <c r="D287" s="177" t="s">
        <v>241</v>
      </c>
      <c r="E287" s="157" t="s">
        <v>196</v>
      </c>
      <c r="F287" s="82">
        <f>'Ведомственная 2019'!G233</f>
        <v>30000</v>
      </c>
    </row>
    <row r="288" spans="1:6" ht="15">
      <c r="A288" s="156" t="s">
        <v>753</v>
      </c>
      <c r="B288" s="280" t="s">
        <v>50</v>
      </c>
      <c r="C288" s="158" t="s">
        <v>50</v>
      </c>
      <c r="D288" s="122" t="s">
        <v>754</v>
      </c>
      <c r="E288" s="158"/>
      <c r="F288" s="78">
        <f>F289+F290</f>
        <v>336955</v>
      </c>
    </row>
    <row r="289" spans="1:6" ht="15">
      <c r="A289" s="256" t="s">
        <v>327</v>
      </c>
      <c r="B289" s="115" t="s">
        <v>50</v>
      </c>
      <c r="C289" s="157" t="s">
        <v>50</v>
      </c>
      <c r="D289" s="124" t="s">
        <v>754</v>
      </c>
      <c r="E289" s="157" t="s">
        <v>370</v>
      </c>
      <c r="F289" s="82">
        <f>'Ведомственная 2019'!G235</f>
        <v>187716</v>
      </c>
    </row>
    <row r="290" spans="1:6" ht="30.75">
      <c r="A290" s="256" t="s">
        <v>55</v>
      </c>
      <c r="B290" s="115" t="s">
        <v>50</v>
      </c>
      <c r="C290" s="157" t="s">
        <v>50</v>
      </c>
      <c r="D290" s="124" t="s">
        <v>754</v>
      </c>
      <c r="E290" s="157" t="s">
        <v>371</v>
      </c>
      <c r="F290" s="82">
        <f>'Ведомственная 2019'!G392</f>
        <v>149239</v>
      </c>
    </row>
    <row r="291" spans="1:6" ht="30.75">
      <c r="A291" s="255" t="s">
        <v>240</v>
      </c>
      <c r="B291" s="118" t="s">
        <v>50</v>
      </c>
      <c r="C291" s="158" t="s">
        <v>50</v>
      </c>
      <c r="D291" s="122" t="s">
        <v>242</v>
      </c>
      <c r="E291" s="178"/>
      <c r="F291" s="78">
        <f>F292+F293</f>
        <v>603936</v>
      </c>
    </row>
    <row r="292" spans="1:6" ht="15">
      <c r="A292" s="256" t="s">
        <v>327</v>
      </c>
      <c r="B292" s="115" t="s">
        <v>50</v>
      </c>
      <c r="C292" s="157" t="s">
        <v>50</v>
      </c>
      <c r="D292" s="124" t="s">
        <v>242</v>
      </c>
      <c r="E292" s="157" t="s">
        <v>370</v>
      </c>
      <c r="F292" s="82">
        <f>'Ведомственная 2019'!G237</f>
        <v>336655</v>
      </c>
    </row>
    <row r="293" spans="1:6" ht="30.75">
      <c r="A293" s="256" t="s">
        <v>55</v>
      </c>
      <c r="B293" s="115" t="s">
        <v>50</v>
      </c>
      <c r="C293" s="157" t="s">
        <v>50</v>
      </c>
      <c r="D293" s="124" t="s">
        <v>242</v>
      </c>
      <c r="E293" s="157" t="s">
        <v>371</v>
      </c>
      <c r="F293" s="82">
        <f>'Ведомственная 2019'!G394</f>
        <v>267281</v>
      </c>
    </row>
    <row r="294" spans="1:6" ht="15">
      <c r="A294" s="255" t="s">
        <v>19</v>
      </c>
      <c r="B294" s="118" t="s">
        <v>50</v>
      </c>
      <c r="C294" s="158" t="s">
        <v>48</v>
      </c>
      <c r="D294" s="174" t="s">
        <v>364</v>
      </c>
      <c r="E294" s="174"/>
      <c r="F294" s="78">
        <f>F295</f>
        <v>5148488</v>
      </c>
    </row>
    <row r="295" spans="1:6" ht="30.75">
      <c r="A295" s="136" t="s">
        <v>618</v>
      </c>
      <c r="B295" s="118" t="s">
        <v>50</v>
      </c>
      <c r="C295" s="118" t="s">
        <v>48</v>
      </c>
      <c r="D295" s="150" t="s">
        <v>445</v>
      </c>
      <c r="E295" s="137"/>
      <c r="F295" s="78">
        <f>F296</f>
        <v>5148488</v>
      </c>
    </row>
    <row r="296" spans="1:6" ht="62.25">
      <c r="A296" s="136" t="s">
        <v>624</v>
      </c>
      <c r="B296" s="118" t="s">
        <v>50</v>
      </c>
      <c r="C296" s="118" t="s">
        <v>48</v>
      </c>
      <c r="D296" s="150" t="s">
        <v>457</v>
      </c>
      <c r="E296" s="137"/>
      <c r="F296" s="78">
        <f>F297+F302</f>
        <v>5148488</v>
      </c>
    </row>
    <row r="297" spans="1:6" ht="78">
      <c r="A297" s="258" t="s">
        <v>625</v>
      </c>
      <c r="B297" s="118" t="s">
        <v>50</v>
      </c>
      <c r="C297" s="118" t="s">
        <v>48</v>
      </c>
      <c r="D297" s="122" t="s">
        <v>504</v>
      </c>
      <c r="E297" s="135"/>
      <c r="F297" s="78">
        <f>F298</f>
        <v>5123704</v>
      </c>
    </row>
    <row r="298" spans="1:6" ht="30.75">
      <c r="A298" s="256" t="s">
        <v>192</v>
      </c>
      <c r="B298" s="115" t="s">
        <v>50</v>
      </c>
      <c r="C298" s="115" t="s">
        <v>48</v>
      </c>
      <c r="D298" s="138" t="s">
        <v>291</v>
      </c>
      <c r="E298" s="134"/>
      <c r="F298" s="82">
        <f>F299+F300+F301</f>
        <v>5123704</v>
      </c>
    </row>
    <row r="299" spans="1:6" ht="62.25">
      <c r="A299" s="256" t="s">
        <v>54</v>
      </c>
      <c r="B299" s="115" t="s">
        <v>50</v>
      </c>
      <c r="C299" s="115" t="s">
        <v>48</v>
      </c>
      <c r="D299" s="138" t="s">
        <v>291</v>
      </c>
      <c r="E299" s="139">
        <v>100</v>
      </c>
      <c r="F299" s="82">
        <f>'Ведомственная 2019'!G400</f>
        <v>4803204</v>
      </c>
    </row>
    <row r="300" spans="1:6" ht="30.75">
      <c r="A300" s="256" t="s">
        <v>185</v>
      </c>
      <c r="B300" s="115" t="s">
        <v>50</v>
      </c>
      <c r="C300" s="115" t="s">
        <v>48</v>
      </c>
      <c r="D300" s="138" t="s">
        <v>291</v>
      </c>
      <c r="E300" s="139">
        <v>200</v>
      </c>
      <c r="F300" s="82">
        <f>'Ведомственная 2019'!G401</f>
        <v>319607</v>
      </c>
    </row>
    <row r="301" spans="1:6" ht="15">
      <c r="A301" s="256" t="s">
        <v>306</v>
      </c>
      <c r="B301" s="115" t="s">
        <v>50</v>
      </c>
      <c r="C301" s="115" t="s">
        <v>48</v>
      </c>
      <c r="D301" s="138" t="s">
        <v>291</v>
      </c>
      <c r="E301" s="139">
        <v>800</v>
      </c>
      <c r="F301" s="82">
        <f>'Ведомственная 2019'!G402</f>
        <v>893</v>
      </c>
    </row>
    <row r="302" spans="1:6" ht="30.75">
      <c r="A302" s="258" t="s">
        <v>290</v>
      </c>
      <c r="B302" s="118" t="s">
        <v>50</v>
      </c>
      <c r="C302" s="118" t="s">
        <v>48</v>
      </c>
      <c r="D302" s="136" t="s">
        <v>505</v>
      </c>
      <c r="E302" s="137"/>
      <c r="F302" s="78">
        <f>F303</f>
        <v>24784</v>
      </c>
    </row>
    <row r="303" spans="1:6" ht="46.5">
      <c r="A303" s="138" t="s">
        <v>255</v>
      </c>
      <c r="B303" s="115" t="s">
        <v>50</v>
      </c>
      <c r="C303" s="115" t="s">
        <v>48</v>
      </c>
      <c r="D303" s="138" t="s">
        <v>292</v>
      </c>
      <c r="E303" s="134"/>
      <c r="F303" s="82">
        <f>F304</f>
        <v>24784</v>
      </c>
    </row>
    <row r="304" spans="1:6" ht="62.25">
      <c r="A304" s="256" t="s">
        <v>54</v>
      </c>
      <c r="B304" s="115" t="s">
        <v>50</v>
      </c>
      <c r="C304" s="115" t="s">
        <v>48</v>
      </c>
      <c r="D304" s="138" t="s">
        <v>292</v>
      </c>
      <c r="E304" s="139">
        <v>100</v>
      </c>
      <c r="F304" s="82">
        <f>'Ведомственная 2019'!G405</f>
        <v>24784</v>
      </c>
    </row>
    <row r="305" spans="1:6" ht="15">
      <c r="A305" s="255" t="s">
        <v>329</v>
      </c>
      <c r="B305" s="118" t="s">
        <v>51</v>
      </c>
      <c r="C305" s="115"/>
      <c r="D305" s="174" t="s">
        <v>364</v>
      </c>
      <c r="E305" s="174"/>
      <c r="F305" s="78">
        <f>F306+F324</f>
        <v>29755240</v>
      </c>
    </row>
    <row r="306" spans="1:6" ht="15">
      <c r="A306" s="255" t="s">
        <v>20</v>
      </c>
      <c r="B306" s="118" t="s">
        <v>51</v>
      </c>
      <c r="C306" s="158" t="s">
        <v>43</v>
      </c>
      <c r="D306" s="174" t="s">
        <v>364</v>
      </c>
      <c r="E306" s="174"/>
      <c r="F306" s="78">
        <f>F307+F320</f>
        <v>28183550</v>
      </c>
    </row>
    <row r="307" spans="1:6" ht="30.75">
      <c r="A307" s="136" t="s">
        <v>626</v>
      </c>
      <c r="B307" s="118" t="s">
        <v>51</v>
      </c>
      <c r="C307" s="158" t="s">
        <v>43</v>
      </c>
      <c r="D307" s="150" t="s">
        <v>447</v>
      </c>
      <c r="E307" s="178"/>
      <c r="F307" s="78">
        <f>F308+F314</f>
        <v>28150550</v>
      </c>
    </row>
    <row r="308" spans="1:6" ht="46.5">
      <c r="A308" s="136" t="s">
        <v>627</v>
      </c>
      <c r="B308" s="118" t="s">
        <v>51</v>
      </c>
      <c r="C308" s="158" t="s">
        <v>43</v>
      </c>
      <c r="D308" s="122" t="s">
        <v>456</v>
      </c>
      <c r="E308" s="178"/>
      <c r="F308" s="78">
        <f>F309</f>
        <v>10059986</v>
      </c>
    </row>
    <row r="309" spans="1:6" ht="78">
      <c r="A309" s="136" t="s">
        <v>294</v>
      </c>
      <c r="B309" s="118" t="s">
        <v>51</v>
      </c>
      <c r="C309" s="158" t="s">
        <v>43</v>
      </c>
      <c r="D309" s="122" t="s">
        <v>506</v>
      </c>
      <c r="E309" s="178"/>
      <c r="F309" s="78">
        <f>F310+F312</f>
        <v>10059986</v>
      </c>
    </row>
    <row r="310" spans="1:6" ht="36" customHeight="1">
      <c r="A310" s="255" t="s">
        <v>192</v>
      </c>
      <c r="B310" s="283" t="s">
        <v>51</v>
      </c>
      <c r="C310" s="158" t="s">
        <v>43</v>
      </c>
      <c r="D310" s="122" t="s">
        <v>295</v>
      </c>
      <c r="E310" s="174"/>
      <c r="F310" s="78">
        <f>F311</f>
        <v>9519986</v>
      </c>
    </row>
    <row r="311" spans="1:6" ht="30.75">
      <c r="A311" s="256" t="s">
        <v>55</v>
      </c>
      <c r="B311" s="115" t="s">
        <v>51</v>
      </c>
      <c r="C311" s="157" t="s">
        <v>43</v>
      </c>
      <c r="D311" s="124" t="s">
        <v>295</v>
      </c>
      <c r="E311" s="157" t="s">
        <v>371</v>
      </c>
      <c r="F311" s="82">
        <f>'Ведомственная 2019'!G426</f>
        <v>9519986</v>
      </c>
    </row>
    <row r="312" spans="1:6" ht="30.75">
      <c r="A312" s="117" t="s">
        <v>765</v>
      </c>
      <c r="B312" s="283" t="s">
        <v>51</v>
      </c>
      <c r="C312" s="283" t="s">
        <v>43</v>
      </c>
      <c r="D312" s="127" t="s">
        <v>764</v>
      </c>
      <c r="E312" s="135"/>
      <c r="F312" s="78">
        <f>F313</f>
        <v>540000</v>
      </c>
    </row>
    <row r="313" spans="1:6" ht="30.75">
      <c r="A313" s="125" t="s">
        <v>55</v>
      </c>
      <c r="B313" s="115" t="s">
        <v>51</v>
      </c>
      <c r="C313" s="115" t="s">
        <v>43</v>
      </c>
      <c r="D313" s="144" t="s">
        <v>764</v>
      </c>
      <c r="E313" s="134">
        <v>600</v>
      </c>
      <c r="F313" s="82">
        <f>'Ведомственная 2019'!G428</f>
        <v>540000</v>
      </c>
    </row>
    <row r="314" spans="1:6" ht="46.5">
      <c r="A314" s="136" t="s">
        <v>628</v>
      </c>
      <c r="B314" s="118" t="s">
        <v>51</v>
      </c>
      <c r="C314" s="158" t="s">
        <v>43</v>
      </c>
      <c r="D314" s="150" t="s">
        <v>455</v>
      </c>
      <c r="E314" s="174"/>
      <c r="F314" s="78">
        <f>F315</f>
        <v>18090564</v>
      </c>
    </row>
    <row r="315" spans="1:6" ht="15">
      <c r="A315" s="258" t="s">
        <v>296</v>
      </c>
      <c r="B315" s="118" t="s">
        <v>51</v>
      </c>
      <c r="C315" s="158" t="s">
        <v>43</v>
      </c>
      <c r="D315" s="122" t="s">
        <v>507</v>
      </c>
      <c r="E315" s="174"/>
      <c r="F315" s="78">
        <f>F316</f>
        <v>18090564</v>
      </c>
    </row>
    <row r="316" spans="1:6" ht="30.75">
      <c r="A316" s="256" t="s">
        <v>192</v>
      </c>
      <c r="B316" s="115" t="s">
        <v>51</v>
      </c>
      <c r="C316" s="157" t="s">
        <v>43</v>
      </c>
      <c r="D316" s="124" t="s">
        <v>297</v>
      </c>
      <c r="E316" s="178"/>
      <c r="F316" s="82">
        <f>F317+F318+F319</f>
        <v>18090564</v>
      </c>
    </row>
    <row r="317" spans="1:6" ht="62.25">
      <c r="A317" s="256" t="s">
        <v>54</v>
      </c>
      <c r="B317" s="115" t="s">
        <v>51</v>
      </c>
      <c r="C317" s="157" t="s">
        <v>43</v>
      </c>
      <c r="D317" s="124" t="s">
        <v>297</v>
      </c>
      <c r="E317" s="157">
        <v>100</v>
      </c>
      <c r="F317" s="82">
        <f>'Ведомственная 2019'!G432</f>
        <v>16455547</v>
      </c>
    </row>
    <row r="318" spans="1:6" ht="30.75">
      <c r="A318" s="256" t="s">
        <v>185</v>
      </c>
      <c r="B318" s="115" t="s">
        <v>51</v>
      </c>
      <c r="C318" s="157" t="s">
        <v>43</v>
      </c>
      <c r="D318" s="124" t="s">
        <v>297</v>
      </c>
      <c r="E318" s="157">
        <v>200</v>
      </c>
      <c r="F318" s="82">
        <f>'Ведомственная 2019'!G433</f>
        <v>1537517</v>
      </c>
    </row>
    <row r="319" spans="1:6" ht="15">
      <c r="A319" s="256" t="s">
        <v>306</v>
      </c>
      <c r="B319" s="115" t="s">
        <v>51</v>
      </c>
      <c r="C319" s="157" t="s">
        <v>43</v>
      </c>
      <c r="D319" s="124" t="s">
        <v>297</v>
      </c>
      <c r="E319" s="157">
        <v>800</v>
      </c>
      <c r="F319" s="82">
        <f>'Ведомственная 2019'!G434</f>
        <v>97500</v>
      </c>
    </row>
    <row r="320" spans="1:6" ht="30.75">
      <c r="A320" s="117" t="s">
        <v>38</v>
      </c>
      <c r="B320" s="274" t="s">
        <v>51</v>
      </c>
      <c r="C320" s="274" t="s">
        <v>43</v>
      </c>
      <c r="D320" s="127" t="s">
        <v>427</v>
      </c>
      <c r="E320" s="129"/>
      <c r="F320" s="78">
        <f>F321</f>
        <v>33000</v>
      </c>
    </row>
    <row r="321" spans="1:6" ht="30.75">
      <c r="A321" s="117" t="s">
        <v>5</v>
      </c>
      <c r="B321" s="274" t="s">
        <v>51</v>
      </c>
      <c r="C321" s="274" t="s">
        <v>43</v>
      </c>
      <c r="D321" s="127" t="s">
        <v>428</v>
      </c>
      <c r="E321" s="129"/>
      <c r="F321" s="78">
        <f>F322</f>
        <v>33000</v>
      </c>
    </row>
    <row r="322" spans="1:6" ht="108.75">
      <c r="A322" s="117" t="s">
        <v>663</v>
      </c>
      <c r="B322" s="274" t="s">
        <v>51</v>
      </c>
      <c r="C322" s="274" t="s">
        <v>43</v>
      </c>
      <c r="D322" s="122" t="s">
        <v>662</v>
      </c>
      <c r="E322" s="129"/>
      <c r="F322" s="78">
        <f>F323</f>
        <v>33000</v>
      </c>
    </row>
    <row r="323" spans="1:6" ht="15">
      <c r="A323" s="132" t="s">
        <v>326</v>
      </c>
      <c r="B323" s="115" t="s">
        <v>51</v>
      </c>
      <c r="C323" s="115" t="s">
        <v>43</v>
      </c>
      <c r="D323" s="124" t="s">
        <v>662</v>
      </c>
      <c r="E323" s="126">
        <v>500</v>
      </c>
      <c r="F323" s="82">
        <f>'Ведомственная 2019'!G243</f>
        <v>33000</v>
      </c>
    </row>
    <row r="324" spans="1:6" ht="15">
      <c r="A324" s="255" t="s">
        <v>186</v>
      </c>
      <c r="B324" s="118" t="s">
        <v>51</v>
      </c>
      <c r="C324" s="158" t="s">
        <v>46</v>
      </c>
      <c r="D324" s="174" t="s">
        <v>364</v>
      </c>
      <c r="E324" s="174"/>
      <c r="F324" s="78">
        <f>F325</f>
        <v>1571690</v>
      </c>
    </row>
    <row r="325" spans="1:6" ht="30.75">
      <c r="A325" s="136" t="s">
        <v>626</v>
      </c>
      <c r="B325" s="118" t="s">
        <v>51</v>
      </c>
      <c r="C325" s="158" t="s">
        <v>46</v>
      </c>
      <c r="D325" s="150" t="s">
        <v>447</v>
      </c>
      <c r="E325" s="137"/>
      <c r="F325" s="78">
        <f>F326</f>
        <v>1571690</v>
      </c>
    </row>
    <row r="326" spans="1:6" ht="62.25">
      <c r="A326" s="136" t="s">
        <v>629</v>
      </c>
      <c r="B326" s="118" t="s">
        <v>51</v>
      </c>
      <c r="C326" s="158" t="s">
        <v>46</v>
      </c>
      <c r="D326" s="122" t="s">
        <v>454</v>
      </c>
      <c r="E326" s="139"/>
      <c r="F326" s="78">
        <f>F327+F331</f>
        <v>1571690</v>
      </c>
    </row>
    <row r="327" spans="1:6" ht="30.75">
      <c r="A327" s="258" t="s">
        <v>298</v>
      </c>
      <c r="B327" s="118" t="s">
        <v>51</v>
      </c>
      <c r="C327" s="118" t="s">
        <v>46</v>
      </c>
      <c r="D327" s="122" t="s">
        <v>508</v>
      </c>
      <c r="E327" s="135"/>
      <c r="F327" s="78">
        <f>F328</f>
        <v>1518818</v>
      </c>
    </row>
    <row r="328" spans="1:6" ht="30.75">
      <c r="A328" s="256" t="s">
        <v>192</v>
      </c>
      <c r="B328" s="115" t="s">
        <v>51</v>
      </c>
      <c r="C328" s="115" t="s">
        <v>46</v>
      </c>
      <c r="D328" s="177" t="s">
        <v>299</v>
      </c>
      <c r="E328" s="135"/>
      <c r="F328" s="82">
        <f>F329+F330</f>
        <v>1518818</v>
      </c>
    </row>
    <row r="329" spans="1:6" ht="62.25">
      <c r="A329" s="256" t="s">
        <v>54</v>
      </c>
      <c r="B329" s="115" t="s">
        <v>51</v>
      </c>
      <c r="C329" s="115" t="s">
        <v>46</v>
      </c>
      <c r="D329" s="177" t="s">
        <v>299</v>
      </c>
      <c r="E329" s="134">
        <v>100</v>
      </c>
      <c r="F329" s="82">
        <f>'Ведомственная 2019'!G440</f>
        <v>1379418</v>
      </c>
    </row>
    <row r="330" spans="1:6" ht="30.75">
      <c r="A330" s="256" t="s">
        <v>185</v>
      </c>
      <c r="B330" s="115" t="s">
        <v>51</v>
      </c>
      <c r="C330" s="115" t="s">
        <v>46</v>
      </c>
      <c r="D330" s="177" t="s">
        <v>299</v>
      </c>
      <c r="E330" s="134">
        <v>200</v>
      </c>
      <c r="F330" s="82">
        <f>'Ведомственная 2019'!G441</f>
        <v>139400</v>
      </c>
    </row>
    <row r="331" spans="1:6" ht="30.75">
      <c r="A331" s="258" t="s">
        <v>300</v>
      </c>
      <c r="B331" s="118" t="s">
        <v>51</v>
      </c>
      <c r="C331" s="118" t="s">
        <v>46</v>
      </c>
      <c r="D331" s="122" t="s">
        <v>509</v>
      </c>
      <c r="E331" s="135"/>
      <c r="F331" s="78">
        <f>F332</f>
        <v>52872</v>
      </c>
    </row>
    <row r="332" spans="1:6" ht="49.5" customHeight="1">
      <c r="A332" s="256" t="s">
        <v>301</v>
      </c>
      <c r="B332" s="115" t="s">
        <v>51</v>
      </c>
      <c r="C332" s="115" t="s">
        <v>46</v>
      </c>
      <c r="D332" s="124" t="s">
        <v>534</v>
      </c>
      <c r="E332" s="134"/>
      <c r="F332" s="82">
        <f>F333</f>
        <v>52872</v>
      </c>
    </row>
    <row r="333" spans="1:6" ht="62.25">
      <c r="A333" s="256" t="s">
        <v>54</v>
      </c>
      <c r="B333" s="115" t="s">
        <v>51</v>
      </c>
      <c r="C333" s="115" t="s">
        <v>46</v>
      </c>
      <c r="D333" s="124" t="s">
        <v>534</v>
      </c>
      <c r="E333" s="134">
        <v>100</v>
      </c>
      <c r="F333" s="82">
        <f>'Ведомственная 2019'!G444</f>
        <v>52872</v>
      </c>
    </row>
    <row r="334" spans="1:6" ht="15">
      <c r="A334" s="255" t="s">
        <v>152</v>
      </c>
      <c r="B334" s="146" t="s">
        <v>48</v>
      </c>
      <c r="C334" s="147"/>
      <c r="D334" s="124"/>
      <c r="E334" s="126"/>
      <c r="F334" s="78">
        <f aca="true" t="shared" si="0" ref="F334:F339">F335</f>
        <v>344159</v>
      </c>
    </row>
    <row r="335" spans="1:6" ht="15">
      <c r="A335" s="255" t="s">
        <v>119</v>
      </c>
      <c r="B335" s="146" t="s">
        <v>48</v>
      </c>
      <c r="C335" s="118" t="s">
        <v>50</v>
      </c>
      <c r="D335" s="124"/>
      <c r="E335" s="126"/>
      <c r="F335" s="78">
        <f t="shared" si="0"/>
        <v>344159</v>
      </c>
    </row>
    <row r="336" spans="1:6" ht="62.25">
      <c r="A336" s="255" t="s">
        <v>766</v>
      </c>
      <c r="B336" s="146" t="s">
        <v>48</v>
      </c>
      <c r="C336" s="118" t="s">
        <v>50</v>
      </c>
      <c r="D336" s="127" t="s">
        <v>425</v>
      </c>
      <c r="E336" s="129"/>
      <c r="F336" s="78">
        <f t="shared" si="0"/>
        <v>344159</v>
      </c>
    </row>
    <row r="337" spans="1:6" ht="108.75">
      <c r="A337" s="255" t="s">
        <v>767</v>
      </c>
      <c r="B337" s="146" t="s">
        <v>48</v>
      </c>
      <c r="C337" s="118" t="s">
        <v>50</v>
      </c>
      <c r="D337" s="127" t="s">
        <v>426</v>
      </c>
      <c r="E337" s="118"/>
      <c r="F337" s="78">
        <f t="shared" si="0"/>
        <v>344159</v>
      </c>
    </row>
    <row r="338" spans="1:6" ht="62.25">
      <c r="A338" s="255" t="s">
        <v>768</v>
      </c>
      <c r="B338" s="146" t="s">
        <v>48</v>
      </c>
      <c r="C338" s="118" t="s">
        <v>50</v>
      </c>
      <c r="D338" s="127" t="s">
        <v>510</v>
      </c>
      <c r="E338" s="118"/>
      <c r="F338" s="78">
        <f t="shared" si="0"/>
        <v>344159</v>
      </c>
    </row>
    <row r="339" spans="1:6" ht="30.75">
      <c r="A339" s="156" t="s">
        <v>769</v>
      </c>
      <c r="B339" s="146" t="s">
        <v>48</v>
      </c>
      <c r="C339" s="118" t="s">
        <v>50</v>
      </c>
      <c r="D339" s="127" t="s">
        <v>153</v>
      </c>
      <c r="E339" s="118"/>
      <c r="F339" s="78">
        <f t="shared" si="0"/>
        <v>344159</v>
      </c>
    </row>
    <row r="340" spans="1:6" ht="30.75">
      <c r="A340" s="256" t="s">
        <v>185</v>
      </c>
      <c r="B340" s="147" t="s">
        <v>48</v>
      </c>
      <c r="C340" s="115" t="s">
        <v>50</v>
      </c>
      <c r="D340" s="144" t="s">
        <v>153</v>
      </c>
      <c r="E340" s="126">
        <v>200</v>
      </c>
      <c r="F340" s="82">
        <f>'Ведомственная 2019'!G250</f>
        <v>344159</v>
      </c>
    </row>
    <row r="341" spans="1:6" ht="15">
      <c r="A341" s="255" t="s">
        <v>198</v>
      </c>
      <c r="B341" s="118" t="s">
        <v>52</v>
      </c>
      <c r="C341" s="115"/>
      <c r="D341" s="174"/>
      <c r="E341" s="174"/>
      <c r="F341" s="78">
        <f>F342+F348+F375+F391</f>
        <v>24623294</v>
      </c>
    </row>
    <row r="342" spans="1:6" ht="15">
      <c r="A342" s="255" t="s">
        <v>188</v>
      </c>
      <c r="B342" s="118" t="s">
        <v>52</v>
      </c>
      <c r="C342" s="158" t="s">
        <v>43</v>
      </c>
      <c r="D342" s="174"/>
      <c r="E342" s="174"/>
      <c r="F342" s="78">
        <f>F344</f>
        <v>664490</v>
      </c>
    </row>
    <row r="343" spans="1:6" ht="39" customHeight="1">
      <c r="A343" s="136" t="s">
        <v>593</v>
      </c>
      <c r="B343" s="118" t="s">
        <v>52</v>
      </c>
      <c r="C343" s="158" t="s">
        <v>43</v>
      </c>
      <c r="D343" s="150" t="s">
        <v>434</v>
      </c>
      <c r="E343" s="158"/>
      <c r="F343" s="78">
        <f>F344</f>
        <v>664490</v>
      </c>
    </row>
    <row r="344" spans="1:6" ht="62.25">
      <c r="A344" s="136" t="s">
        <v>630</v>
      </c>
      <c r="B344" s="118" t="s">
        <v>52</v>
      </c>
      <c r="C344" s="158" t="s">
        <v>43</v>
      </c>
      <c r="D344" s="150" t="s">
        <v>452</v>
      </c>
      <c r="E344" s="174"/>
      <c r="F344" s="78">
        <f>F345</f>
        <v>664490</v>
      </c>
    </row>
    <row r="345" spans="1:6" ht="30.75">
      <c r="A345" s="258" t="s">
        <v>243</v>
      </c>
      <c r="B345" s="118" t="s">
        <v>52</v>
      </c>
      <c r="C345" s="158" t="s">
        <v>43</v>
      </c>
      <c r="D345" s="150" t="s">
        <v>511</v>
      </c>
      <c r="E345" s="174"/>
      <c r="F345" s="78">
        <f>F346</f>
        <v>664490</v>
      </c>
    </row>
    <row r="346" spans="1:6" ht="30.75">
      <c r="A346" s="257" t="s">
        <v>317</v>
      </c>
      <c r="B346" s="115" t="s">
        <v>52</v>
      </c>
      <c r="C346" s="157" t="s">
        <v>43</v>
      </c>
      <c r="D346" s="177" t="s">
        <v>244</v>
      </c>
      <c r="E346" s="178"/>
      <c r="F346" s="82">
        <f>F347</f>
        <v>664490</v>
      </c>
    </row>
    <row r="347" spans="1:6" ht="15">
      <c r="A347" s="256" t="s">
        <v>327</v>
      </c>
      <c r="B347" s="115" t="s">
        <v>52</v>
      </c>
      <c r="C347" s="157" t="s">
        <v>43</v>
      </c>
      <c r="D347" s="177" t="s">
        <v>244</v>
      </c>
      <c r="E347" s="157">
        <v>300</v>
      </c>
      <c r="F347" s="82">
        <f>'Ведомственная 2019'!G257</f>
        <v>664490</v>
      </c>
    </row>
    <row r="348" spans="1:6" ht="15">
      <c r="A348" s="255" t="s">
        <v>328</v>
      </c>
      <c r="B348" s="118" t="s">
        <v>52</v>
      </c>
      <c r="C348" s="158" t="s">
        <v>45</v>
      </c>
      <c r="D348" s="174"/>
      <c r="E348" s="174"/>
      <c r="F348" s="78">
        <f>F354+F370+F349</f>
        <v>15750123</v>
      </c>
    </row>
    <row r="349" spans="1:6" ht="30.75">
      <c r="A349" s="136" t="s">
        <v>626</v>
      </c>
      <c r="B349" s="118" t="s">
        <v>52</v>
      </c>
      <c r="C349" s="158" t="s">
        <v>45</v>
      </c>
      <c r="D349" s="150" t="s">
        <v>447</v>
      </c>
      <c r="E349" s="174"/>
      <c r="F349" s="78">
        <f>F350</f>
        <v>1131433</v>
      </c>
    </row>
    <row r="350" spans="1:6" ht="62.25">
      <c r="A350" s="136" t="s">
        <v>629</v>
      </c>
      <c r="B350" s="118" t="s">
        <v>52</v>
      </c>
      <c r="C350" s="158" t="s">
        <v>45</v>
      </c>
      <c r="D350" s="122" t="s">
        <v>454</v>
      </c>
      <c r="E350" s="174"/>
      <c r="F350" s="78">
        <f>F351</f>
        <v>1131433</v>
      </c>
    </row>
    <row r="351" spans="1:6" ht="30.75">
      <c r="A351" s="258" t="s">
        <v>300</v>
      </c>
      <c r="B351" s="118" t="s">
        <v>52</v>
      </c>
      <c r="C351" s="158" t="s">
        <v>45</v>
      </c>
      <c r="D351" s="122" t="s">
        <v>509</v>
      </c>
      <c r="E351" s="174"/>
      <c r="F351" s="78">
        <f>F352</f>
        <v>1131433</v>
      </c>
    </row>
    <row r="352" spans="1:6" ht="46.5">
      <c r="A352" s="211" t="s">
        <v>28</v>
      </c>
      <c r="B352" s="115" t="s">
        <v>52</v>
      </c>
      <c r="C352" s="157" t="s">
        <v>45</v>
      </c>
      <c r="D352" s="124" t="s">
        <v>535</v>
      </c>
      <c r="E352" s="178"/>
      <c r="F352" s="82">
        <f>F353</f>
        <v>1131433</v>
      </c>
    </row>
    <row r="353" spans="1:6" ht="15">
      <c r="A353" s="256" t="s">
        <v>327</v>
      </c>
      <c r="B353" s="115" t="s">
        <v>52</v>
      </c>
      <c r="C353" s="157" t="s">
        <v>45</v>
      </c>
      <c r="D353" s="124" t="s">
        <v>535</v>
      </c>
      <c r="E353" s="157">
        <v>300</v>
      </c>
      <c r="F353" s="82">
        <f>'Ведомственная 2019'!G451</f>
        <v>1131433</v>
      </c>
    </row>
    <row r="354" spans="1:6" ht="33.75" customHeight="1">
      <c r="A354" s="136" t="s">
        <v>593</v>
      </c>
      <c r="B354" s="118" t="s">
        <v>52</v>
      </c>
      <c r="C354" s="158" t="s">
        <v>45</v>
      </c>
      <c r="D354" s="150" t="s">
        <v>434</v>
      </c>
      <c r="E354" s="137"/>
      <c r="F354" s="78">
        <f>F355</f>
        <v>6090728</v>
      </c>
    </row>
    <row r="355" spans="1:6" ht="62.25">
      <c r="A355" s="136" t="s">
        <v>630</v>
      </c>
      <c r="B355" s="118" t="s">
        <v>52</v>
      </c>
      <c r="C355" s="158" t="s">
        <v>45</v>
      </c>
      <c r="D355" s="150" t="s">
        <v>452</v>
      </c>
      <c r="E355" s="137"/>
      <c r="F355" s="78">
        <f>F356</f>
        <v>6090728</v>
      </c>
    </row>
    <row r="356" spans="1:6" ht="30.75">
      <c r="A356" s="258" t="s">
        <v>243</v>
      </c>
      <c r="B356" s="118" t="s">
        <v>52</v>
      </c>
      <c r="C356" s="158" t="s">
        <v>45</v>
      </c>
      <c r="D356" s="122" t="s">
        <v>511</v>
      </c>
      <c r="E356" s="135"/>
      <c r="F356" s="78">
        <f>F357+F360+F363</f>
        <v>6090728</v>
      </c>
    </row>
    <row r="357" spans="1:6" ht="46.5">
      <c r="A357" s="256" t="s">
        <v>266</v>
      </c>
      <c r="B357" s="115" t="s">
        <v>52</v>
      </c>
      <c r="C357" s="157" t="s">
        <v>45</v>
      </c>
      <c r="D357" s="138" t="s">
        <v>268</v>
      </c>
      <c r="E357" s="134"/>
      <c r="F357" s="82">
        <f>F358+F359</f>
        <v>84554</v>
      </c>
    </row>
    <row r="358" spans="1:6" ht="30.75">
      <c r="A358" s="256" t="s">
        <v>185</v>
      </c>
      <c r="B358" s="115" t="s">
        <v>52</v>
      </c>
      <c r="C358" s="157" t="s">
        <v>45</v>
      </c>
      <c r="D358" s="138" t="s">
        <v>268</v>
      </c>
      <c r="E358" s="126">
        <v>200</v>
      </c>
      <c r="F358" s="82">
        <f>'Ведомственная 2019'!G302</f>
        <v>1700</v>
      </c>
    </row>
    <row r="359" spans="1:6" ht="15">
      <c r="A359" s="256" t="s">
        <v>327</v>
      </c>
      <c r="B359" s="115" t="s">
        <v>52</v>
      </c>
      <c r="C359" s="157" t="s">
        <v>45</v>
      </c>
      <c r="D359" s="138" t="s">
        <v>268</v>
      </c>
      <c r="E359" s="126">
        <v>300</v>
      </c>
      <c r="F359" s="82">
        <f>'Ведомственная 2019'!G303</f>
        <v>82854</v>
      </c>
    </row>
    <row r="360" spans="1:6" ht="32.25" customHeight="1">
      <c r="A360" s="211" t="s">
        <v>304</v>
      </c>
      <c r="B360" s="115" t="s">
        <v>52</v>
      </c>
      <c r="C360" s="157" t="s">
        <v>45</v>
      </c>
      <c r="D360" s="138" t="s">
        <v>269</v>
      </c>
      <c r="E360" s="134"/>
      <c r="F360" s="82">
        <f>F361+F362</f>
        <v>176251</v>
      </c>
    </row>
    <row r="361" spans="1:6" ht="30.75">
      <c r="A361" s="256" t="s">
        <v>185</v>
      </c>
      <c r="B361" s="115" t="s">
        <v>52</v>
      </c>
      <c r="C361" s="157" t="s">
        <v>45</v>
      </c>
      <c r="D361" s="138" t="s">
        <v>269</v>
      </c>
      <c r="E361" s="134">
        <v>200</v>
      </c>
      <c r="F361" s="82">
        <f>'Ведомственная 2019'!G305</f>
        <v>3100</v>
      </c>
    </row>
    <row r="362" spans="1:6" ht="15">
      <c r="A362" s="256" t="s">
        <v>327</v>
      </c>
      <c r="B362" s="115" t="s">
        <v>52</v>
      </c>
      <c r="C362" s="157" t="s">
        <v>45</v>
      </c>
      <c r="D362" s="138" t="s">
        <v>269</v>
      </c>
      <c r="E362" s="126">
        <v>300</v>
      </c>
      <c r="F362" s="82">
        <f>'Ведомственная 2019'!G306</f>
        <v>173151</v>
      </c>
    </row>
    <row r="363" spans="1:6" ht="30.75">
      <c r="A363" s="256" t="s">
        <v>319</v>
      </c>
      <c r="B363" s="115" t="s">
        <v>52</v>
      </c>
      <c r="C363" s="157" t="s">
        <v>45</v>
      </c>
      <c r="D363" s="138" t="s">
        <v>270</v>
      </c>
      <c r="E363" s="134"/>
      <c r="F363" s="82">
        <f>F364+F367</f>
        <v>5829923</v>
      </c>
    </row>
    <row r="364" spans="1:6" ht="15">
      <c r="A364" s="211" t="s">
        <v>16</v>
      </c>
      <c r="B364" s="115" t="s">
        <v>52</v>
      </c>
      <c r="C364" s="157" t="s">
        <v>45</v>
      </c>
      <c r="D364" s="138" t="s">
        <v>271</v>
      </c>
      <c r="E364" s="134"/>
      <c r="F364" s="82">
        <f>F365+F366</f>
        <v>4605639</v>
      </c>
    </row>
    <row r="365" spans="1:6" ht="30.75">
      <c r="A365" s="256" t="s">
        <v>185</v>
      </c>
      <c r="B365" s="115" t="s">
        <v>52</v>
      </c>
      <c r="C365" s="157" t="s">
        <v>45</v>
      </c>
      <c r="D365" s="138" t="s">
        <v>271</v>
      </c>
      <c r="E365" s="126">
        <v>200</v>
      </c>
      <c r="F365" s="82">
        <f>'Ведомственная 2019'!G309</f>
        <v>84500</v>
      </c>
    </row>
    <row r="366" spans="1:6" ht="15">
      <c r="A366" s="256" t="s">
        <v>327</v>
      </c>
      <c r="B366" s="115" t="s">
        <v>52</v>
      </c>
      <c r="C366" s="157" t="s">
        <v>45</v>
      </c>
      <c r="D366" s="138" t="s">
        <v>271</v>
      </c>
      <c r="E366" s="126">
        <v>300</v>
      </c>
      <c r="F366" s="82">
        <f>'Ведомственная 2019'!G310</f>
        <v>4521139</v>
      </c>
    </row>
    <row r="367" spans="1:6" ht="15">
      <c r="A367" s="211" t="s">
        <v>56</v>
      </c>
      <c r="B367" s="115" t="s">
        <v>52</v>
      </c>
      <c r="C367" s="157" t="s">
        <v>45</v>
      </c>
      <c r="D367" s="138" t="s">
        <v>272</v>
      </c>
      <c r="E367" s="134"/>
      <c r="F367" s="82">
        <f>F368+F369</f>
        <v>1224284</v>
      </c>
    </row>
    <row r="368" spans="1:6" ht="30.75">
      <c r="A368" s="256" t="s">
        <v>185</v>
      </c>
      <c r="B368" s="115" t="s">
        <v>52</v>
      </c>
      <c r="C368" s="157" t="s">
        <v>45</v>
      </c>
      <c r="D368" s="138" t="s">
        <v>272</v>
      </c>
      <c r="E368" s="126">
        <v>200</v>
      </c>
      <c r="F368" s="82">
        <f>'Ведомственная 2019'!G312</f>
        <v>20900</v>
      </c>
    </row>
    <row r="369" spans="1:6" ht="15">
      <c r="A369" s="256" t="s">
        <v>327</v>
      </c>
      <c r="B369" s="115" t="s">
        <v>52</v>
      </c>
      <c r="C369" s="157" t="s">
        <v>45</v>
      </c>
      <c r="D369" s="138" t="s">
        <v>272</v>
      </c>
      <c r="E369" s="126">
        <v>300</v>
      </c>
      <c r="F369" s="82">
        <f>'Ведомственная 2019'!G313</f>
        <v>1203384</v>
      </c>
    </row>
    <row r="370" spans="1:6" ht="30.75">
      <c r="A370" s="136" t="s">
        <v>618</v>
      </c>
      <c r="B370" s="118" t="s">
        <v>52</v>
      </c>
      <c r="C370" s="158" t="s">
        <v>45</v>
      </c>
      <c r="D370" s="150" t="s">
        <v>445</v>
      </c>
      <c r="E370" s="174"/>
      <c r="F370" s="78">
        <f>F371</f>
        <v>8527962</v>
      </c>
    </row>
    <row r="371" spans="1:6" ht="62.25">
      <c r="A371" s="136" t="s">
        <v>619</v>
      </c>
      <c r="B371" s="118" t="s">
        <v>52</v>
      </c>
      <c r="C371" s="158" t="s">
        <v>45</v>
      </c>
      <c r="D371" s="150" t="s">
        <v>453</v>
      </c>
      <c r="E371" s="174"/>
      <c r="F371" s="78">
        <f>F372</f>
        <v>8527962</v>
      </c>
    </row>
    <row r="372" spans="1:6" ht="46.5">
      <c r="A372" s="258" t="s">
        <v>282</v>
      </c>
      <c r="B372" s="118" t="s">
        <v>52</v>
      </c>
      <c r="C372" s="158" t="s">
        <v>45</v>
      </c>
      <c r="D372" s="136" t="s">
        <v>512</v>
      </c>
      <c r="E372" s="174"/>
      <c r="F372" s="78">
        <f>F373</f>
        <v>8527962</v>
      </c>
    </row>
    <row r="373" spans="1:6" ht="78">
      <c r="A373" s="211" t="s">
        <v>27</v>
      </c>
      <c r="B373" s="115" t="s">
        <v>52</v>
      </c>
      <c r="C373" s="157" t="s">
        <v>45</v>
      </c>
      <c r="D373" s="138" t="s">
        <v>283</v>
      </c>
      <c r="E373" s="178"/>
      <c r="F373" s="82">
        <f>F374</f>
        <v>8527962</v>
      </c>
    </row>
    <row r="374" spans="1:6" ht="15">
      <c r="A374" s="256" t="s">
        <v>327</v>
      </c>
      <c r="B374" s="115" t="s">
        <v>52</v>
      </c>
      <c r="C374" s="157" t="s">
        <v>45</v>
      </c>
      <c r="D374" s="138" t="s">
        <v>283</v>
      </c>
      <c r="E374" s="157">
        <v>300</v>
      </c>
      <c r="F374" s="82">
        <f>'Ведомственная 2019'!G412</f>
        <v>8527962</v>
      </c>
    </row>
    <row r="375" spans="1:6" ht="15">
      <c r="A375" s="255" t="s">
        <v>199</v>
      </c>
      <c r="B375" s="118" t="s">
        <v>52</v>
      </c>
      <c r="C375" s="158" t="s">
        <v>46</v>
      </c>
      <c r="D375" s="174"/>
      <c r="E375" s="174"/>
      <c r="F375" s="78">
        <f>F376+F386</f>
        <v>6455481</v>
      </c>
    </row>
    <row r="376" spans="1:6" ht="36" customHeight="1">
      <c r="A376" s="136" t="s">
        <v>593</v>
      </c>
      <c r="B376" s="118" t="s">
        <v>52</v>
      </c>
      <c r="C376" s="158" t="s">
        <v>46</v>
      </c>
      <c r="D376" s="150" t="s">
        <v>434</v>
      </c>
      <c r="E376" s="158"/>
      <c r="F376" s="78">
        <f>F377+F382</f>
        <v>6086652</v>
      </c>
    </row>
    <row r="377" spans="1:6" ht="62.25">
      <c r="A377" s="136" t="s">
        <v>630</v>
      </c>
      <c r="B377" s="118" t="s">
        <v>52</v>
      </c>
      <c r="C377" s="158" t="s">
        <v>46</v>
      </c>
      <c r="D377" s="150" t="s">
        <v>452</v>
      </c>
      <c r="E377" s="158"/>
      <c r="F377" s="78">
        <f>F378</f>
        <v>2073901</v>
      </c>
    </row>
    <row r="378" spans="1:6" ht="30.75">
      <c r="A378" s="258" t="s">
        <v>243</v>
      </c>
      <c r="B378" s="118" t="s">
        <v>52</v>
      </c>
      <c r="C378" s="158" t="s">
        <v>46</v>
      </c>
      <c r="D378" s="122" t="s">
        <v>511</v>
      </c>
      <c r="E378" s="135"/>
      <c r="F378" s="78">
        <f>F379</f>
        <v>2073901</v>
      </c>
    </row>
    <row r="379" spans="1:6" ht="15">
      <c r="A379" s="255" t="s">
        <v>312</v>
      </c>
      <c r="B379" s="118" t="s">
        <v>52</v>
      </c>
      <c r="C379" s="158" t="s">
        <v>46</v>
      </c>
      <c r="D379" s="136" t="s">
        <v>267</v>
      </c>
      <c r="E379" s="137"/>
      <c r="F379" s="78">
        <f>F380+F381</f>
        <v>2073901</v>
      </c>
    </row>
    <row r="380" spans="1:6" ht="30.75">
      <c r="A380" s="256" t="s">
        <v>185</v>
      </c>
      <c r="B380" s="115" t="s">
        <v>52</v>
      </c>
      <c r="C380" s="157" t="s">
        <v>46</v>
      </c>
      <c r="D380" s="138" t="s">
        <v>267</v>
      </c>
      <c r="E380" s="126">
        <v>200</v>
      </c>
      <c r="F380" s="82">
        <f>'Ведомственная 2019'!G319</f>
        <v>550</v>
      </c>
    </row>
    <row r="381" spans="1:6" ht="15">
      <c r="A381" s="256" t="s">
        <v>327</v>
      </c>
      <c r="B381" s="115" t="s">
        <v>52</v>
      </c>
      <c r="C381" s="157" t="s">
        <v>46</v>
      </c>
      <c r="D381" s="138" t="s">
        <v>267</v>
      </c>
      <c r="E381" s="126">
        <v>300</v>
      </c>
      <c r="F381" s="82">
        <f>'Ведомственная 2019'!G320</f>
        <v>2073351</v>
      </c>
    </row>
    <row r="382" spans="1:6" ht="78">
      <c r="A382" s="136" t="s">
        <v>596</v>
      </c>
      <c r="B382" s="118" t="s">
        <v>52</v>
      </c>
      <c r="C382" s="158" t="s">
        <v>46</v>
      </c>
      <c r="D382" s="150" t="s">
        <v>451</v>
      </c>
      <c r="E382" s="174"/>
      <c r="F382" s="78">
        <f>F383</f>
        <v>4012751</v>
      </c>
    </row>
    <row r="383" spans="1:6" ht="62.25">
      <c r="A383" s="255" t="s">
        <v>245</v>
      </c>
      <c r="B383" s="118" t="s">
        <v>52</v>
      </c>
      <c r="C383" s="158" t="s">
        <v>46</v>
      </c>
      <c r="D383" s="122" t="s">
        <v>513</v>
      </c>
      <c r="E383" s="174"/>
      <c r="F383" s="78">
        <f>F384</f>
        <v>4012751</v>
      </c>
    </row>
    <row r="384" spans="1:6" ht="30.75">
      <c r="A384" s="211" t="s">
        <v>200</v>
      </c>
      <c r="B384" s="115" t="s">
        <v>52</v>
      </c>
      <c r="C384" s="157" t="s">
        <v>46</v>
      </c>
      <c r="D384" s="138" t="s">
        <v>246</v>
      </c>
      <c r="E384" s="178"/>
      <c r="F384" s="82">
        <f>F385</f>
        <v>4012751</v>
      </c>
    </row>
    <row r="385" spans="1:6" ht="15">
      <c r="A385" s="256" t="s">
        <v>327</v>
      </c>
      <c r="B385" s="115" t="s">
        <v>52</v>
      </c>
      <c r="C385" s="157" t="s">
        <v>46</v>
      </c>
      <c r="D385" s="138" t="s">
        <v>246</v>
      </c>
      <c r="E385" s="157">
        <v>300</v>
      </c>
      <c r="F385" s="82">
        <f>'Ведомственная 2019'!G263</f>
        <v>4012751</v>
      </c>
    </row>
    <row r="386" spans="1:6" ht="30.75">
      <c r="A386" s="136" t="s">
        <v>618</v>
      </c>
      <c r="B386" s="118" t="s">
        <v>52</v>
      </c>
      <c r="C386" s="158" t="s">
        <v>46</v>
      </c>
      <c r="D386" s="150" t="s">
        <v>445</v>
      </c>
      <c r="E386" s="174"/>
      <c r="F386" s="78">
        <f>F387</f>
        <v>368829</v>
      </c>
    </row>
    <row r="387" spans="1:6" ht="62.25">
      <c r="A387" s="136" t="s">
        <v>631</v>
      </c>
      <c r="B387" s="118" t="s">
        <v>52</v>
      </c>
      <c r="C387" s="158" t="s">
        <v>46</v>
      </c>
      <c r="D387" s="150" t="s">
        <v>453</v>
      </c>
      <c r="E387" s="174"/>
      <c r="F387" s="78">
        <f>F388</f>
        <v>368829</v>
      </c>
    </row>
    <row r="388" spans="1:6" ht="30.75">
      <c r="A388" s="258" t="s">
        <v>276</v>
      </c>
      <c r="B388" s="118" t="s">
        <v>52</v>
      </c>
      <c r="C388" s="158" t="s">
        <v>46</v>
      </c>
      <c r="D388" s="122" t="s">
        <v>496</v>
      </c>
      <c r="E388" s="174"/>
      <c r="F388" s="78">
        <f>F389</f>
        <v>368829</v>
      </c>
    </row>
    <row r="389" spans="1:6" ht="15">
      <c r="A389" s="256" t="s">
        <v>40</v>
      </c>
      <c r="B389" s="115" t="s">
        <v>52</v>
      </c>
      <c r="C389" s="157" t="s">
        <v>46</v>
      </c>
      <c r="D389" s="138" t="s">
        <v>293</v>
      </c>
      <c r="E389" s="178"/>
      <c r="F389" s="82">
        <f>F390</f>
        <v>368829</v>
      </c>
    </row>
    <row r="390" spans="1:6" ht="15">
      <c r="A390" s="256" t="s">
        <v>327</v>
      </c>
      <c r="B390" s="115" t="s">
        <v>52</v>
      </c>
      <c r="C390" s="157" t="s">
        <v>46</v>
      </c>
      <c r="D390" s="138" t="s">
        <v>293</v>
      </c>
      <c r="E390" s="157" t="s">
        <v>370</v>
      </c>
      <c r="F390" s="82">
        <f>'Ведомственная 2019'!G418</f>
        <v>368829</v>
      </c>
    </row>
    <row r="391" spans="1:6" ht="15">
      <c r="A391" s="255" t="s">
        <v>57</v>
      </c>
      <c r="B391" s="118" t="s">
        <v>52</v>
      </c>
      <c r="C391" s="158" t="s">
        <v>49</v>
      </c>
      <c r="D391" s="174"/>
      <c r="E391" s="174"/>
      <c r="F391" s="78">
        <f>F392+F398</f>
        <v>1753200</v>
      </c>
    </row>
    <row r="392" spans="1:6" ht="31.5" customHeight="1">
      <c r="A392" s="136" t="s">
        <v>593</v>
      </c>
      <c r="B392" s="118" t="s">
        <v>52</v>
      </c>
      <c r="C392" s="158" t="s">
        <v>49</v>
      </c>
      <c r="D392" s="150" t="s">
        <v>434</v>
      </c>
      <c r="E392" s="158"/>
      <c r="F392" s="78">
        <f>F393</f>
        <v>1461000</v>
      </c>
    </row>
    <row r="393" spans="1:6" ht="78">
      <c r="A393" s="136" t="s">
        <v>632</v>
      </c>
      <c r="B393" s="118" t="s">
        <v>52</v>
      </c>
      <c r="C393" s="158" t="s">
        <v>49</v>
      </c>
      <c r="D393" s="150" t="s">
        <v>450</v>
      </c>
      <c r="E393" s="174"/>
      <c r="F393" s="78">
        <f>F394</f>
        <v>1461000</v>
      </c>
    </row>
    <row r="394" spans="1:6" ht="46.5">
      <c r="A394" s="258" t="s">
        <v>247</v>
      </c>
      <c r="B394" s="118" t="s">
        <v>52</v>
      </c>
      <c r="C394" s="158" t="s">
        <v>49</v>
      </c>
      <c r="D394" s="122" t="s">
        <v>514</v>
      </c>
      <c r="E394" s="174"/>
      <c r="F394" s="78">
        <f>F395</f>
        <v>1461000</v>
      </c>
    </row>
    <row r="395" spans="1:6" ht="46.5">
      <c r="A395" s="211" t="s">
        <v>23</v>
      </c>
      <c r="B395" s="115" t="s">
        <v>52</v>
      </c>
      <c r="C395" s="157" t="s">
        <v>49</v>
      </c>
      <c r="D395" s="124" t="s">
        <v>248</v>
      </c>
      <c r="E395" s="178"/>
      <c r="F395" s="82">
        <f>F396+F397</f>
        <v>1461000</v>
      </c>
    </row>
    <row r="396" spans="1:6" ht="62.25">
      <c r="A396" s="256" t="s">
        <v>54</v>
      </c>
      <c r="B396" s="115" t="s">
        <v>52</v>
      </c>
      <c r="C396" s="157" t="s">
        <v>49</v>
      </c>
      <c r="D396" s="124" t="s">
        <v>248</v>
      </c>
      <c r="E396" s="157">
        <v>100</v>
      </c>
      <c r="F396" s="82">
        <f>'Ведомственная 2019'!G269</f>
        <v>1396819</v>
      </c>
    </row>
    <row r="397" spans="1:6" ht="30.75">
      <c r="A397" s="256" t="s">
        <v>185</v>
      </c>
      <c r="B397" s="115" t="s">
        <v>52</v>
      </c>
      <c r="C397" s="157" t="s">
        <v>49</v>
      </c>
      <c r="D397" s="124" t="s">
        <v>248</v>
      </c>
      <c r="E397" s="157">
        <v>200</v>
      </c>
      <c r="F397" s="82">
        <f>'Ведомственная 2019'!G270</f>
        <v>64181</v>
      </c>
    </row>
    <row r="398" spans="1:6" ht="46.5">
      <c r="A398" s="136" t="s">
        <v>633</v>
      </c>
      <c r="B398" s="118" t="s">
        <v>52</v>
      </c>
      <c r="C398" s="118" t="s">
        <v>49</v>
      </c>
      <c r="D398" s="150" t="s">
        <v>441</v>
      </c>
      <c r="E398" s="158"/>
      <c r="F398" s="78">
        <f>F399</f>
        <v>292200</v>
      </c>
    </row>
    <row r="399" spans="1:6" ht="62.25">
      <c r="A399" s="136" t="s">
        <v>634</v>
      </c>
      <c r="B399" s="118" t="s">
        <v>52</v>
      </c>
      <c r="C399" s="118" t="s">
        <v>49</v>
      </c>
      <c r="D399" s="150" t="s">
        <v>518</v>
      </c>
      <c r="E399" s="174"/>
      <c r="F399" s="78">
        <f>F400</f>
        <v>292200</v>
      </c>
    </row>
    <row r="400" spans="1:6" ht="33.75" customHeight="1">
      <c r="A400" s="136" t="s">
        <v>249</v>
      </c>
      <c r="B400" s="118" t="s">
        <v>52</v>
      </c>
      <c r="C400" s="118" t="s">
        <v>49</v>
      </c>
      <c r="D400" s="122" t="s">
        <v>521</v>
      </c>
      <c r="E400" s="174"/>
      <c r="F400" s="78">
        <f>F401</f>
        <v>292200</v>
      </c>
    </row>
    <row r="401" spans="1:6" ht="46.5">
      <c r="A401" s="257" t="s">
        <v>354</v>
      </c>
      <c r="B401" s="115" t="s">
        <v>52</v>
      </c>
      <c r="C401" s="115" t="s">
        <v>49</v>
      </c>
      <c r="D401" s="138" t="s">
        <v>250</v>
      </c>
      <c r="E401" s="178"/>
      <c r="F401" s="82">
        <f>F402+F403</f>
        <v>292200</v>
      </c>
    </row>
    <row r="402" spans="1:6" ht="62.25">
      <c r="A402" s="256" t="s">
        <v>54</v>
      </c>
      <c r="B402" s="115" t="s">
        <v>52</v>
      </c>
      <c r="C402" s="115" t="s">
        <v>49</v>
      </c>
      <c r="D402" s="138" t="s">
        <v>250</v>
      </c>
      <c r="E402" s="157">
        <v>100</v>
      </c>
      <c r="F402" s="82">
        <f>'Ведомственная 2019'!G275</f>
        <v>290961</v>
      </c>
    </row>
    <row r="403" spans="1:6" ht="30.75">
      <c r="A403" s="256" t="s">
        <v>185</v>
      </c>
      <c r="B403" s="115" t="s">
        <v>52</v>
      </c>
      <c r="C403" s="115" t="s">
        <v>49</v>
      </c>
      <c r="D403" s="138" t="s">
        <v>250</v>
      </c>
      <c r="E403" s="157">
        <v>200</v>
      </c>
      <c r="F403" s="82">
        <f>'Ведомственная 2019'!G276</f>
        <v>1239</v>
      </c>
    </row>
    <row r="404" spans="1:6" ht="15">
      <c r="A404" s="255" t="s">
        <v>35</v>
      </c>
      <c r="B404" s="146" t="s">
        <v>303</v>
      </c>
      <c r="C404" s="174" t="s">
        <v>364</v>
      </c>
      <c r="D404" s="174" t="s">
        <v>364</v>
      </c>
      <c r="E404" s="174"/>
      <c r="F404" s="78">
        <f aca="true" t="shared" si="1" ref="F404:F409">F405</f>
        <v>254900</v>
      </c>
    </row>
    <row r="405" spans="1:6" ht="15">
      <c r="A405" s="255" t="s">
        <v>36</v>
      </c>
      <c r="B405" s="118" t="s">
        <v>303</v>
      </c>
      <c r="C405" s="158" t="s">
        <v>43</v>
      </c>
      <c r="D405" s="174" t="s">
        <v>364</v>
      </c>
      <c r="E405" s="174"/>
      <c r="F405" s="78">
        <f t="shared" si="1"/>
        <v>254900</v>
      </c>
    </row>
    <row r="406" spans="1:6" ht="65.25" customHeight="1">
      <c r="A406" s="136" t="s">
        <v>621</v>
      </c>
      <c r="B406" s="118" t="s">
        <v>303</v>
      </c>
      <c r="C406" s="118" t="s">
        <v>43</v>
      </c>
      <c r="D406" s="150" t="s">
        <v>446</v>
      </c>
      <c r="E406" s="137"/>
      <c r="F406" s="78">
        <f t="shared" si="1"/>
        <v>254900</v>
      </c>
    </row>
    <row r="407" spans="1:6" ht="93">
      <c r="A407" s="255" t="s">
        <v>635</v>
      </c>
      <c r="B407" s="118" t="s">
        <v>303</v>
      </c>
      <c r="C407" s="118" t="s">
        <v>43</v>
      </c>
      <c r="D407" s="150" t="s">
        <v>449</v>
      </c>
      <c r="E407" s="137"/>
      <c r="F407" s="78">
        <f>F408+F411</f>
        <v>254900</v>
      </c>
    </row>
    <row r="408" spans="1:6" ht="62.25">
      <c r="A408" s="258" t="s">
        <v>260</v>
      </c>
      <c r="B408" s="118" t="s">
        <v>303</v>
      </c>
      <c r="C408" s="118" t="s">
        <v>43</v>
      </c>
      <c r="D408" s="122" t="s">
        <v>515</v>
      </c>
      <c r="E408" s="135"/>
      <c r="F408" s="78">
        <f t="shared" si="1"/>
        <v>244900</v>
      </c>
    </row>
    <row r="409" spans="1:6" ht="62.25">
      <c r="A409" s="256" t="s">
        <v>302</v>
      </c>
      <c r="B409" s="115" t="s">
        <v>303</v>
      </c>
      <c r="C409" s="115" t="s">
        <v>43</v>
      </c>
      <c r="D409" s="124" t="s">
        <v>261</v>
      </c>
      <c r="E409" s="134"/>
      <c r="F409" s="82">
        <f t="shared" si="1"/>
        <v>244900</v>
      </c>
    </row>
    <row r="410" spans="1:6" ht="30.75">
      <c r="A410" s="256" t="s">
        <v>185</v>
      </c>
      <c r="B410" s="115" t="s">
        <v>303</v>
      </c>
      <c r="C410" s="115" t="s">
        <v>43</v>
      </c>
      <c r="D410" s="124" t="s">
        <v>261</v>
      </c>
      <c r="E410" s="139">
        <v>200</v>
      </c>
      <c r="F410" s="82">
        <f>'Ведомственная 2019'!G283</f>
        <v>244900</v>
      </c>
    </row>
    <row r="411" spans="1:6" ht="46.5">
      <c r="A411" s="258" t="s">
        <v>400</v>
      </c>
      <c r="B411" s="118" t="s">
        <v>303</v>
      </c>
      <c r="C411" s="118" t="s">
        <v>43</v>
      </c>
      <c r="D411" s="122" t="s">
        <v>516</v>
      </c>
      <c r="E411" s="135"/>
      <c r="F411" s="78">
        <f>F412</f>
        <v>10000</v>
      </c>
    </row>
    <row r="412" spans="1:6" ht="62.25">
      <c r="A412" s="256" t="s">
        <v>302</v>
      </c>
      <c r="B412" s="115" t="s">
        <v>303</v>
      </c>
      <c r="C412" s="115" t="s">
        <v>43</v>
      </c>
      <c r="D412" s="124" t="s">
        <v>399</v>
      </c>
      <c r="E412" s="134"/>
      <c r="F412" s="82">
        <f>F413</f>
        <v>10000</v>
      </c>
    </row>
    <row r="413" spans="1:6" ht="30.75">
      <c r="A413" s="256" t="s">
        <v>185</v>
      </c>
      <c r="B413" s="115" t="s">
        <v>303</v>
      </c>
      <c r="C413" s="115" t="s">
        <v>43</v>
      </c>
      <c r="D413" s="124" t="s">
        <v>399</v>
      </c>
      <c r="E413" s="126">
        <v>200</v>
      </c>
      <c r="F413" s="82">
        <f>'Ведомственная 2019'!G286</f>
        <v>10000</v>
      </c>
    </row>
    <row r="414" spans="1:6" ht="46.5">
      <c r="A414" s="255" t="s">
        <v>308</v>
      </c>
      <c r="B414" s="146" t="s">
        <v>314</v>
      </c>
      <c r="C414" s="157"/>
      <c r="D414" s="174" t="s">
        <v>364</v>
      </c>
      <c r="E414" s="174"/>
      <c r="F414" s="78">
        <f>F415+F421</f>
        <v>5191331</v>
      </c>
    </row>
    <row r="415" spans="1:6" ht="46.5">
      <c r="A415" s="255" t="s">
        <v>53</v>
      </c>
      <c r="B415" s="118" t="s">
        <v>314</v>
      </c>
      <c r="C415" s="158" t="s">
        <v>43</v>
      </c>
      <c r="D415" s="174" t="s">
        <v>364</v>
      </c>
      <c r="E415" s="187"/>
      <c r="F415" s="78">
        <f>F416</f>
        <v>4731461</v>
      </c>
    </row>
    <row r="416" spans="1:6" ht="46.5">
      <c r="A416" s="136" t="s">
        <v>636</v>
      </c>
      <c r="B416" s="118" t="s">
        <v>314</v>
      </c>
      <c r="C416" s="158" t="s">
        <v>43</v>
      </c>
      <c r="D416" s="150" t="s">
        <v>429</v>
      </c>
      <c r="E416" s="187"/>
      <c r="F416" s="78">
        <f>F420</f>
        <v>4731461</v>
      </c>
    </row>
    <row r="417" spans="1:6" ht="62.25">
      <c r="A417" s="136" t="s">
        <v>637</v>
      </c>
      <c r="B417" s="118" t="s">
        <v>314</v>
      </c>
      <c r="C417" s="158" t="s">
        <v>43</v>
      </c>
      <c r="D417" s="150" t="s">
        <v>448</v>
      </c>
      <c r="E417" s="187"/>
      <c r="F417" s="78">
        <f>F418</f>
        <v>4731461</v>
      </c>
    </row>
    <row r="418" spans="1:6" ht="46.5">
      <c r="A418" s="258" t="s">
        <v>274</v>
      </c>
      <c r="B418" s="118" t="s">
        <v>314</v>
      </c>
      <c r="C418" s="158" t="s">
        <v>43</v>
      </c>
      <c r="D418" s="136" t="s">
        <v>517</v>
      </c>
      <c r="E418" s="187"/>
      <c r="F418" s="78">
        <f>F419</f>
        <v>4731461</v>
      </c>
    </row>
    <row r="419" spans="1:6" ht="50.25" customHeight="1">
      <c r="A419" s="212" t="s">
        <v>257</v>
      </c>
      <c r="B419" s="276" t="s">
        <v>314</v>
      </c>
      <c r="C419" s="158" t="s">
        <v>43</v>
      </c>
      <c r="D419" s="136" t="s">
        <v>273</v>
      </c>
      <c r="E419" s="187"/>
      <c r="F419" s="78">
        <f>F420</f>
        <v>4731461</v>
      </c>
    </row>
    <row r="420" spans="1:6" ht="19.5" customHeight="1">
      <c r="A420" s="138" t="s">
        <v>326</v>
      </c>
      <c r="B420" s="115" t="s">
        <v>314</v>
      </c>
      <c r="C420" s="157" t="s">
        <v>43</v>
      </c>
      <c r="D420" s="138" t="s">
        <v>273</v>
      </c>
      <c r="E420" s="139">
        <v>500</v>
      </c>
      <c r="F420" s="82">
        <f>'Ведомственная 2019'!G327</f>
        <v>4731461</v>
      </c>
    </row>
    <row r="421" spans="1:6" ht="30.75">
      <c r="A421" s="121" t="s">
        <v>684</v>
      </c>
      <c r="B421" s="276" t="s">
        <v>314</v>
      </c>
      <c r="C421" s="146" t="s">
        <v>45</v>
      </c>
      <c r="D421" s="122"/>
      <c r="E421" s="129"/>
      <c r="F421" s="78">
        <f>F422</f>
        <v>459870</v>
      </c>
    </row>
    <row r="422" spans="1:6" ht="46.5">
      <c r="A422" s="122" t="s">
        <v>636</v>
      </c>
      <c r="B422" s="276" t="s">
        <v>314</v>
      </c>
      <c r="C422" s="146" t="s">
        <v>45</v>
      </c>
      <c r="D422" s="122" t="s">
        <v>429</v>
      </c>
      <c r="E422" s="129"/>
      <c r="F422" s="78">
        <f>F423</f>
        <v>459870</v>
      </c>
    </row>
    <row r="423" spans="1:6" ht="64.5" customHeight="1">
      <c r="A423" s="122" t="s">
        <v>637</v>
      </c>
      <c r="B423" s="277" t="s">
        <v>314</v>
      </c>
      <c r="C423" s="146" t="s">
        <v>45</v>
      </c>
      <c r="D423" s="122" t="s">
        <v>448</v>
      </c>
      <c r="E423" s="129"/>
      <c r="F423" s="78">
        <f>F424</f>
        <v>459870</v>
      </c>
    </row>
    <row r="424" spans="1:6" ht="78">
      <c r="A424" s="258" t="s">
        <v>685</v>
      </c>
      <c r="B424" s="276" t="s">
        <v>314</v>
      </c>
      <c r="C424" s="146" t="s">
        <v>45</v>
      </c>
      <c r="D424" s="122" t="s">
        <v>686</v>
      </c>
      <c r="E424" s="129"/>
      <c r="F424" s="78">
        <f>F425</f>
        <v>459870</v>
      </c>
    </row>
    <row r="425" spans="1:6" ht="46.5">
      <c r="A425" s="122" t="s">
        <v>687</v>
      </c>
      <c r="B425" s="276" t="s">
        <v>314</v>
      </c>
      <c r="C425" s="146" t="s">
        <v>45</v>
      </c>
      <c r="D425" s="122" t="s">
        <v>688</v>
      </c>
      <c r="E425" s="129"/>
      <c r="F425" s="78">
        <f>F426</f>
        <v>459870</v>
      </c>
    </row>
    <row r="426" spans="1:6" ht="20.25" customHeight="1">
      <c r="A426" s="124" t="s">
        <v>326</v>
      </c>
      <c r="B426" s="162" t="s">
        <v>314</v>
      </c>
      <c r="C426" s="147" t="s">
        <v>45</v>
      </c>
      <c r="D426" s="124" t="s">
        <v>688</v>
      </c>
      <c r="E426" s="126">
        <v>500</v>
      </c>
      <c r="F426" s="82">
        <f>'Ведомственная 2019'!G333</f>
        <v>459870</v>
      </c>
    </row>
  </sheetData>
  <sheetProtection/>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H464"/>
  <sheetViews>
    <sheetView showZeros="0" view="pageBreakPreview" zoomScale="90" zoomScaleNormal="75" zoomScaleSheetLayoutView="90" zoomScalePageLayoutView="0" workbookViewId="0" topLeftCell="A1">
      <selection activeCell="L12" sqref="L12"/>
    </sheetView>
  </sheetViews>
  <sheetFormatPr defaultColWidth="9.125" defaultRowHeight="12.75"/>
  <cols>
    <col min="1" max="1" width="68.50390625" style="97" customWidth="1"/>
    <col min="2" max="2" width="8.50390625" style="83" customWidth="1"/>
    <col min="3" max="3" width="5.625" style="83" customWidth="1"/>
    <col min="4" max="4" width="6.50390625" style="83" customWidth="1"/>
    <col min="5" max="5" width="16.50390625" style="83" customWidth="1"/>
    <col min="6" max="6" width="6.375" style="83" customWidth="1"/>
    <col min="7" max="7" width="17.875" style="83" customWidth="1"/>
    <col min="8" max="16384" width="9.125" style="3" customWidth="1"/>
  </cols>
  <sheetData>
    <row r="1" spans="2:7" ht="16.5" customHeight="1">
      <c r="B1" s="293" t="s">
        <v>252</v>
      </c>
      <c r="C1" s="293"/>
      <c r="D1" s="293"/>
      <c r="E1" s="293"/>
      <c r="F1" s="293"/>
      <c r="G1" s="293"/>
    </row>
    <row r="2" spans="1:8" s="2" customFormat="1" ht="16.5" customHeight="1">
      <c r="A2" s="101"/>
      <c r="B2" s="296" t="s">
        <v>162</v>
      </c>
      <c r="C2" s="296"/>
      <c r="D2" s="296"/>
      <c r="E2" s="296"/>
      <c r="F2" s="296"/>
      <c r="G2" s="296"/>
      <c r="H2" s="216"/>
    </row>
    <row r="3" spans="1:8" s="2" customFormat="1" ht="16.5" customHeight="1">
      <c r="A3" s="102" t="s">
        <v>201</v>
      </c>
      <c r="B3" s="293" t="s">
        <v>664</v>
      </c>
      <c r="C3" s="293"/>
      <c r="D3" s="293"/>
      <c r="E3" s="293"/>
      <c r="F3" s="293"/>
      <c r="G3" s="293"/>
      <c r="H3" s="216"/>
    </row>
    <row r="4" spans="1:8" s="2" customFormat="1" ht="84.75" customHeight="1">
      <c r="A4" s="103"/>
      <c r="B4" s="294" t="s">
        <v>784</v>
      </c>
      <c r="C4" s="294"/>
      <c r="D4" s="294"/>
      <c r="E4" s="294"/>
      <c r="F4" s="294"/>
      <c r="G4" s="294"/>
      <c r="H4" s="216"/>
    </row>
    <row r="5" spans="1:8" s="2" customFormat="1" ht="5.25" customHeight="1">
      <c r="A5" s="102" t="s">
        <v>201</v>
      </c>
      <c r="B5" s="298"/>
      <c r="C5" s="298"/>
      <c r="D5" s="298"/>
      <c r="E5" s="298"/>
      <c r="F5" s="298"/>
      <c r="G5" s="298"/>
      <c r="H5" s="216"/>
    </row>
    <row r="6" spans="1:8" s="2" customFormat="1" ht="18.75" customHeight="1" hidden="1">
      <c r="A6" s="102" t="s">
        <v>201</v>
      </c>
      <c r="B6" s="298"/>
      <c r="C6" s="298"/>
      <c r="D6" s="298"/>
      <c r="E6" s="298"/>
      <c r="F6" s="298"/>
      <c r="G6" s="298"/>
      <c r="H6" s="216"/>
    </row>
    <row r="7" spans="1:8" s="2" customFormat="1" ht="15" hidden="1">
      <c r="A7" s="102" t="s">
        <v>201</v>
      </c>
      <c r="B7" s="104"/>
      <c r="C7" s="69"/>
      <c r="D7" s="69"/>
      <c r="E7" s="69"/>
      <c r="F7" s="69"/>
      <c r="G7" s="69"/>
      <c r="H7" s="216"/>
    </row>
    <row r="8" spans="1:8" s="2" customFormat="1" ht="20.25">
      <c r="A8" s="105" t="s">
        <v>187</v>
      </c>
      <c r="B8" s="106"/>
      <c r="C8" s="107"/>
      <c r="D8" s="107"/>
      <c r="E8" s="107"/>
      <c r="F8" s="107"/>
      <c r="G8" s="87"/>
      <c r="H8" s="216"/>
    </row>
    <row r="9" spans="1:8" s="2" customFormat="1" ht="22.5" customHeight="1">
      <c r="A9" s="297" t="s">
        <v>539</v>
      </c>
      <c r="B9" s="297"/>
      <c r="C9" s="108"/>
      <c r="D9" s="108"/>
      <c r="E9" s="108"/>
      <c r="F9" s="108"/>
      <c r="G9" s="87"/>
      <c r="H9" s="216"/>
    </row>
    <row r="10" spans="1:8" s="2" customFormat="1" ht="20.25" hidden="1">
      <c r="A10" s="109"/>
      <c r="B10" s="110"/>
      <c r="C10" s="108"/>
      <c r="D10" s="108"/>
      <c r="E10" s="108"/>
      <c r="F10" s="108"/>
      <c r="G10" s="87"/>
      <c r="H10" s="216"/>
    </row>
    <row r="11" spans="1:8" s="2" customFormat="1" ht="14.25" customHeight="1">
      <c r="A11" s="111" t="s">
        <v>201</v>
      </c>
      <c r="B11" s="108"/>
      <c r="C11" s="108"/>
      <c r="D11" s="108"/>
      <c r="E11" s="108"/>
      <c r="F11" s="108"/>
      <c r="G11" s="88" t="s">
        <v>13</v>
      </c>
      <c r="H11" s="216"/>
    </row>
    <row r="12" spans="1:8" s="4" customFormat="1" ht="31.5" customHeight="1">
      <c r="A12" s="295" t="s">
        <v>29</v>
      </c>
      <c r="B12" s="295" t="s">
        <v>31</v>
      </c>
      <c r="C12" s="295" t="s">
        <v>320</v>
      </c>
      <c r="D12" s="295" t="s">
        <v>321</v>
      </c>
      <c r="E12" s="295" t="s">
        <v>322</v>
      </c>
      <c r="F12" s="295" t="s">
        <v>323</v>
      </c>
      <c r="G12" s="295" t="s">
        <v>357</v>
      </c>
      <c r="H12" s="242"/>
    </row>
    <row r="13" spans="1:8" s="4" customFormat="1" ht="3.75" customHeight="1">
      <c r="A13" s="295"/>
      <c r="B13" s="295"/>
      <c r="C13" s="295"/>
      <c r="D13" s="295"/>
      <c r="E13" s="295"/>
      <c r="F13" s="295"/>
      <c r="G13" s="295"/>
      <c r="H13" s="242"/>
    </row>
    <row r="14" spans="1:8" s="62" customFormat="1" ht="15">
      <c r="A14" s="126">
        <v>1</v>
      </c>
      <c r="B14" s="76">
        <v>2</v>
      </c>
      <c r="C14" s="76">
        <v>3</v>
      </c>
      <c r="D14" s="76">
        <v>4</v>
      </c>
      <c r="E14" s="76">
        <v>5</v>
      </c>
      <c r="F14" s="76">
        <v>6</v>
      </c>
      <c r="G14" s="76">
        <v>7</v>
      </c>
      <c r="H14" s="243"/>
    </row>
    <row r="15" spans="1:8" s="9" customFormat="1" ht="16.5" customHeight="1">
      <c r="A15" s="253" t="s">
        <v>190</v>
      </c>
      <c r="B15" s="112"/>
      <c r="C15" s="112"/>
      <c r="D15" s="112"/>
      <c r="E15" s="113"/>
      <c r="F15" s="112"/>
      <c r="G15" s="77">
        <f>G16+G287+G334+G419+G452</f>
        <v>344628184.21000004</v>
      </c>
      <c r="H15" s="216"/>
    </row>
    <row r="16" spans="1:8" s="63" customFormat="1" ht="15">
      <c r="A16" s="254" t="s">
        <v>41</v>
      </c>
      <c r="B16" s="114" t="s">
        <v>42</v>
      </c>
      <c r="C16" s="115"/>
      <c r="D16" s="115"/>
      <c r="E16" s="116"/>
      <c r="F16" s="115"/>
      <c r="G16" s="78">
        <f>G17+G114+G143+G196+G219+G238+G251+G277+G244</f>
        <v>61927742.6</v>
      </c>
      <c r="H16" s="244"/>
    </row>
    <row r="17" spans="1:8" s="64" customFormat="1" ht="16.5" customHeight="1">
      <c r="A17" s="255" t="s">
        <v>15</v>
      </c>
      <c r="B17" s="114" t="s">
        <v>42</v>
      </c>
      <c r="C17" s="118" t="s">
        <v>43</v>
      </c>
      <c r="D17" s="118"/>
      <c r="E17" s="119"/>
      <c r="F17" s="118"/>
      <c r="G17" s="79">
        <f>G18+G23+G41+G46</f>
        <v>33516797.18</v>
      </c>
      <c r="H17" s="245"/>
    </row>
    <row r="18" spans="1:8" s="65" customFormat="1" ht="36" customHeight="1">
      <c r="A18" s="255" t="s">
        <v>17</v>
      </c>
      <c r="B18" s="114" t="s">
        <v>42</v>
      </c>
      <c r="C18" s="118" t="s">
        <v>43</v>
      </c>
      <c r="D18" s="118" t="s">
        <v>44</v>
      </c>
      <c r="E18" s="120"/>
      <c r="F18" s="118"/>
      <c r="G18" s="80">
        <f>G19</f>
        <v>1389567</v>
      </c>
      <c r="H18" s="245"/>
    </row>
    <row r="19" spans="1:8" s="66" customFormat="1" ht="33" customHeight="1">
      <c r="A19" s="122" t="s">
        <v>209</v>
      </c>
      <c r="B19" s="114" t="s">
        <v>42</v>
      </c>
      <c r="C19" s="118" t="s">
        <v>43</v>
      </c>
      <c r="D19" s="118" t="s">
        <v>44</v>
      </c>
      <c r="E19" s="122" t="s">
        <v>419</v>
      </c>
      <c r="F19" s="118"/>
      <c r="G19" s="80">
        <f>G22</f>
        <v>1389567</v>
      </c>
      <c r="H19" s="245"/>
    </row>
    <row r="20" spans="1:8" s="67" customFormat="1" ht="18" customHeight="1">
      <c r="A20" s="122" t="s">
        <v>210</v>
      </c>
      <c r="B20" s="123" t="s">
        <v>42</v>
      </c>
      <c r="C20" s="115" t="s">
        <v>43</v>
      </c>
      <c r="D20" s="115" t="s">
        <v>44</v>
      </c>
      <c r="E20" s="124" t="s">
        <v>420</v>
      </c>
      <c r="F20" s="115"/>
      <c r="G20" s="81">
        <f>G21</f>
        <v>1389567</v>
      </c>
      <c r="H20" s="245"/>
    </row>
    <row r="21" spans="1:8" s="66" customFormat="1" ht="33" customHeight="1">
      <c r="A21" s="256" t="s">
        <v>211</v>
      </c>
      <c r="B21" s="123" t="s">
        <v>42</v>
      </c>
      <c r="C21" s="115" t="s">
        <v>43</v>
      </c>
      <c r="D21" s="115" t="s">
        <v>44</v>
      </c>
      <c r="E21" s="116" t="s">
        <v>206</v>
      </c>
      <c r="F21" s="118"/>
      <c r="G21" s="81">
        <f>G22</f>
        <v>1389567</v>
      </c>
      <c r="H21" s="245"/>
    </row>
    <row r="22" spans="1:8" s="63" customFormat="1" ht="63.75" customHeight="1">
      <c r="A22" s="256" t="s">
        <v>54</v>
      </c>
      <c r="B22" s="123" t="s">
        <v>42</v>
      </c>
      <c r="C22" s="115" t="s">
        <v>43</v>
      </c>
      <c r="D22" s="115" t="s">
        <v>44</v>
      </c>
      <c r="E22" s="116" t="s">
        <v>206</v>
      </c>
      <c r="F22" s="126">
        <v>100</v>
      </c>
      <c r="G22" s="81">
        <v>1389567</v>
      </c>
      <c r="H22" s="244"/>
    </row>
    <row r="23" spans="1:8" s="11" customFormat="1" ht="52.5" customHeight="1">
      <c r="A23" s="255" t="s">
        <v>325</v>
      </c>
      <c r="B23" s="114" t="s">
        <v>42</v>
      </c>
      <c r="C23" s="118" t="s">
        <v>43</v>
      </c>
      <c r="D23" s="118" t="s">
        <v>46</v>
      </c>
      <c r="E23" s="127"/>
      <c r="F23" s="118"/>
      <c r="G23" s="78">
        <f>G24+G29+G34</f>
        <v>13388502</v>
      </c>
      <c r="H23" s="17"/>
    </row>
    <row r="24" spans="1:8" s="6" customFormat="1" ht="17.25" customHeight="1">
      <c r="A24" s="122" t="s">
        <v>37</v>
      </c>
      <c r="B24" s="114" t="s">
        <v>42</v>
      </c>
      <c r="C24" s="118" t="s">
        <v>43</v>
      </c>
      <c r="D24" s="118" t="s">
        <v>46</v>
      </c>
      <c r="E24" s="122" t="s">
        <v>423</v>
      </c>
      <c r="F24" s="118"/>
      <c r="G24" s="78">
        <f>G25</f>
        <v>13053088</v>
      </c>
      <c r="H24" s="17"/>
    </row>
    <row r="25" spans="1:8" s="7" customFormat="1" ht="30" customHeight="1">
      <c r="A25" s="122" t="s">
        <v>39</v>
      </c>
      <c r="B25" s="123" t="s">
        <v>42</v>
      </c>
      <c r="C25" s="115" t="s">
        <v>43</v>
      </c>
      <c r="D25" s="115" t="s">
        <v>46</v>
      </c>
      <c r="E25" s="122" t="s">
        <v>424</v>
      </c>
      <c r="F25" s="126"/>
      <c r="G25" s="82">
        <f>G26</f>
        <v>13053088</v>
      </c>
      <c r="H25" s="216"/>
    </row>
    <row r="26" spans="1:8" s="7" customFormat="1" ht="30.75">
      <c r="A26" s="257" t="s">
        <v>205</v>
      </c>
      <c r="B26" s="123" t="s">
        <v>42</v>
      </c>
      <c r="C26" s="115" t="s">
        <v>43</v>
      </c>
      <c r="D26" s="115" t="s">
        <v>46</v>
      </c>
      <c r="E26" s="124" t="s">
        <v>10</v>
      </c>
      <c r="F26" s="126"/>
      <c r="G26" s="82">
        <f>G27+G28</f>
        <v>13053088</v>
      </c>
      <c r="H26" s="216"/>
    </row>
    <row r="27" spans="1:8" s="10" customFormat="1" ht="50.25" customHeight="1">
      <c r="A27" s="256" t="s">
        <v>54</v>
      </c>
      <c r="B27" s="123" t="s">
        <v>42</v>
      </c>
      <c r="C27" s="115" t="s">
        <v>43</v>
      </c>
      <c r="D27" s="115" t="s">
        <v>46</v>
      </c>
      <c r="E27" s="124" t="s">
        <v>10</v>
      </c>
      <c r="F27" s="126">
        <v>100</v>
      </c>
      <c r="G27" s="82">
        <f>12325318+3000</f>
        <v>12328318</v>
      </c>
      <c r="H27" s="246"/>
    </row>
    <row r="28" spans="1:8" s="12" customFormat="1" ht="33" customHeight="1">
      <c r="A28" s="256" t="s">
        <v>185</v>
      </c>
      <c r="B28" s="123" t="s">
        <v>42</v>
      </c>
      <c r="C28" s="115" t="s">
        <v>43</v>
      </c>
      <c r="D28" s="115" t="s">
        <v>46</v>
      </c>
      <c r="E28" s="124" t="s">
        <v>10</v>
      </c>
      <c r="F28" s="126">
        <v>200</v>
      </c>
      <c r="G28" s="82">
        <v>724770</v>
      </c>
      <c r="H28" s="3"/>
    </row>
    <row r="29" spans="1:8" s="6" customFormat="1" ht="62.25">
      <c r="A29" s="255" t="s">
        <v>766</v>
      </c>
      <c r="B29" s="114" t="s">
        <v>42</v>
      </c>
      <c r="C29" s="118" t="s">
        <v>43</v>
      </c>
      <c r="D29" s="118" t="s">
        <v>46</v>
      </c>
      <c r="E29" s="122" t="s">
        <v>425</v>
      </c>
      <c r="F29" s="118"/>
      <c r="G29" s="78">
        <f>G30</f>
        <v>29220</v>
      </c>
      <c r="H29" s="17"/>
    </row>
    <row r="30" spans="1:8" s="5" customFormat="1" ht="100.5" customHeight="1">
      <c r="A30" s="255" t="s">
        <v>767</v>
      </c>
      <c r="B30" s="114" t="s">
        <v>42</v>
      </c>
      <c r="C30" s="118" t="s">
        <v>43</v>
      </c>
      <c r="D30" s="118" t="s">
        <v>46</v>
      </c>
      <c r="E30" s="122" t="s">
        <v>426</v>
      </c>
      <c r="F30" s="118"/>
      <c r="G30" s="78">
        <f>G31</f>
        <v>29220</v>
      </c>
      <c r="H30" s="17"/>
    </row>
    <row r="31" spans="1:8" s="5" customFormat="1" ht="69" customHeight="1">
      <c r="A31" s="255" t="s">
        <v>768</v>
      </c>
      <c r="B31" s="114" t="s">
        <v>42</v>
      </c>
      <c r="C31" s="118" t="s">
        <v>43</v>
      </c>
      <c r="D31" s="118" t="s">
        <v>46</v>
      </c>
      <c r="E31" s="122" t="s">
        <v>510</v>
      </c>
      <c r="F31" s="118"/>
      <c r="G31" s="78">
        <f>G32</f>
        <v>29220</v>
      </c>
      <c r="H31" s="17"/>
    </row>
    <row r="32" spans="1:8" s="5" customFormat="1" ht="68.25" customHeight="1">
      <c r="A32" s="117" t="s">
        <v>770</v>
      </c>
      <c r="B32" s="114" t="s">
        <v>42</v>
      </c>
      <c r="C32" s="118" t="s">
        <v>43</v>
      </c>
      <c r="D32" s="118" t="s">
        <v>46</v>
      </c>
      <c r="E32" s="122" t="s">
        <v>258</v>
      </c>
      <c r="F32" s="118"/>
      <c r="G32" s="78">
        <f>G33</f>
        <v>29220</v>
      </c>
      <c r="H32" s="17"/>
    </row>
    <row r="33" spans="1:8" s="5" customFormat="1" ht="66.75" customHeight="1">
      <c r="A33" s="256" t="s">
        <v>54</v>
      </c>
      <c r="B33" s="123" t="s">
        <v>42</v>
      </c>
      <c r="C33" s="115" t="s">
        <v>43</v>
      </c>
      <c r="D33" s="115" t="s">
        <v>46</v>
      </c>
      <c r="E33" s="124" t="s">
        <v>258</v>
      </c>
      <c r="F33" s="126">
        <v>100</v>
      </c>
      <c r="G33" s="82">
        <v>29220</v>
      </c>
      <c r="H33" s="17"/>
    </row>
    <row r="34" spans="1:8" s="5" customFormat="1" ht="18" customHeight="1">
      <c r="A34" s="255" t="s">
        <v>38</v>
      </c>
      <c r="B34" s="114" t="s">
        <v>42</v>
      </c>
      <c r="C34" s="118" t="s">
        <v>43</v>
      </c>
      <c r="D34" s="118" t="s">
        <v>46</v>
      </c>
      <c r="E34" s="122" t="s">
        <v>427</v>
      </c>
      <c r="F34" s="129"/>
      <c r="G34" s="78">
        <f>G35</f>
        <v>306194</v>
      </c>
      <c r="H34" s="17"/>
    </row>
    <row r="35" spans="1:8" s="5" customFormat="1" ht="38.25" customHeight="1">
      <c r="A35" s="255" t="s">
        <v>5</v>
      </c>
      <c r="B35" s="114" t="s">
        <v>42</v>
      </c>
      <c r="C35" s="118" t="s">
        <v>43</v>
      </c>
      <c r="D35" s="118" t="s">
        <v>46</v>
      </c>
      <c r="E35" s="122" t="s">
        <v>428</v>
      </c>
      <c r="F35" s="129"/>
      <c r="G35" s="78">
        <f>G36+G39</f>
        <v>306194</v>
      </c>
      <c r="H35" s="17"/>
    </row>
    <row r="36" spans="1:8" s="8" customFormat="1" ht="51.75" customHeight="1">
      <c r="A36" s="255" t="s">
        <v>330</v>
      </c>
      <c r="B36" s="114" t="s">
        <v>42</v>
      </c>
      <c r="C36" s="118" t="s">
        <v>43</v>
      </c>
      <c r="D36" s="118" t="s">
        <v>46</v>
      </c>
      <c r="E36" s="122" t="s">
        <v>207</v>
      </c>
      <c r="F36" s="118"/>
      <c r="G36" s="78">
        <f>G37+G38</f>
        <v>292200</v>
      </c>
      <c r="H36" s="216"/>
    </row>
    <row r="37" spans="1:8" s="10" customFormat="1" ht="69" customHeight="1">
      <c r="A37" s="256" t="s">
        <v>54</v>
      </c>
      <c r="B37" s="123" t="s">
        <v>42</v>
      </c>
      <c r="C37" s="115" t="s">
        <v>43</v>
      </c>
      <c r="D37" s="115" t="s">
        <v>46</v>
      </c>
      <c r="E37" s="124" t="s">
        <v>207</v>
      </c>
      <c r="F37" s="126">
        <v>100</v>
      </c>
      <c r="G37" s="82">
        <v>290200</v>
      </c>
      <c r="H37" s="246"/>
    </row>
    <row r="38" spans="1:8" s="13" customFormat="1" ht="33.75" customHeight="1">
      <c r="A38" s="256" t="s">
        <v>185</v>
      </c>
      <c r="B38" s="123" t="s">
        <v>42</v>
      </c>
      <c r="C38" s="115" t="s">
        <v>43</v>
      </c>
      <c r="D38" s="115" t="s">
        <v>46</v>
      </c>
      <c r="E38" s="124" t="s">
        <v>207</v>
      </c>
      <c r="F38" s="126">
        <v>200</v>
      </c>
      <c r="G38" s="82">
        <v>2000</v>
      </c>
      <c r="H38" s="246"/>
    </row>
    <row r="39" spans="1:8" s="13" customFormat="1" ht="33.75" customHeight="1">
      <c r="A39" s="258" t="s">
        <v>205</v>
      </c>
      <c r="B39" s="114" t="s">
        <v>42</v>
      </c>
      <c r="C39" s="273" t="s">
        <v>43</v>
      </c>
      <c r="D39" s="273" t="s">
        <v>46</v>
      </c>
      <c r="E39" s="122" t="s">
        <v>580</v>
      </c>
      <c r="F39" s="129"/>
      <c r="G39" s="78">
        <f>G40</f>
        <v>13994</v>
      </c>
      <c r="H39" s="246"/>
    </row>
    <row r="40" spans="1:8" s="13" customFormat="1" ht="63.75" customHeight="1">
      <c r="A40" s="125" t="s">
        <v>54</v>
      </c>
      <c r="B40" s="123" t="s">
        <v>42</v>
      </c>
      <c r="C40" s="115" t="s">
        <v>43</v>
      </c>
      <c r="D40" s="115" t="s">
        <v>46</v>
      </c>
      <c r="E40" s="124" t="s">
        <v>580</v>
      </c>
      <c r="F40" s="126">
        <v>100</v>
      </c>
      <c r="G40" s="82">
        <v>13994</v>
      </c>
      <c r="H40" s="246"/>
    </row>
    <row r="41" spans="1:8" s="11" customFormat="1" ht="16.5">
      <c r="A41" s="255" t="s">
        <v>197</v>
      </c>
      <c r="B41" s="114" t="s">
        <v>42</v>
      </c>
      <c r="C41" s="118" t="s">
        <v>43</v>
      </c>
      <c r="D41" s="118" t="s">
        <v>303</v>
      </c>
      <c r="E41" s="130"/>
      <c r="F41" s="118"/>
      <c r="G41" s="78">
        <f>G42</f>
        <v>200000</v>
      </c>
      <c r="H41" s="17"/>
    </row>
    <row r="42" spans="1:8" s="14" customFormat="1" ht="15.75">
      <c r="A42" s="122" t="s">
        <v>158</v>
      </c>
      <c r="B42" s="114" t="s">
        <v>42</v>
      </c>
      <c r="C42" s="118" t="s">
        <v>43</v>
      </c>
      <c r="D42" s="118" t="s">
        <v>303</v>
      </c>
      <c r="E42" s="122" t="s">
        <v>432</v>
      </c>
      <c r="F42" s="118"/>
      <c r="G42" s="78">
        <f>G43</f>
        <v>200000</v>
      </c>
      <c r="H42" s="247"/>
    </row>
    <row r="43" spans="1:8" s="14" customFormat="1" ht="30" customHeight="1">
      <c r="A43" s="258" t="s">
        <v>6</v>
      </c>
      <c r="B43" s="114" t="s">
        <v>42</v>
      </c>
      <c r="C43" s="118" t="s">
        <v>43</v>
      </c>
      <c r="D43" s="118" t="s">
        <v>303</v>
      </c>
      <c r="E43" s="122" t="s">
        <v>433</v>
      </c>
      <c r="F43" s="118"/>
      <c r="G43" s="78">
        <f>G44</f>
        <v>200000</v>
      </c>
      <c r="H43" s="247"/>
    </row>
    <row r="44" spans="1:8" s="15" customFormat="1" ht="16.5" customHeight="1">
      <c r="A44" s="257" t="s">
        <v>6</v>
      </c>
      <c r="B44" s="123" t="s">
        <v>42</v>
      </c>
      <c r="C44" s="115" t="s">
        <v>43</v>
      </c>
      <c r="D44" s="115" t="s">
        <v>303</v>
      </c>
      <c r="E44" s="124" t="s">
        <v>208</v>
      </c>
      <c r="F44" s="115"/>
      <c r="G44" s="82">
        <f>G45</f>
        <v>200000</v>
      </c>
      <c r="H44" s="247"/>
    </row>
    <row r="45" spans="1:8" s="16" customFormat="1" ht="15">
      <c r="A45" s="256" t="s">
        <v>306</v>
      </c>
      <c r="B45" s="123" t="s">
        <v>42</v>
      </c>
      <c r="C45" s="115" t="s">
        <v>43</v>
      </c>
      <c r="D45" s="115" t="s">
        <v>303</v>
      </c>
      <c r="E45" s="124" t="s">
        <v>208</v>
      </c>
      <c r="F45" s="126">
        <v>800</v>
      </c>
      <c r="G45" s="82">
        <v>200000</v>
      </c>
      <c r="H45" s="3"/>
    </row>
    <row r="46" spans="1:8" s="11" customFormat="1" ht="16.5">
      <c r="A46" s="255" t="s">
        <v>18</v>
      </c>
      <c r="B46" s="114" t="s">
        <v>42</v>
      </c>
      <c r="C46" s="118" t="s">
        <v>43</v>
      </c>
      <c r="D46" s="118" t="s">
        <v>191</v>
      </c>
      <c r="E46" s="130"/>
      <c r="F46" s="118"/>
      <c r="G46" s="78">
        <f>G47+G76+G81+G86+G92+G97+G101+G69</f>
        <v>18538728.18</v>
      </c>
      <c r="H46" s="17"/>
    </row>
    <row r="47" spans="1:8" s="12" customFormat="1" ht="35.25" customHeight="1">
      <c r="A47" s="122" t="s">
        <v>593</v>
      </c>
      <c r="B47" s="114" t="s">
        <v>42</v>
      </c>
      <c r="C47" s="118" t="s">
        <v>43</v>
      </c>
      <c r="D47" s="118" t="s">
        <v>191</v>
      </c>
      <c r="E47" s="127" t="s">
        <v>434</v>
      </c>
      <c r="F47" s="129"/>
      <c r="G47" s="78">
        <f>G48+G56+G52</f>
        <v>1242121</v>
      </c>
      <c r="H47" s="3"/>
    </row>
    <row r="48" spans="1:8" s="12" customFormat="1" ht="66" customHeight="1">
      <c r="A48" s="122" t="s">
        <v>638</v>
      </c>
      <c r="B48" s="114" t="s">
        <v>42</v>
      </c>
      <c r="C48" s="118" t="s">
        <v>43</v>
      </c>
      <c r="D48" s="118" t="s">
        <v>191</v>
      </c>
      <c r="E48" s="127" t="s">
        <v>450</v>
      </c>
      <c r="F48" s="129"/>
      <c r="G48" s="78">
        <f>G49</f>
        <v>122900</v>
      </c>
      <c r="H48" s="3"/>
    </row>
    <row r="49" spans="1:8" s="12" customFormat="1" ht="46.5">
      <c r="A49" s="122" t="s">
        <v>212</v>
      </c>
      <c r="B49" s="114" t="s">
        <v>42</v>
      </c>
      <c r="C49" s="118" t="s">
        <v>43</v>
      </c>
      <c r="D49" s="118" t="s">
        <v>191</v>
      </c>
      <c r="E49" s="122" t="s">
        <v>474</v>
      </c>
      <c r="F49" s="129"/>
      <c r="G49" s="78">
        <f>G50</f>
        <v>122900</v>
      </c>
      <c r="H49" s="3"/>
    </row>
    <row r="50" spans="1:8" s="12" customFormat="1" ht="46.5">
      <c r="A50" s="257" t="s">
        <v>1</v>
      </c>
      <c r="B50" s="123" t="s">
        <v>42</v>
      </c>
      <c r="C50" s="115" t="s">
        <v>43</v>
      </c>
      <c r="D50" s="115" t="s">
        <v>191</v>
      </c>
      <c r="E50" s="124" t="s">
        <v>213</v>
      </c>
      <c r="F50" s="126"/>
      <c r="G50" s="82">
        <f>G51</f>
        <v>122900</v>
      </c>
      <c r="H50" s="3"/>
    </row>
    <row r="51" spans="1:8" s="12" customFormat="1" ht="30.75">
      <c r="A51" s="256" t="s">
        <v>55</v>
      </c>
      <c r="B51" s="123" t="s">
        <v>42</v>
      </c>
      <c r="C51" s="115" t="s">
        <v>43</v>
      </c>
      <c r="D51" s="115" t="s">
        <v>191</v>
      </c>
      <c r="E51" s="124" t="s">
        <v>213</v>
      </c>
      <c r="F51" s="126">
        <v>600</v>
      </c>
      <c r="G51" s="82">
        <v>122900</v>
      </c>
      <c r="H51" s="3"/>
    </row>
    <row r="52" spans="1:8" s="12" customFormat="1" ht="66.75" customHeight="1">
      <c r="A52" s="122" t="s">
        <v>639</v>
      </c>
      <c r="B52" s="114" t="s">
        <v>42</v>
      </c>
      <c r="C52" s="118" t="s">
        <v>43</v>
      </c>
      <c r="D52" s="118" t="s">
        <v>191</v>
      </c>
      <c r="E52" s="127" t="s">
        <v>452</v>
      </c>
      <c r="F52" s="129"/>
      <c r="G52" s="78">
        <f>G54</f>
        <v>44000</v>
      </c>
      <c r="H52" s="3"/>
    </row>
    <row r="53" spans="1:8" s="12" customFormat="1" ht="46.5">
      <c r="A53" s="255" t="s">
        <v>214</v>
      </c>
      <c r="B53" s="114" t="s">
        <v>42</v>
      </c>
      <c r="C53" s="118" t="s">
        <v>43</v>
      </c>
      <c r="D53" s="118" t="s">
        <v>191</v>
      </c>
      <c r="E53" s="119" t="s">
        <v>475</v>
      </c>
      <c r="F53" s="129"/>
      <c r="G53" s="78">
        <f>G54</f>
        <v>44000</v>
      </c>
      <c r="H53" s="3"/>
    </row>
    <row r="54" spans="1:8" s="12" customFormat="1" ht="15">
      <c r="A54" s="124" t="s">
        <v>215</v>
      </c>
      <c r="B54" s="123" t="s">
        <v>42</v>
      </c>
      <c r="C54" s="115" t="s">
        <v>43</v>
      </c>
      <c r="D54" s="115" t="s">
        <v>191</v>
      </c>
      <c r="E54" s="124" t="s">
        <v>309</v>
      </c>
      <c r="F54" s="126"/>
      <c r="G54" s="82">
        <f>G55</f>
        <v>44000</v>
      </c>
      <c r="H54" s="3"/>
    </row>
    <row r="55" spans="1:8" s="12" customFormat="1" ht="30.75">
      <c r="A55" s="256" t="s">
        <v>185</v>
      </c>
      <c r="B55" s="123" t="s">
        <v>42</v>
      </c>
      <c r="C55" s="115" t="s">
        <v>43</v>
      </c>
      <c r="D55" s="115" t="s">
        <v>191</v>
      </c>
      <c r="E55" s="124" t="s">
        <v>309</v>
      </c>
      <c r="F55" s="126">
        <v>200</v>
      </c>
      <c r="G55" s="82">
        <v>44000</v>
      </c>
      <c r="H55" s="3"/>
    </row>
    <row r="56" spans="1:8" s="10" customFormat="1" ht="63" customHeight="1">
      <c r="A56" s="122" t="s">
        <v>596</v>
      </c>
      <c r="B56" s="114" t="s">
        <v>42</v>
      </c>
      <c r="C56" s="118" t="s">
        <v>43</v>
      </c>
      <c r="D56" s="118" t="s">
        <v>191</v>
      </c>
      <c r="E56" s="127" t="s">
        <v>451</v>
      </c>
      <c r="F56" s="126"/>
      <c r="G56" s="78">
        <f>G57+G63+G66</f>
        <v>1075221</v>
      </c>
      <c r="H56" s="246"/>
    </row>
    <row r="57" spans="1:8" s="10" customFormat="1" ht="67.5" customHeight="1">
      <c r="A57" s="258" t="s">
        <v>216</v>
      </c>
      <c r="B57" s="114" t="s">
        <v>42</v>
      </c>
      <c r="C57" s="118" t="s">
        <v>43</v>
      </c>
      <c r="D57" s="118" t="s">
        <v>191</v>
      </c>
      <c r="E57" s="122" t="s">
        <v>478</v>
      </c>
      <c r="F57" s="134"/>
      <c r="G57" s="78">
        <f>G58+G61</f>
        <v>954221</v>
      </c>
      <c r="H57" s="246"/>
    </row>
    <row r="58" spans="1:8" s="10" customFormat="1" ht="48" customHeight="1">
      <c r="A58" s="256" t="s">
        <v>0</v>
      </c>
      <c r="B58" s="123" t="s">
        <v>42</v>
      </c>
      <c r="C58" s="115" t="s">
        <v>43</v>
      </c>
      <c r="D58" s="115" t="s">
        <v>191</v>
      </c>
      <c r="E58" s="124" t="s">
        <v>217</v>
      </c>
      <c r="F58" s="134"/>
      <c r="G58" s="78">
        <f>G59+G60</f>
        <v>876600</v>
      </c>
      <c r="H58" s="246"/>
    </row>
    <row r="59" spans="1:8" s="8" customFormat="1" ht="67.5" customHeight="1">
      <c r="A59" s="256" t="s">
        <v>54</v>
      </c>
      <c r="B59" s="123" t="s">
        <v>42</v>
      </c>
      <c r="C59" s="115" t="s">
        <v>43</v>
      </c>
      <c r="D59" s="115" t="s">
        <v>191</v>
      </c>
      <c r="E59" s="124" t="s">
        <v>217</v>
      </c>
      <c r="F59" s="134">
        <v>100</v>
      </c>
      <c r="G59" s="82">
        <v>874600</v>
      </c>
      <c r="H59" s="216"/>
    </row>
    <row r="60" spans="1:8" s="10" customFormat="1" ht="36.75" customHeight="1">
      <c r="A60" s="256" t="s">
        <v>185</v>
      </c>
      <c r="B60" s="123" t="s">
        <v>42</v>
      </c>
      <c r="C60" s="115" t="s">
        <v>43</v>
      </c>
      <c r="D60" s="115" t="s">
        <v>191</v>
      </c>
      <c r="E60" s="124" t="s">
        <v>217</v>
      </c>
      <c r="F60" s="134">
        <v>200</v>
      </c>
      <c r="G60" s="82">
        <v>2000</v>
      </c>
      <c r="H60" s="246"/>
    </row>
    <row r="61" spans="1:8" s="10" customFormat="1" ht="36.75" customHeight="1">
      <c r="A61" s="258" t="s">
        <v>205</v>
      </c>
      <c r="B61" s="114" t="s">
        <v>42</v>
      </c>
      <c r="C61" s="273" t="s">
        <v>43</v>
      </c>
      <c r="D61" s="273" t="s">
        <v>191</v>
      </c>
      <c r="E61" s="122" t="s">
        <v>581</v>
      </c>
      <c r="F61" s="134"/>
      <c r="G61" s="78">
        <f>G62</f>
        <v>77621</v>
      </c>
      <c r="H61" s="246"/>
    </row>
    <row r="62" spans="1:8" s="10" customFormat="1" ht="36.75" customHeight="1">
      <c r="A62" s="125" t="s">
        <v>54</v>
      </c>
      <c r="B62" s="123" t="s">
        <v>42</v>
      </c>
      <c r="C62" s="115" t="s">
        <v>43</v>
      </c>
      <c r="D62" s="115" t="s">
        <v>191</v>
      </c>
      <c r="E62" s="124" t="s">
        <v>581</v>
      </c>
      <c r="F62" s="134">
        <v>100</v>
      </c>
      <c r="G62" s="82">
        <v>77621</v>
      </c>
      <c r="H62" s="246"/>
    </row>
    <row r="63" spans="1:8" s="13" customFormat="1" ht="66.75" customHeight="1">
      <c r="A63" s="255" t="s">
        <v>262</v>
      </c>
      <c r="B63" s="114" t="s">
        <v>42</v>
      </c>
      <c r="C63" s="118" t="s">
        <v>43</v>
      </c>
      <c r="D63" s="118" t="s">
        <v>191</v>
      </c>
      <c r="E63" s="122" t="s">
        <v>476</v>
      </c>
      <c r="F63" s="129"/>
      <c r="G63" s="78">
        <f>G64</f>
        <v>5000</v>
      </c>
      <c r="H63" s="246"/>
    </row>
    <row r="64" spans="1:8" s="13" customFormat="1" ht="18.75" customHeight="1">
      <c r="A64" s="124" t="s">
        <v>215</v>
      </c>
      <c r="B64" s="123" t="s">
        <v>42</v>
      </c>
      <c r="C64" s="115" t="s">
        <v>43</v>
      </c>
      <c r="D64" s="115" t="s">
        <v>191</v>
      </c>
      <c r="E64" s="124" t="s">
        <v>219</v>
      </c>
      <c r="F64" s="134"/>
      <c r="G64" s="82">
        <f>G65</f>
        <v>5000</v>
      </c>
      <c r="H64" s="246"/>
    </row>
    <row r="65" spans="1:8" s="13" customFormat="1" ht="36" customHeight="1">
      <c r="A65" s="256" t="s">
        <v>185</v>
      </c>
      <c r="B65" s="123" t="s">
        <v>42</v>
      </c>
      <c r="C65" s="115" t="s">
        <v>43</v>
      </c>
      <c r="D65" s="115" t="s">
        <v>191</v>
      </c>
      <c r="E65" s="124" t="s">
        <v>219</v>
      </c>
      <c r="F65" s="126">
        <v>200</v>
      </c>
      <c r="G65" s="82">
        <v>5000</v>
      </c>
      <c r="H65" s="246"/>
    </row>
    <row r="66" spans="1:8" s="13" customFormat="1" ht="36" customHeight="1">
      <c r="A66" s="258" t="s">
        <v>218</v>
      </c>
      <c r="B66" s="114" t="s">
        <v>42</v>
      </c>
      <c r="C66" s="118" t="s">
        <v>43</v>
      </c>
      <c r="D66" s="118" t="s">
        <v>191</v>
      </c>
      <c r="E66" s="122" t="s">
        <v>477</v>
      </c>
      <c r="F66" s="129"/>
      <c r="G66" s="78">
        <f>G67</f>
        <v>116000</v>
      </c>
      <c r="H66" s="246"/>
    </row>
    <row r="67" spans="1:8" s="13" customFormat="1" ht="22.5" customHeight="1">
      <c r="A67" s="124" t="s">
        <v>215</v>
      </c>
      <c r="B67" s="123" t="s">
        <v>42</v>
      </c>
      <c r="C67" s="115" t="s">
        <v>43</v>
      </c>
      <c r="D67" s="115" t="s">
        <v>191</v>
      </c>
      <c r="E67" s="124" t="s">
        <v>220</v>
      </c>
      <c r="F67" s="134"/>
      <c r="G67" s="82">
        <f>G68</f>
        <v>116000</v>
      </c>
      <c r="H67" s="246"/>
    </row>
    <row r="68" spans="1:8" s="13" customFormat="1" ht="36" customHeight="1">
      <c r="A68" s="256" t="s">
        <v>185</v>
      </c>
      <c r="B68" s="123" t="s">
        <v>42</v>
      </c>
      <c r="C68" s="115" t="s">
        <v>43</v>
      </c>
      <c r="D68" s="115" t="s">
        <v>191</v>
      </c>
      <c r="E68" s="124" t="s">
        <v>220</v>
      </c>
      <c r="F68" s="134">
        <v>200</v>
      </c>
      <c r="G68" s="82">
        <v>116000</v>
      </c>
      <c r="H68" s="246"/>
    </row>
    <row r="69" spans="1:8" s="13" customFormat="1" ht="53.25" customHeight="1">
      <c r="A69" s="255" t="s">
        <v>597</v>
      </c>
      <c r="B69" s="114" t="s">
        <v>42</v>
      </c>
      <c r="C69" s="118" t="s">
        <v>43</v>
      </c>
      <c r="D69" s="118" t="s">
        <v>191</v>
      </c>
      <c r="E69" s="127" t="s">
        <v>435</v>
      </c>
      <c r="F69" s="135"/>
      <c r="G69" s="78">
        <f>G70</f>
        <v>230000</v>
      </c>
      <c r="H69" s="246"/>
    </row>
    <row r="70" spans="1:8" s="13" customFormat="1" ht="83.25" customHeight="1">
      <c r="A70" s="255" t="s">
        <v>598</v>
      </c>
      <c r="B70" s="114" t="s">
        <v>42</v>
      </c>
      <c r="C70" s="118" t="s">
        <v>43</v>
      </c>
      <c r="D70" s="118" t="s">
        <v>191</v>
      </c>
      <c r="E70" s="122" t="s">
        <v>473</v>
      </c>
      <c r="F70" s="135"/>
      <c r="G70" s="78">
        <f>G71</f>
        <v>230000</v>
      </c>
      <c r="H70" s="246"/>
    </row>
    <row r="71" spans="1:8" s="13" customFormat="1" ht="50.25" customHeight="1">
      <c r="A71" s="255" t="s">
        <v>145</v>
      </c>
      <c r="B71" s="114" t="s">
        <v>42</v>
      </c>
      <c r="C71" s="118" t="s">
        <v>43</v>
      </c>
      <c r="D71" s="118" t="s">
        <v>191</v>
      </c>
      <c r="E71" s="122" t="s">
        <v>479</v>
      </c>
      <c r="F71" s="135"/>
      <c r="G71" s="78">
        <f>G72+G74</f>
        <v>230000</v>
      </c>
      <c r="H71" s="246"/>
    </row>
    <row r="72" spans="1:8" s="13" customFormat="1" ht="18" customHeight="1">
      <c r="A72" s="255" t="s">
        <v>352</v>
      </c>
      <c r="B72" s="114" t="s">
        <v>42</v>
      </c>
      <c r="C72" s="118" t="s">
        <v>43</v>
      </c>
      <c r="D72" s="118" t="s">
        <v>191</v>
      </c>
      <c r="E72" s="122" t="s">
        <v>353</v>
      </c>
      <c r="F72" s="135"/>
      <c r="G72" s="78">
        <f>G73</f>
        <v>115000</v>
      </c>
      <c r="H72" s="246"/>
    </row>
    <row r="73" spans="1:8" s="13" customFormat="1" ht="34.5" customHeight="1">
      <c r="A73" s="256" t="s">
        <v>185</v>
      </c>
      <c r="B73" s="123" t="s">
        <v>42</v>
      </c>
      <c r="C73" s="115" t="s">
        <v>43</v>
      </c>
      <c r="D73" s="115" t="s">
        <v>191</v>
      </c>
      <c r="E73" s="124" t="s">
        <v>353</v>
      </c>
      <c r="F73" s="134">
        <v>200</v>
      </c>
      <c r="G73" s="82">
        <v>115000</v>
      </c>
      <c r="H73" s="246"/>
    </row>
    <row r="74" spans="1:8" s="13" customFormat="1" ht="18" customHeight="1">
      <c r="A74" s="255" t="s">
        <v>146</v>
      </c>
      <c r="B74" s="114" t="s">
        <v>42</v>
      </c>
      <c r="C74" s="118" t="s">
        <v>43</v>
      </c>
      <c r="D74" s="118" t="s">
        <v>191</v>
      </c>
      <c r="E74" s="122" t="s">
        <v>147</v>
      </c>
      <c r="F74" s="135"/>
      <c r="G74" s="78">
        <f>G75</f>
        <v>115000</v>
      </c>
      <c r="H74" s="246"/>
    </row>
    <row r="75" spans="1:8" s="13" customFormat="1" ht="36" customHeight="1">
      <c r="A75" s="256" t="s">
        <v>185</v>
      </c>
      <c r="B75" s="123" t="s">
        <v>42</v>
      </c>
      <c r="C75" s="115" t="s">
        <v>43</v>
      </c>
      <c r="D75" s="115" t="s">
        <v>191</v>
      </c>
      <c r="E75" s="124" t="s">
        <v>147</v>
      </c>
      <c r="F75" s="134">
        <v>200</v>
      </c>
      <c r="G75" s="82">
        <v>115000</v>
      </c>
      <c r="H75" s="246"/>
    </row>
    <row r="76" spans="1:8" s="13" customFormat="1" ht="48" customHeight="1">
      <c r="A76" s="156" t="s">
        <v>682</v>
      </c>
      <c r="B76" s="114" t="s">
        <v>42</v>
      </c>
      <c r="C76" s="280" t="s">
        <v>43</v>
      </c>
      <c r="D76" s="280" t="s">
        <v>191</v>
      </c>
      <c r="E76" s="127" t="s">
        <v>678</v>
      </c>
      <c r="F76" s="135"/>
      <c r="G76" s="78">
        <f>G77</f>
        <v>82500</v>
      </c>
      <c r="H76" s="246"/>
    </row>
    <row r="77" spans="1:8" s="13" customFormat="1" ht="81" customHeight="1">
      <c r="A77" s="156" t="s">
        <v>683</v>
      </c>
      <c r="B77" s="114" t="s">
        <v>42</v>
      </c>
      <c r="C77" s="280" t="s">
        <v>43</v>
      </c>
      <c r="D77" s="280" t="s">
        <v>191</v>
      </c>
      <c r="E77" s="127" t="s">
        <v>679</v>
      </c>
      <c r="F77" s="135"/>
      <c r="G77" s="78">
        <f>G78</f>
        <v>82500</v>
      </c>
      <c r="H77" s="246"/>
    </row>
    <row r="78" spans="1:8" s="13" customFormat="1" ht="65.25" customHeight="1">
      <c r="A78" s="156" t="s">
        <v>743</v>
      </c>
      <c r="B78" s="114" t="s">
        <v>42</v>
      </c>
      <c r="C78" s="280" t="s">
        <v>43</v>
      </c>
      <c r="D78" s="280" t="s">
        <v>191</v>
      </c>
      <c r="E78" s="127" t="s">
        <v>742</v>
      </c>
      <c r="F78" s="135"/>
      <c r="G78" s="78">
        <f>G79</f>
        <v>82500</v>
      </c>
      <c r="H78" s="246"/>
    </row>
    <row r="79" spans="1:8" s="13" customFormat="1" ht="36" customHeight="1">
      <c r="A79" s="255" t="s">
        <v>751</v>
      </c>
      <c r="B79" s="114" t="s">
        <v>42</v>
      </c>
      <c r="C79" s="280" t="s">
        <v>43</v>
      </c>
      <c r="D79" s="280" t="s">
        <v>191</v>
      </c>
      <c r="E79" s="127" t="s">
        <v>750</v>
      </c>
      <c r="F79" s="135"/>
      <c r="G79" s="78">
        <f>G80</f>
        <v>82500</v>
      </c>
      <c r="H79" s="246"/>
    </row>
    <row r="80" spans="1:8" s="13" customFormat="1" ht="36" customHeight="1">
      <c r="A80" s="256" t="s">
        <v>185</v>
      </c>
      <c r="B80" s="123" t="s">
        <v>42</v>
      </c>
      <c r="C80" s="115" t="s">
        <v>43</v>
      </c>
      <c r="D80" s="115" t="s">
        <v>191</v>
      </c>
      <c r="E80" s="144" t="s">
        <v>750</v>
      </c>
      <c r="F80" s="126">
        <v>200</v>
      </c>
      <c r="G80" s="82">
        <v>82500</v>
      </c>
      <c r="H80" s="246"/>
    </row>
    <row r="81" spans="1:8" s="13" customFormat="1" ht="35.25" customHeight="1">
      <c r="A81" s="255" t="s">
        <v>599</v>
      </c>
      <c r="B81" s="114" t="s">
        <v>42</v>
      </c>
      <c r="C81" s="118" t="s">
        <v>43</v>
      </c>
      <c r="D81" s="118" t="s">
        <v>191</v>
      </c>
      <c r="E81" s="127" t="s">
        <v>436</v>
      </c>
      <c r="F81" s="129"/>
      <c r="G81" s="78">
        <f>G82</f>
        <v>45000</v>
      </c>
      <c r="H81" s="246"/>
    </row>
    <row r="82" spans="1:8" s="13" customFormat="1" ht="62.25" customHeight="1">
      <c r="A82" s="255" t="s">
        <v>600</v>
      </c>
      <c r="B82" s="114" t="s">
        <v>42</v>
      </c>
      <c r="C82" s="118" t="s">
        <v>43</v>
      </c>
      <c r="D82" s="118" t="s">
        <v>191</v>
      </c>
      <c r="E82" s="122" t="s">
        <v>472</v>
      </c>
      <c r="F82" s="129"/>
      <c r="G82" s="78">
        <f>G83</f>
        <v>45000</v>
      </c>
      <c r="H82" s="246"/>
    </row>
    <row r="83" spans="1:8" s="13" customFormat="1" ht="51.75" customHeight="1">
      <c r="A83" s="122" t="s">
        <v>34</v>
      </c>
      <c r="B83" s="114" t="s">
        <v>42</v>
      </c>
      <c r="C83" s="118" t="s">
        <v>43</v>
      </c>
      <c r="D83" s="118" t="s">
        <v>191</v>
      </c>
      <c r="E83" s="122" t="s">
        <v>480</v>
      </c>
      <c r="F83" s="129"/>
      <c r="G83" s="78">
        <f>G84</f>
        <v>45000</v>
      </c>
      <c r="H83" s="246"/>
    </row>
    <row r="84" spans="1:8" s="13" customFormat="1" ht="18" customHeight="1">
      <c r="A84" s="256" t="s">
        <v>221</v>
      </c>
      <c r="B84" s="123" t="s">
        <v>42</v>
      </c>
      <c r="C84" s="115" t="s">
        <v>43</v>
      </c>
      <c r="D84" s="115" t="s">
        <v>191</v>
      </c>
      <c r="E84" s="124" t="s">
        <v>222</v>
      </c>
      <c r="F84" s="126"/>
      <c r="G84" s="82">
        <f>G85</f>
        <v>45000</v>
      </c>
      <c r="H84" s="246"/>
    </row>
    <row r="85" spans="1:8" s="13" customFormat="1" ht="36" customHeight="1">
      <c r="A85" s="256" t="s">
        <v>185</v>
      </c>
      <c r="B85" s="123" t="s">
        <v>42</v>
      </c>
      <c r="C85" s="115" t="s">
        <v>43</v>
      </c>
      <c r="D85" s="115" t="s">
        <v>191</v>
      </c>
      <c r="E85" s="124" t="s">
        <v>222</v>
      </c>
      <c r="F85" s="126">
        <v>200</v>
      </c>
      <c r="G85" s="82">
        <v>45000</v>
      </c>
      <c r="H85" s="246"/>
    </row>
    <row r="86" spans="1:8" s="13" customFormat="1" ht="31.5" customHeight="1">
      <c r="A86" s="122" t="s">
        <v>601</v>
      </c>
      <c r="B86" s="114" t="s">
        <v>42</v>
      </c>
      <c r="C86" s="118" t="s">
        <v>43</v>
      </c>
      <c r="D86" s="118" t="s">
        <v>191</v>
      </c>
      <c r="E86" s="127" t="s">
        <v>437</v>
      </c>
      <c r="F86" s="118"/>
      <c r="G86" s="78">
        <f>G87</f>
        <v>289309</v>
      </c>
      <c r="H86" s="246"/>
    </row>
    <row r="87" spans="1:8" s="13" customFormat="1" ht="83.25" customHeight="1">
      <c r="A87" s="122" t="s">
        <v>602</v>
      </c>
      <c r="B87" s="114" t="s">
        <v>42</v>
      </c>
      <c r="C87" s="118" t="s">
        <v>43</v>
      </c>
      <c r="D87" s="118" t="s">
        <v>191</v>
      </c>
      <c r="E87" s="127" t="s">
        <v>471</v>
      </c>
      <c r="F87" s="115"/>
      <c r="G87" s="78">
        <f>G88</f>
        <v>289309</v>
      </c>
      <c r="H87" s="246"/>
    </row>
    <row r="88" spans="1:8" s="13" customFormat="1" ht="36" customHeight="1">
      <c r="A88" s="258" t="s">
        <v>223</v>
      </c>
      <c r="B88" s="114" t="s">
        <v>42</v>
      </c>
      <c r="C88" s="118" t="s">
        <v>43</v>
      </c>
      <c r="D88" s="118" t="s">
        <v>191</v>
      </c>
      <c r="E88" s="122" t="s">
        <v>481</v>
      </c>
      <c r="F88" s="135"/>
      <c r="G88" s="78">
        <f>G89</f>
        <v>289309</v>
      </c>
      <c r="H88" s="246"/>
    </row>
    <row r="89" spans="1:7" s="17" customFormat="1" ht="31.5" customHeight="1">
      <c r="A89" s="257" t="s">
        <v>2</v>
      </c>
      <c r="B89" s="123" t="s">
        <v>42</v>
      </c>
      <c r="C89" s="115" t="s">
        <v>43</v>
      </c>
      <c r="D89" s="115" t="s">
        <v>191</v>
      </c>
      <c r="E89" s="124" t="s">
        <v>224</v>
      </c>
      <c r="F89" s="134"/>
      <c r="G89" s="82">
        <f>G90+G91</f>
        <v>289309</v>
      </c>
    </row>
    <row r="90" spans="1:7" s="17" customFormat="1" ht="69" customHeight="1">
      <c r="A90" s="256" t="s">
        <v>54</v>
      </c>
      <c r="B90" s="123" t="s">
        <v>42</v>
      </c>
      <c r="C90" s="115" t="s">
        <v>43</v>
      </c>
      <c r="D90" s="115" t="s">
        <v>191</v>
      </c>
      <c r="E90" s="124" t="s">
        <v>224</v>
      </c>
      <c r="F90" s="126">
        <v>100</v>
      </c>
      <c r="G90" s="82">
        <v>262553</v>
      </c>
    </row>
    <row r="91" spans="1:8" s="16" customFormat="1" ht="34.5" customHeight="1">
      <c r="A91" s="256" t="s">
        <v>185</v>
      </c>
      <c r="B91" s="123" t="s">
        <v>42</v>
      </c>
      <c r="C91" s="115" t="s">
        <v>43</v>
      </c>
      <c r="D91" s="115" t="s">
        <v>191</v>
      </c>
      <c r="E91" s="124" t="s">
        <v>224</v>
      </c>
      <c r="F91" s="126">
        <v>200</v>
      </c>
      <c r="G91" s="82">
        <v>26756</v>
      </c>
      <c r="H91" s="3"/>
    </row>
    <row r="92" spans="1:8" s="16" customFormat="1" ht="50.25" customHeight="1">
      <c r="A92" s="255" t="s">
        <v>603</v>
      </c>
      <c r="B92" s="114" t="s">
        <v>42</v>
      </c>
      <c r="C92" s="118" t="s">
        <v>43</v>
      </c>
      <c r="D92" s="118" t="s">
        <v>191</v>
      </c>
      <c r="E92" s="136" t="s">
        <v>438</v>
      </c>
      <c r="F92" s="137"/>
      <c r="G92" s="78">
        <f>G93</f>
        <v>30000</v>
      </c>
      <c r="H92" s="3"/>
    </row>
    <row r="93" spans="1:8" s="16" customFormat="1" ht="83.25" customHeight="1">
      <c r="A93" s="255" t="s">
        <v>640</v>
      </c>
      <c r="B93" s="114" t="s">
        <v>42</v>
      </c>
      <c r="C93" s="118" t="s">
        <v>43</v>
      </c>
      <c r="D93" s="118" t="s">
        <v>191</v>
      </c>
      <c r="E93" s="136" t="s">
        <v>470</v>
      </c>
      <c r="F93" s="137"/>
      <c r="G93" s="78">
        <f>G94</f>
        <v>30000</v>
      </c>
      <c r="H93" s="3"/>
    </row>
    <row r="94" spans="1:8" s="16" customFormat="1" ht="63.75" customHeight="1">
      <c r="A94" s="255" t="s">
        <v>7</v>
      </c>
      <c r="B94" s="114" t="s">
        <v>42</v>
      </c>
      <c r="C94" s="118" t="s">
        <v>43</v>
      </c>
      <c r="D94" s="118" t="s">
        <v>191</v>
      </c>
      <c r="E94" s="136" t="s">
        <v>482</v>
      </c>
      <c r="F94" s="137"/>
      <c r="G94" s="78">
        <f>G95</f>
        <v>30000</v>
      </c>
      <c r="H94" s="3"/>
    </row>
    <row r="95" spans="1:8" s="16" customFormat="1" ht="31.5" customHeight="1">
      <c r="A95" s="256" t="s">
        <v>8</v>
      </c>
      <c r="B95" s="123" t="s">
        <v>42</v>
      </c>
      <c r="C95" s="115" t="s">
        <v>43</v>
      </c>
      <c r="D95" s="115" t="s">
        <v>191</v>
      </c>
      <c r="E95" s="138" t="s">
        <v>9</v>
      </c>
      <c r="F95" s="139"/>
      <c r="G95" s="82">
        <f>G96</f>
        <v>30000</v>
      </c>
      <c r="H95" s="3"/>
    </row>
    <row r="96" spans="1:8" s="16" customFormat="1" ht="18.75" customHeight="1">
      <c r="A96" s="256" t="s">
        <v>327</v>
      </c>
      <c r="B96" s="123" t="s">
        <v>42</v>
      </c>
      <c r="C96" s="115" t="s">
        <v>43</v>
      </c>
      <c r="D96" s="115" t="s">
        <v>191</v>
      </c>
      <c r="E96" s="138" t="s">
        <v>9</v>
      </c>
      <c r="F96" s="139">
        <v>300</v>
      </c>
      <c r="G96" s="82">
        <v>30000</v>
      </c>
      <c r="H96" s="3"/>
    </row>
    <row r="97" spans="1:8" s="6" customFormat="1" ht="36" customHeight="1">
      <c r="A97" s="255" t="s">
        <v>61</v>
      </c>
      <c r="B97" s="114" t="s">
        <v>42</v>
      </c>
      <c r="C97" s="118" t="s">
        <v>43</v>
      </c>
      <c r="D97" s="118" t="s">
        <v>191</v>
      </c>
      <c r="E97" s="122" t="s">
        <v>439</v>
      </c>
      <c r="F97" s="135"/>
      <c r="G97" s="78">
        <f>G98</f>
        <v>3302084.2300000004</v>
      </c>
      <c r="H97" s="17"/>
    </row>
    <row r="98" spans="1:8" s="6" customFormat="1" ht="22.5" customHeight="1">
      <c r="A98" s="255" t="s">
        <v>587</v>
      </c>
      <c r="B98" s="114" t="s">
        <v>42</v>
      </c>
      <c r="C98" s="118" t="s">
        <v>43</v>
      </c>
      <c r="D98" s="118" t="s">
        <v>191</v>
      </c>
      <c r="E98" s="122" t="s">
        <v>469</v>
      </c>
      <c r="F98" s="135"/>
      <c r="G98" s="78">
        <f>G99</f>
        <v>3302084.2300000004</v>
      </c>
      <c r="H98" s="17"/>
    </row>
    <row r="99" spans="1:8" s="6" customFormat="1" ht="31.5" customHeight="1">
      <c r="A99" s="259" t="s">
        <v>522</v>
      </c>
      <c r="B99" s="123" t="s">
        <v>42</v>
      </c>
      <c r="C99" s="115" t="s">
        <v>43</v>
      </c>
      <c r="D99" s="115" t="s">
        <v>191</v>
      </c>
      <c r="E99" s="140" t="s">
        <v>225</v>
      </c>
      <c r="F99" s="141"/>
      <c r="G99" s="82">
        <f>G100</f>
        <v>3302084.2300000004</v>
      </c>
      <c r="H99" s="17"/>
    </row>
    <row r="100" spans="1:8" s="6" customFormat="1" ht="15.75" customHeight="1">
      <c r="A100" s="256" t="s">
        <v>306</v>
      </c>
      <c r="B100" s="123" t="s">
        <v>42</v>
      </c>
      <c r="C100" s="115" t="s">
        <v>43</v>
      </c>
      <c r="D100" s="115" t="s">
        <v>191</v>
      </c>
      <c r="E100" s="140" t="s">
        <v>225</v>
      </c>
      <c r="F100" s="126">
        <v>800</v>
      </c>
      <c r="G100" s="82">
        <f>5132258.36-20851-125957.6-27000-22858-82500-110000-5000-37010-70000-13250-654522+150000+0.9+27570.78-331955.23+73804.62-900000-300000+1100-111.6+50000+26000+350687+591678-400000</f>
        <v>3302084.2300000004</v>
      </c>
      <c r="H100" s="17"/>
    </row>
    <row r="101" spans="1:8" s="6" customFormat="1" ht="18" customHeight="1">
      <c r="A101" s="255" t="s">
        <v>38</v>
      </c>
      <c r="B101" s="114" t="s">
        <v>42</v>
      </c>
      <c r="C101" s="118" t="s">
        <v>43</v>
      </c>
      <c r="D101" s="118" t="s">
        <v>191</v>
      </c>
      <c r="E101" s="127" t="s">
        <v>427</v>
      </c>
      <c r="F101" s="126"/>
      <c r="G101" s="78">
        <f>G102</f>
        <v>13317713.95</v>
      </c>
      <c r="H101" s="17"/>
    </row>
    <row r="102" spans="1:8" s="6" customFormat="1" ht="36" customHeight="1">
      <c r="A102" s="255" t="s">
        <v>5</v>
      </c>
      <c r="B102" s="114" t="s">
        <v>42</v>
      </c>
      <c r="C102" s="118" t="s">
        <v>43</v>
      </c>
      <c r="D102" s="118" t="s">
        <v>191</v>
      </c>
      <c r="E102" s="127" t="s">
        <v>428</v>
      </c>
      <c r="F102" s="126"/>
      <c r="G102" s="78">
        <f>+G103+G106+G110+G112</f>
        <v>13317713.95</v>
      </c>
      <c r="H102" s="17"/>
    </row>
    <row r="103" spans="1:8" s="8" customFormat="1" ht="39" customHeight="1">
      <c r="A103" s="212" t="s">
        <v>667</v>
      </c>
      <c r="B103" s="114" t="s">
        <v>42</v>
      </c>
      <c r="C103" s="118" t="s">
        <v>43</v>
      </c>
      <c r="D103" s="118" t="s">
        <v>191</v>
      </c>
      <c r="E103" s="122" t="s">
        <v>259</v>
      </c>
      <c r="F103" s="118"/>
      <c r="G103" s="78">
        <f>G104+G105</f>
        <v>2886632</v>
      </c>
      <c r="H103" s="216"/>
    </row>
    <row r="104" spans="1:8" s="16" customFormat="1" ht="68.25" customHeight="1">
      <c r="A104" s="256" t="s">
        <v>54</v>
      </c>
      <c r="B104" s="123" t="s">
        <v>42</v>
      </c>
      <c r="C104" s="115" t="s">
        <v>43</v>
      </c>
      <c r="D104" s="115" t="s">
        <v>191</v>
      </c>
      <c r="E104" s="124" t="s">
        <v>259</v>
      </c>
      <c r="F104" s="126">
        <v>100</v>
      </c>
      <c r="G104" s="82">
        <v>979357</v>
      </c>
      <c r="H104" s="3"/>
    </row>
    <row r="105" spans="1:8" s="12" customFormat="1" ht="33" customHeight="1">
      <c r="A105" s="256" t="s">
        <v>185</v>
      </c>
      <c r="B105" s="123" t="s">
        <v>42</v>
      </c>
      <c r="C105" s="115" t="s">
        <v>43</v>
      </c>
      <c r="D105" s="115" t="s">
        <v>191</v>
      </c>
      <c r="E105" s="124" t="s">
        <v>259</v>
      </c>
      <c r="F105" s="126">
        <v>200</v>
      </c>
      <c r="G105" s="82">
        <v>1907275</v>
      </c>
      <c r="H105" s="3"/>
    </row>
    <row r="106" spans="1:8" s="13" customFormat="1" ht="33.75" customHeight="1">
      <c r="A106" s="255" t="s">
        <v>192</v>
      </c>
      <c r="B106" s="114" t="s">
        <v>42</v>
      </c>
      <c r="C106" s="118" t="s">
        <v>43</v>
      </c>
      <c r="D106" s="118" t="s">
        <v>191</v>
      </c>
      <c r="E106" s="122" t="s">
        <v>226</v>
      </c>
      <c r="F106" s="142"/>
      <c r="G106" s="78">
        <f>G107+G108+G109</f>
        <v>10008640</v>
      </c>
      <c r="H106" s="246"/>
    </row>
    <row r="107" spans="1:8" s="10" customFormat="1" ht="63.75" customHeight="1">
      <c r="A107" s="256" t="s">
        <v>54</v>
      </c>
      <c r="B107" s="123" t="s">
        <v>42</v>
      </c>
      <c r="C107" s="115" t="s">
        <v>43</v>
      </c>
      <c r="D107" s="115" t="s">
        <v>191</v>
      </c>
      <c r="E107" s="124" t="s">
        <v>226</v>
      </c>
      <c r="F107" s="143" t="s">
        <v>195</v>
      </c>
      <c r="G107" s="82">
        <v>6390096</v>
      </c>
      <c r="H107" s="246"/>
    </row>
    <row r="108" spans="1:8" s="13" customFormat="1" ht="38.25" customHeight="1">
      <c r="A108" s="256" t="s">
        <v>185</v>
      </c>
      <c r="B108" s="123" t="s">
        <v>42</v>
      </c>
      <c r="C108" s="115" t="s">
        <v>43</v>
      </c>
      <c r="D108" s="115" t="s">
        <v>191</v>
      </c>
      <c r="E108" s="124" t="s">
        <v>226</v>
      </c>
      <c r="F108" s="143" t="s">
        <v>196</v>
      </c>
      <c r="G108" s="82">
        <f>3473185+84424</f>
        <v>3557609</v>
      </c>
      <c r="H108" s="246"/>
    </row>
    <row r="109" spans="1:8" s="13" customFormat="1" ht="16.5" customHeight="1">
      <c r="A109" s="256" t="s">
        <v>306</v>
      </c>
      <c r="B109" s="123" t="s">
        <v>42</v>
      </c>
      <c r="C109" s="115" t="s">
        <v>43</v>
      </c>
      <c r="D109" s="115" t="s">
        <v>191</v>
      </c>
      <c r="E109" s="124" t="s">
        <v>226</v>
      </c>
      <c r="F109" s="143" t="s">
        <v>189</v>
      </c>
      <c r="G109" s="82">
        <v>60935</v>
      </c>
      <c r="H109" s="246"/>
    </row>
    <row r="110" spans="1:8" s="8" customFormat="1" ht="33.75" customHeight="1">
      <c r="A110" s="122" t="s">
        <v>60</v>
      </c>
      <c r="B110" s="114" t="s">
        <v>42</v>
      </c>
      <c r="C110" s="118" t="s">
        <v>43</v>
      </c>
      <c r="D110" s="118" t="s">
        <v>191</v>
      </c>
      <c r="E110" s="122" t="s">
        <v>227</v>
      </c>
      <c r="F110" s="118"/>
      <c r="G110" s="78">
        <f>G111</f>
        <v>80000</v>
      </c>
      <c r="H110" s="216"/>
    </row>
    <row r="111" spans="1:8" s="13" customFormat="1" ht="34.5" customHeight="1">
      <c r="A111" s="256" t="s">
        <v>185</v>
      </c>
      <c r="B111" s="123" t="s">
        <v>42</v>
      </c>
      <c r="C111" s="115" t="s">
        <v>43</v>
      </c>
      <c r="D111" s="115" t="s">
        <v>191</v>
      </c>
      <c r="E111" s="124" t="s">
        <v>227</v>
      </c>
      <c r="F111" s="126">
        <v>200</v>
      </c>
      <c r="G111" s="82">
        <v>80000</v>
      </c>
      <c r="H111" s="246"/>
    </row>
    <row r="112" spans="1:8" s="13" customFormat="1" ht="34.5" customHeight="1">
      <c r="A112" s="117" t="s">
        <v>660</v>
      </c>
      <c r="B112" s="114" t="s">
        <v>42</v>
      </c>
      <c r="C112" s="274" t="s">
        <v>43</v>
      </c>
      <c r="D112" s="274" t="s">
        <v>191</v>
      </c>
      <c r="E112" s="122" t="s">
        <v>661</v>
      </c>
      <c r="F112" s="129"/>
      <c r="G112" s="78">
        <f>G113</f>
        <v>342441.95</v>
      </c>
      <c r="H112" s="246"/>
    </row>
    <row r="113" spans="1:8" s="13" customFormat="1" ht="18" customHeight="1">
      <c r="A113" s="132" t="s">
        <v>326</v>
      </c>
      <c r="B113" s="123" t="s">
        <v>42</v>
      </c>
      <c r="C113" s="115" t="s">
        <v>43</v>
      </c>
      <c r="D113" s="115" t="s">
        <v>191</v>
      </c>
      <c r="E113" s="124" t="s">
        <v>661</v>
      </c>
      <c r="F113" s="126">
        <v>500</v>
      </c>
      <c r="G113" s="82">
        <v>342441.95</v>
      </c>
      <c r="H113" s="246"/>
    </row>
    <row r="114" spans="1:8" s="13" customFormat="1" ht="31.5" customHeight="1">
      <c r="A114" s="258" t="s">
        <v>367</v>
      </c>
      <c r="B114" s="114" t="s">
        <v>42</v>
      </c>
      <c r="C114" s="118" t="s">
        <v>45</v>
      </c>
      <c r="D114" s="115"/>
      <c r="E114" s="144"/>
      <c r="F114" s="126"/>
      <c r="G114" s="78">
        <f>G115+G132</f>
        <v>344000</v>
      </c>
      <c r="H114" s="246"/>
    </row>
    <row r="115" spans="1:8" s="13" customFormat="1" ht="34.5" customHeight="1">
      <c r="A115" s="258" t="s">
        <v>11</v>
      </c>
      <c r="B115" s="114" t="s">
        <v>42</v>
      </c>
      <c r="C115" s="118" t="s">
        <v>45</v>
      </c>
      <c r="D115" s="118" t="s">
        <v>48</v>
      </c>
      <c r="E115" s="144"/>
      <c r="F115" s="126"/>
      <c r="G115" s="78">
        <f>G116</f>
        <v>324000</v>
      </c>
      <c r="H115" s="246"/>
    </row>
    <row r="116" spans="1:8" s="18" customFormat="1" ht="67.5" customHeight="1">
      <c r="A116" s="122" t="s">
        <v>605</v>
      </c>
      <c r="B116" s="114" t="s">
        <v>42</v>
      </c>
      <c r="C116" s="118" t="s">
        <v>45</v>
      </c>
      <c r="D116" s="118" t="s">
        <v>48</v>
      </c>
      <c r="E116" s="127" t="s">
        <v>440</v>
      </c>
      <c r="F116" s="118"/>
      <c r="G116" s="78">
        <f>G121+G117</f>
        <v>324000</v>
      </c>
      <c r="H116" s="3"/>
    </row>
    <row r="117" spans="1:8" s="18" customFormat="1" ht="112.5" customHeight="1">
      <c r="A117" s="255" t="s">
        <v>606</v>
      </c>
      <c r="B117" s="114" t="s">
        <v>42</v>
      </c>
      <c r="C117" s="118" t="s">
        <v>45</v>
      </c>
      <c r="D117" s="118" t="s">
        <v>48</v>
      </c>
      <c r="E117" s="127" t="s">
        <v>519</v>
      </c>
      <c r="F117" s="118"/>
      <c r="G117" s="78">
        <f>G118</f>
        <v>40000</v>
      </c>
      <c r="H117" s="3"/>
    </row>
    <row r="118" spans="1:8" s="18" customFormat="1" ht="51" customHeight="1">
      <c r="A118" s="122" t="s">
        <v>398</v>
      </c>
      <c r="B118" s="114" t="s">
        <v>42</v>
      </c>
      <c r="C118" s="118" t="s">
        <v>45</v>
      </c>
      <c r="D118" s="118" t="s">
        <v>48</v>
      </c>
      <c r="E118" s="122" t="s">
        <v>520</v>
      </c>
      <c r="F118" s="135"/>
      <c r="G118" s="78">
        <f>G119</f>
        <v>40000</v>
      </c>
      <c r="H118" s="3"/>
    </row>
    <row r="119" spans="1:8" s="18" customFormat="1" ht="47.25" customHeight="1">
      <c r="A119" s="256" t="s">
        <v>59</v>
      </c>
      <c r="B119" s="123" t="s">
        <v>42</v>
      </c>
      <c r="C119" s="115" t="s">
        <v>45</v>
      </c>
      <c r="D119" s="115" t="s">
        <v>48</v>
      </c>
      <c r="E119" s="138" t="s">
        <v>397</v>
      </c>
      <c r="F119" s="145"/>
      <c r="G119" s="82">
        <f>G120</f>
        <v>40000</v>
      </c>
      <c r="H119" s="3"/>
    </row>
    <row r="120" spans="1:8" s="18" customFormat="1" ht="33" customHeight="1">
      <c r="A120" s="256" t="s">
        <v>185</v>
      </c>
      <c r="B120" s="123" t="s">
        <v>42</v>
      </c>
      <c r="C120" s="115" t="s">
        <v>45</v>
      </c>
      <c r="D120" s="115" t="s">
        <v>48</v>
      </c>
      <c r="E120" s="138" t="s">
        <v>397</v>
      </c>
      <c r="F120" s="139">
        <v>200</v>
      </c>
      <c r="G120" s="82">
        <v>40000</v>
      </c>
      <c r="H120" s="3"/>
    </row>
    <row r="121" spans="1:8" s="19" customFormat="1" ht="115.5" customHeight="1">
      <c r="A121" s="255" t="s">
        <v>607</v>
      </c>
      <c r="B121" s="114" t="s">
        <v>42</v>
      </c>
      <c r="C121" s="118" t="s">
        <v>45</v>
      </c>
      <c r="D121" s="118" t="s">
        <v>48</v>
      </c>
      <c r="E121" s="127" t="s">
        <v>468</v>
      </c>
      <c r="F121" s="118"/>
      <c r="G121" s="78">
        <f>G122+G125+G128</f>
        <v>284000</v>
      </c>
      <c r="H121" s="242"/>
    </row>
    <row r="122" spans="1:8" s="19" customFormat="1" ht="31.5" customHeight="1">
      <c r="A122" s="258" t="s">
        <v>181</v>
      </c>
      <c r="B122" s="114" t="s">
        <v>42</v>
      </c>
      <c r="C122" s="118" t="s">
        <v>45</v>
      </c>
      <c r="D122" s="118" t="s">
        <v>48</v>
      </c>
      <c r="E122" s="122" t="s">
        <v>483</v>
      </c>
      <c r="F122" s="135"/>
      <c r="G122" s="78">
        <f>G123</f>
        <v>30000</v>
      </c>
      <c r="H122" s="242"/>
    </row>
    <row r="123" spans="1:8" s="19" customFormat="1" ht="51.75" customHeight="1">
      <c r="A123" s="256" t="s">
        <v>59</v>
      </c>
      <c r="B123" s="123" t="s">
        <v>42</v>
      </c>
      <c r="C123" s="115" t="s">
        <v>45</v>
      </c>
      <c r="D123" s="115" t="s">
        <v>48</v>
      </c>
      <c r="E123" s="138" t="s">
        <v>182</v>
      </c>
      <c r="F123" s="145"/>
      <c r="G123" s="82">
        <f>G124</f>
        <v>30000</v>
      </c>
      <c r="H123" s="242"/>
    </row>
    <row r="124" spans="1:8" s="19" customFormat="1" ht="32.25" customHeight="1">
      <c r="A124" s="256" t="s">
        <v>185</v>
      </c>
      <c r="B124" s="123" t="s">
        <v>42</v>
      </c>
      <c r="C124" s="115" t="s">
        <v>45</v>
      </c>
      <c r="D124" s="115" t="s">
        <v>48</v>
      </c>
      <c r="E124" s="138" t="s">
        <v>182</v>
      </c>
      <c r="F124" s="139">
        <v>200</v>
      </c>
      <c r="G124" s="82">
        <v>30000</v>
      </c>
      <c r="H124" s="242"/>
    </row>
    <row r="125" spans="1:8" s="19" customFormat="1" ht="33" customHeight="1">
      <c r="A125" s="258" t="s">
        <v>228</v>
      </c>
      <c r="B125" s="114" t="s">
        <v>42</v>
      </c>
      <c r="C125" s="118" t="s">
        <v>45</v>
      </c>
      <c r="D125" s="118" t="s">
        <v>48</v>
      </c>
      <c r="E125" s="122" t="s">
        <v>484</v>
      </c>
      <c r="F125" s="126"/>
      <c r="G125" s="78">
        <f>G126</f>
        <v>244000</v>
      </c>
      <c r="H125" s="242"/>
    </row>
    <row r="126" spans="1:8" s="19" customFormat="1" ht="51" customHeight="1">
      <c r="A126" s="256" t="s">
        <v>59</v>
      </c>
      <c r="B126" s="123" t="s">
        <v>42</v>
      </c>
      <c r="C126" s="115" t="s">
        <v>45</v>
      </c>
      <c r="D126" s="115" t="s">
        <v>48</v>
      </c>
      <c r="E126" s="124" t="s">
        <v>310</v>
      </c>
      <c r="F126" s="134"/>
      <c r="G126" s="82">
        <f>G127</f>
        <v>244000</v>
      </c>
      <c r="H126" s="242"/>
    </row>
    <row r="127" spans="1:8" s="19" customFormat="1" ht="32.25" customHeight="1">
      <c r="A127" s="256" t="s">
        <v>185</v>
      </c>
      <c r="B127" s="123" t="s">
        <v>42</v>
      </c>
      <c r="C127" s="115" t="s">
        <v>45</v>
      </c>
      <c r="D127" s="115" t="s">
        <v>48</v>
      </c>
      <c r="E127" s="124" t="s">
        <v>310</v>
      </c>
      <c r="F127" s="126">
        <v>200</v>
      </c>
      <c r="G127" s="82">
        <v>244000</v>
      </c>
      <c r="H127" s="242"/>
    </row>
    <row r="128" spans="1:8" s="19" customFormat="1" ht="32.25" customHeight="1">
      <c r="A128" s="258" t="s">
        <v>229</v>
      </c>
      <c r="B128" s="114" t="s">
        <v>42</v>
      </c>
      <c r="C128" s="118" t="s">
        <v>45</v>
      </c>
      <c r="D128" s="118" t="s">
        <v>48</v>
      </c>
      <c r="E128" s="122" t="s">
        <v>485</v>
      </c>
      <c r="F128" s="126"/>
      <c r="G128" s="78">
        <f>G129</f>
        <v>10000</v>
      </c>
      <c r="H128" s="242"/>
    </row>
    <row r="129" spans="1:8" s="19" customFormat="1" ht="51" customHeight="1">
      <c r="A129" s="256" t="s">
        <v>59</v>
      </c>
      <c r="B129" s="123" t="s">
        <v>42</v>
      </c>
      <c r="C129" s="115" t="s">
        <v>45</v>
      </c>
      <c r="D129" s="115" t="s">
        <v>48</v>
      </c>
      <c r="E129" s="124" t="s">
        <v>311</v>
      </c>
      <c r="F129" s="134"/>
      <c r="G129" s="82">
        <f>G130</f>
        <v>10000</v>
      </c>
      <c r="H129" s="242"/>
    </row>
    <row r="130" spans="1:8" s="19" customFormat="1" ht="33.75" customHeight="1">
      <c r="A130" s="256" t="s">
        <v>185</v>
      </c>
      <c r="B130" s="123" t="s">
        <v>42</v>
      </c>
      <c r="C130" s="115" t="s">
        <v>45</v>
      </c>
      <c r="D130" s="115" t="s">
        <v>48</v>
      </c>
      <c r="E130" s="124" t="s">
        <v>311</v>
      </c>
      <c r="F130" s="126">
        <v>200</v>
      </c>
      <c r="G130" s="82">
        <v>10000</v>
      </c>
      <c r="H130" s="242"/>
    </row>
    <row r="131" spans="1:8" s="13" customFormat="1" ht="35.25" customHeight="1">
      <c r="A131" s="255" t="s">
        <v>316</v>
      </c>
      <c r="B131" s="114" t="s">
        <v>42</v>
      </c>
      <c r="C131" s="146" t="s">
        <v>45</v>
      </c>
      <c r="D131" s="129">
        <v>14</v>
      </c>
      <c r="E131" s="144"/>
      <c r="F131" s="126"/>
      <c r="G131" s="78">
        <f>G132</f>
        <v>20000</v>
      </c>
      <c r="H131" s="246"/>
    </row>
    <row r="132" spans="1:8" s="13" customFormat="1" ht="34.5" customHeight="1">
      <c r="A132" s="255" t="s">
        <v>608</v>
      </c>
      <c r="B132" s="114" t="s">
        <v>42</v>
      </c>
      <c r="C132" s="146" t="s">
        <v>45</v>
      </c>
      <c r="D132" s="129">
        <v>14</v>
      </c>
      <c r="E132" s="127" t="s">
        <v>441</v>
      </c>
      <c r="F132" s="129"/>
      <c r="G132" s="78">
        <f>G133</f>
        <v>20000</v>
      </c>
      <c r="H132" s="246"/>
    </row>
    <row r="133" spans="1:8" s="13" customFormat="1" ht="67.5" customHeight="1">
      <c r="A133" s="255" t="s">
        <v>609</v>
      </c>
      <c r="B133" s="114" t="s">
        <v>42</v>
      </c>
      <c r="C133" s="146" t="s">
        <v>45</v>
      </c>
      <c r="D133" s="129">
        <v>14</v>
      </c>
      <c r="E133" s="127" t="s">
        <v>467</v>
      </c>
      <c r="F133" s="129"/>
      <c r="G133" s="78">
        <f>G134+G137+G140</f>
        <v>20000</v>
      </c>
      <c r="H133" s="246"/>
    </row>
    <row r="134" spans="1:8" s="13" customFormat="1" ht="48.75" customHeight="1">
      <c r="A134" s="255" t="s">
        <v>163</v>
      </c>
      <c r="B134" s="114" t="s">
        <v>42</v>
      </c>
      <c r="C134" s="146" t="s">
        <v>45</v>
      </c>
      <c r="D134" s="129">
        <v>14</v>
      </c>
      <c r="E134" s="122" t="s">
        <v>486</v>
      </c>
      <c r="F134" s="129"/>
      <c r="G134" s="78">
        <f>G135</f>
        <v>10000</v>
      </c>
      <c r="H134" s="246"/>
    </row>
    <row r="135" spans="1:8" s="13" customFormat="1" ht="35.25" customHeight="1">
      <c r="A135" s="256" t="s">
        <v>307</v>
      </c>
      <c r="B135" s="123" t="s">
        <v>42</v>
      </c>
      <c r="C135" s="147" t="s">
        <v>45</v>
      </c>
      <c r="D135" s="126">
        <v>14</v>
      </c>
      <c r="E135" s="124" t="s">
        <v>231</v>
      </c>
      <c r="F135" s="126"/>
      <c r="G135" s="82">
        <f>G136</f>
        <v>10000</v>
      </c>
      <c r="H135" s="246"/>
    </row>
    <row r="136" spans="1:8" s="13" customFormat="1" ht="35.25" customHeight="1">
      <c r="A136" s="256" t="s">
        <v>185</v>
      </c>
      <c r="B136" s="123" t="s">
        <v>42</v>
      </c>
      <c r="C136" s="147" t="s">
        <v>45</v>
      </c>
      <c r="D136" s="126">
        <v>14</v>
      </c>
      <c r="E136" s="124" t="s">
        <v>231</v>
      </c>
      <c r="F136" s="126">
        <v>200</v>
      </c>
      <c r="G136" s="82">
        <v>10000</v>
      </c>
      <c r="H136" s="246"/>
    </row>
    <row r="137" spans="1:8" s="13" customFormat="1" ht="35.25" customHeight="1">
      <c r="A137" s="255" t="s">
        <v>230</v>
      </c>
      <c r="B137" s="114" t="s">
        <v>42</v>
      </c>
      <c r="C137" s="146" t="s">
        <v>45</v>
      </c>
      <c r="D137" s="129">
        <v>14</v>
      </c>
      <c r="E137" s="127" t="s">
        <v>487</v>
      </c>
      <c r="F137" s="129"/>
      <c r="G137" s="78">
        <f>G138</f>
        <v>5000</v>
      </c>
      <c r="H137" s="246"/>
    </row>
    <row r="138" spans="1:8" s="13" customFormat="1" ht="35.25" customHeight="1">
      <c r="A138" s="256" t="s">
        <v>307</v>
      </c>
      <c r="B138" s="123" t="s">
        <v>42</v>
      </c>
      <c r="C138" s="147" t="s">
        <v>45</v>
      </c>
      <c r="D138" s="126">
        <v>14</v>
      </c>
      <c r="E138" s="124" t="s">
        <v>32</v>
      </c>
      <c r="F138" s="126"/>
      <c r="G138" s="82">
        <f>G139</f>
        <v>5000</v>
      </c>
      <c r="H138" s="246"/>
    </row>
    <row r="139" spans="1:8" s="13" customFormat="1" ht="35.25" customHeight="1">
      <c r="A139" s="256" t="s">
        <v>185</v>
      </c>
      <c r="B139" s="123" t="s">
        <v>42</v>
      </c>
      <c r="C139" s="147" t="s">
        <v>45</v>
      </c>
      <c r="D139" s="126">
        <v>14</v>
      </c>
      <c r="E139" s="124" t="s">
        <v>32</v>
      </c>
      <c r="F139" s="126">
        <v>200</v>
      </c>
      <c r="G139" s="82">
        <v>5000</v>
      </c>
      <c r="H139" s="246"/>
    </row>
    <row r="140" spans="1:8" s="13" customFormat="1" ht="35.25" customHeight="1">
      <c r="A140" s="255" t="s">
        <v>184</v>
      </c>
      <c r="B140" s="114" t="s">
        <v>42</v>
      </c>
      <c r="C140" s="146" t="s">
        <v>45</v>
      </c>
      <c r="D140" s="129">
        <v>14</v>
      </c>
      <c r="E140" s="127" t="s">
        <v>488</v>
      </c>
      <c r="F140" s="129"/>
      <c r="G140" s="78">
        <f>G141</f>
        <v>5000</v>
      </c>
      <c r="H140" s="246"/>
    </row>
    <row r="141" spans="1:8" s="13" customFormat="1" ht="35.25" customHeight="1">
      <c r="A141" s="256" t="s">
        <v>307</v>
      </c>
      <c r="B141" s="123" t="s">
        <v>42</v>
      </c>
      <c r="C141" s="147" t="s">
        <v>45</v>
      </c>
      <c r="D141" s="126">
        <v>14</v>
      </c>
      <c r="E141" s="124" t="s">
        <v>183</v>
      </c>
      <c r="F141" s="126"/>
      <c r="G141" s="82">
        <f>G142</f>
        <v>5000</v>
      </c>
      <c r="H141" s="246"/>
    </row>
    <row r="142" spans="1:8" s="13" customFormat="1" ht="35.25" customHeight="1">
      <c r="A142" s="256" t="s">
        <v>185</v>
      </c>
      <c r="B142" s="123" t="s">
        <v>42</v>
      </c>
      <c r="C142" s="147" t="s">
        <v>45</v>
      </c>
      <c r="D142" s="126">
        <v>14</v>
      </c>
      <c r="E142" s="124" t="s">
        <v>183</v>
      </c>
      <c r="F142" s="126">
        <v>200</v>
      </c>
      <c r="G142" s="82">
        <v>5000</v>
      </c>
      <c r="H142" s="246"/>
    </row>
    <row r="143" spans="1:8" s="20" customFormat="1" ht="18">
      <c r="A143" s="255" t="s">
        <v>156</v>
      </c>
      <c r="B143" s="114" t="s">
        <v>42</v>
      </c>
      <c r="C143" s="118" t="s">
        <v>46</v>
      </c>
      <c r="D143" s="118"/>
      <c r="E143" s="130"/>
      <c r="F143" s="118"/>
      <c r="G143" s="78">
        <f>G144+G153+G167+G183</f>
        <v>14034421.18</v>
      </c>
      <c r="H143" s="247"/>
    </row>
    <row r="144" spans="1:8" s="20" customFormat="1" ht="18">
      <c r="A144" s="255" t="s">
        <v>58</v>
      </c>
      <c r="B144" s="114" t="s">
        <v>42</v>
      </c>
      <c r="C144" s="118" t="s">
        <v>46</v>
      </c>
      <c r="D144" s="118" t="s">
        <v>43</v>
      </c>
      <c r="E144" s="130"/>
      <c r="F144" s="118"/>
      <c r="G144" s="78">
        <f>G145</f>
        <v>296085</v>
      </c>
      <c r="H144" s="247"/>
    </row>
    <row r="145" spans="1:8" s="6" customFormat="1" ht="32.25" customHeight="1">
      <c r="A145" s="122" t="s">
        <v>610</v>
      </c>
      <c r="B145" s="114" t="s">
        <v>42</v>
      </c>
      <c r="C145" s="118" t="s">
        <v>46</v>
      </c>
      <c r="D145" s="118" t="s">
        <v>43</v>
      </c>
      <c r="E145" s="127" t="s">
        <v>442</v>
      </c>
      <c r="F145" s="118"/>
      <c r="G145" s="78">
        <f>G146</f>
        <v>296085</v>
      </c>
      <c r="H145" s="17"/>
    </row>
    <row r="146" spans="1:8" s="5" customFormat="1" ht="50.25" customHeight="1">
      <c r="A146" s="122" t="s">
        <v>612</v>
      </c>
      <c r="B146" s="114" t="s">
        <v>42</v>
      </c>
      <c r="C146" s="118" t="s">
        <v>46</v>
      </c>
      <c r="D146" s="118" t="s">
        <v>43</v>
      </c>
      <c r="E146" s="127" t="s">
        <v>465</v>
      </c>
      <c r="F146" s="118"/>
      <c r="G146" s="78">
        <f>G147</f>
        <v>296085</v>
      </c>
      <c r="H146" s="17"/>
    </row>
    <row r="147" spans="1:8" s="5" customFormat="1" ht="66.75" customHeight="1">
      <c r="A147" s="122" t="s">
        <v>232</v>
      </c>
      <c r="B147" s="114" t="s">
        <v>42</v>
      </c>
      <c r="C147" s="118" t="s">
        <v>46</v>
      </c>
      <c r="D147" s="118" t="s">
        <v>43</v>
      </c>
      <c r="E147" s="122" t="s">
        <v>490</v>
      </c>
      <c r="F147" s="135"/>
      <c r="G147" s="78">
        <f>G148+G151</f>
        <v>296085</v>
      </c>
      <c r="H147" s="17"/>
    </row>
    <row r="148" spans="1:8" s="8" customFormat="1" ht="34.5" customHeight="1">
      <c r="A148" s="258" t="s">
        <v>3</v>
      </c>
      <c r="B148" s="114" t="s">
        <v>42</v>
      </c>
      <c r="C148" s="118" t="s">
        <v>46</v>
      </c>
      <c r="D148" s="118" t="s">
        <v>43</v>
      </c>
      <c r="E148" s="122" t="s">
        <v>233</v>
      </c>
      <c r="F148" s="135"/>
      <c r="G148" s="78">
        <f>G149+G150</f>
        <v>292200</v>
      </c>
      <c r="H148" s="216"/>
    </row>
    <row r="149" spans="1:8" s="10" customFormat="1" ht="63.75" customHeight="1">
      <c r="A149" s="256" t="s">
        <v>54</v>
      </c>
      <c r="B149" s="123" t="s">
        <v>42</v>
      </c>
      <c r="C149" s="115" t="s">
        <v>46</v>
      </c>
      <c r="D149" s="115" t="s">
        <v>43</v>
      </c>
      <c r="E149" s="124" t="s">
        <v>233</v>
      </c>
      <c r="F149" s="126">
        <v>100</v>
      </c>
      <c r="G149" s="82">
        <v>290200</v>
      </c>
      <c r="H149" s="246"/>
    </row>
    <row r="150" spans="1:8" s="13" customFormat="1" ht="35.25" customHeight="1">
      <c r="A150" s="256" t="s">
        <v>185</v>
      </c>
      <c r="B150" s="123" t="s">
        <v>42</v>
      </c>
      <c r="C150" s="115" t="s">
        <v>46</v>
      </c>
      <c r="D150" s="115" t="s">
        <v>43</v>
      </c>
      <c r="E150" s="124" t="s">
        <v>233</v>
      </c>
      <c r="F150" s="126">
        <v>200</v>
      </c>
      <c r="G150" s="82">
        <v>2000</v>
      </c>
      <c r="H150" s="246"/>
    </row>
    <row r="151" spans="1:8" s="13" customFormat="1" ht="35.25" customHeight="1">
      <c r="A151" s="258" t="s">
        <v>205</v>
      </c>
      <c r="B151" s="114" t="s">
        <v>42</v>
      </c>
      <c r="C151" s="273" t="s">
        <v>46</v>
      </c>
      <c r="D151" s="273" t="s">
        <v>43</v>
      </c>
      <c r="E151" s="122" t="s">
        <v>582</v>
      </c>
      <c r="F151" s="126"/>
      <c r="G151" s="78">
        <f>G152</f>
        <v>3885</v>
      </c>
      <c r="H151" s="246"/>
    </row>
    <row r="152" spans="1:8" s="13" customFormat="1" ht="35.25" customHeight="1">
      <c r="A152" s="125" t="s">
        <v>54</v>
      </c>
      <c r="B152" s="123" t="s">
        <v>42</v>
      </c>
      <c r="C152" s="115" t="s">
        <v>46</v>
      </c>
      <c r="D152" s="115" t="s">
        <v>43</v>
      </c>
      <c r="E152" s="124" t="s">
        <v>582</v>
      </c>
      <c r="F152" s="126">
        <v>100</v>
      </c>
      <c r="G152" s="82">
        <v>3885</v>
      </c>
      <c r="H152" s="246"/>
    </row>
    <row r="153" spans="1:8" s="21" customFormat="1" ht="20.25" customHeight="1">
      <c r="A153" s="260" t="s">
        <v>202</v>
      </c>
      <c r="B153" s="114" t="s">
        <v>42</v>
      </c>
      <c r="C153" s="118" t="s">
        <v>46</v>
      </c>
      <c r="D153" s="118" t="s">
        <v>48</v>
      </c>
      <c r="E153" s="149"/>
      <c r="F153" s="118"/>
      <c r="G153" s="78">
        <f>G154</f>
        <v>13165333.18</v>
      </c>
      <c r="H153" s="247"/>
    </row>
    <row r="154" spans="1:8" s="6" customFormat="1" ht="48.75" customHeight="1">
      <c r="A154" s="255" t="s">
        <v>613</v>
      </c>
      <c r="B154" s="114" t="s">
        <v>42</v>
      </c>
      <c r="C154" s="118" t="s">
        <v>46</v>
      </c>
      <c r="D154" s="118" t="s">
        <v>48</v>
      </c>
      <c r="E154" s="127" t="s">
        <v>443</v>
      </c>
      <c r="F154" s="118"/>
      <c r="G154" s="78">
        <f>G155+G161</f>
        <v>13165333.18</v>
      </c>
      <c r="H154" s="17"/>
    </row>
    <row r="155" spans="1:8" s="6" customFormat="1" ht="81.75" customHeight="1">
      <c r="A155" s="255" t="s">
        <v>614</v>
      </c>
      <c r="B155" s="114" t="s">
        <v>42</v>
      </c>
      <c r="C155" s="118" t="s">
        <v>46</v>
      </c>
      <c r="D155" s="118" t="s">
        <v>48</v>
      </c>
      <c r="E155" s="127" t="s">
        <v>464</v>
      </c>
      <c r="F155" s="118"/>
      <c r="G155" s="78">
        <f>G156</f>
        <v>12515333.18</v>
      </c>
      <c r="H155" s="17"/>
    </row>
    <row r="156" spans="1:8" s="6" customFormat="1" ht="52.5" customHeight="1">
      <c r="A156" s="258" t="s">
        <v>234</v>
      </c>
      <c r="B156" s="114" t="s">
        <v>42</v>
      </c>
      <c r="C156" s="118" t="s">
        <v>46</v>
      </c>
      <c r="D156" s="118" t="s">
        <v>48</v>
      </c>
      <c r="E156" s="122" t="s">
        <v>491</v>
      </c>
      <c r="F156" s="135"/>
      <c r="G156" s="78">
        <f>G157+G159</f>
        <v>12515333.18</v>
      </c>
      <c r="H156" s="17"/>
    </row>
    <row r="157" spans="1:8" s="6" customFormat="1" ht="33.75" customHeight="1">
      <c r="A157" s="133" t="s">
        <v>668</v>
      </c>
      <c r="B157" s="114" t="s">
        <v>42</v>
      </c>
      <c r="C157" s="276" t="s">
        <v>46</v>
      </c>
      <c r="D157" s="276" t="s">
        <v>48</v>
      </c>
      <c r="E157" s="122" t="s">
        <v>669</v>
      </c>
      <c r="F157" s="135"/>
      <c r="G157" s="78">
        <f>G158</f>
        <v>1662055.5</v>
      </c>
      <c r="H157" s="17"/>
    </row>
    <row r="158" spans="1:8" s="6" customFormat="1" ht="33.75" customHeight="1">
      <c r="A158" s="131" t="s">
        <v>670</v>
      </c>
      <c r="B158" s="123" t="s">
        <v>42</v>
      </c>
      <c r="C158" s="115" t="s">
        <v>46</v>
      </c>
      <c r="D158" s="115" t="s">
        <v>48</v>
      </c>
      <c r="E158" s="124" t="s">
        <v>669</v>
      </c>
      <c r="F158" s="134">
        <v>400</v>
      </c>
      <c r="G158" s="82">
        <f>504055.5+1158000</f>
        <v>1662055.5</v>
      </c>
      <c r="H158" s="17"/>
    </row>
    <row r="159" spans="1:8" s="6" customFormat="1" ht="33.75" customHeight="1">
      <c r="A159" s="255" t="s">
        <v>14</v>
      </c>
      <c r="B159" s="114" t="s">
        <v>42</v>
      </c>
      <c r="C159" s="118" t="s">
        <v>46</v>
      </c>
      <c r="D159" s="118" t="s">
        <v>48</v>
      </c>
      <c r="E159" s="122" t="s">
        <v>235</v>
      </c>
      <c r="F159" s="135"/>
      <c r="G159" s="78">
        <f>G160</f>
        <v>10853277.68</v>
      </c>
      <c r="H159" s="17"/>
    </row>
    <row r="160" spans="1:8" s="6" customFormat="1" ht="33.75" customHeight="1">
      <c r="A160" s="256" t="s">
        <v>185</v>
      </c>
      <c r="B160" s="123" t="s">
        <v>42</v>
      </c>
      <c r="C160" s="115" t="s">
        <v>46</v>
      </c>
      <c r="D160" s="115" t="s">
        <v>48</v>
      </c>
      <c r="E160" s="124" t="s">
        <v>235</v>
      </c>
      <c r="F160" s="134">
        <v>200</v>
      </c>
      <c r="G160" s="82">
        <f>'Доходы 2019'!C16+6484456.68-1158000</f>
        <v>10853277.68</v>
      </c>
      <c r="H160" s="17"/>
    </row>
    <row r="161" spans="1:8" s="6" customFormat="1" ht="83.25" customHeight="1">
      <c r="A161" s="255" t="s">
        <v>615</v>
      </c>
      <c r="B161" s="114" t="s">
        <v>42</v>
      </c>
      <c r="C161" s="118" t="s">
        <v>46</v>
      </c>
      <c r="D161" s="118" t="s">
        <v>48</v>
      </c>
      <c r="E161" s="150" t="s">
        <v>463</v>
      </c>
      <c r="F161" s="134"/>
      <c r="G161" s="78">
        <f>G162</f>
        <v>650000</v>
      </c>
      <c r="H161" s="17"/>
    </row>
    <row r="162" spans="1:8" s="6" customFormat="1" ht="47.25" customHeight="1">
      <c r="A162" s="255" t="s">
        <v>149</v>
      </c>
      <c r="B162" s="114" t="s">
        <v>42</v>
      </c>
      <c r="C162" s="118" t="s">
        <v>46</v>
      </c>
      <c r="D162" s="118" t="s">
        <v>48</v>
      </c>
      <c r="E162" s="122" t="s">
        <v>492</v>
      </c>
      <c r="F162" s="134"/>
      <c r="G162" s="78">
        <f>G163+G165</f>
        <v>650000</v>
      </c>
      <c r="H162" s="17"/>
    </row>
    <row r="163" spans="1:8" s="6" customFormat="1" ht="33.75" customHeight="1">
      <c r="A163" s="256" t="s">
        <v>150</v>
      </c>
      <c r="B163" s="123" t="s">
        <v>42</v>
      </c>
      <c r="C163" s="115" t="s">
        <v>46</v>
      </c>
      <c r="D163" s="115" t="s">
        <v>48</v>
      </c>
      <c r="E163" s="138" t="s">
        <v>151</v>
      </c>
      <c r="F163" s="134"/>
      <c r="G163" s="82">
        <f>G164</f>
        <v>50000</v>
      </c>
      <c r="H163" s="17"/>
    </row>
    <row r="164" spans="1:8" s="6" customFormat="1" ht="33.75" customHeight="1">
      <c r="A164" s="256" t="s">
        <v>185</v>
      </c>
      <c r="B164" s="123" t="s">
        <v>42</v>
      </c>
      <c r="C164" s="115" t="s">
        <v>46</v>
      </c>
      <c r="D164" s="115" t="s">
        <v>48</v>
      </c>
      <c r="E164" s="138" t="s">
        <v>151</v>
      </c>
      <c r="F164" s="134">
        <v>200</v>
      </c>
      <c r="G164" s="82">
        <v>50000</v>
      </c>
      <c r="H164" s="17"/>
    </row>
    <row r="165" spans="1:8" s="6" customFormat="1" ht="21" customHeight="1">
      <c r="A165" s="255" t="s">
        <v>672</v>
      </c>
      <c r="B165" s="114" t="s">
        <v>42</v>
      </c>
      <c r="C165" s="276" t="s">
        <v>46</v>
      </c>
      <c r="D165" s="276" t="s">
        <v>48</v>
      </c>
      <c r="E165" s="136" t="s">
        <v>671</v>
      </c>
      <c r="F165" s="135"/>
      <c r="G165" s="78">
        <f>G166</f>
        <v>600000</v>
      </c>
      <c r="H165" s="17"/>
    </row>
    <row r="166" spans="1:8" s="6" customFormat="1" ht="33.75" customHeight="1">
      <c r="A166" s="256" t="s">
        <v>185</v>
      </c>
      <c r="B166" s="123" t="s">
        <v>42</v>
      </c>
      <c r="C166" s="115" t="s">
        <v>46</v>
      </c>
      <c r="D166" s="115" t="s">
        <v>48</v>
      </c>
      <c r="E166" s="138" t="s">
        <v>671</v>
      </c>
      <c r="F166" s="134">
        <v>200</v>
      </c>
      <c r="G166" s="82">
        <v>600000</v>
      </c>
      <c r="H166" s="17"/>
    </row>
    <row r="167" spans="1:8" s="6" customFormat="1" ht="20.25" customHeight="1">
      <c r="A167" s="261" t="s">
        <v>143</v>
      </c>
      <c r="B167" s="114" t="s">
        <v>42</v>
      </c>
      <c r="C167" s="151" t="s">
        <v>46</v>
      </c>
      <c r="D167" s="151" t="s">
        <v>52</v>
      </c>
      <c r="E167" s="148"/>
      <c r="F167" s="135"/>
      <c r="G167" s="78">
        <f>G168</f>
        <v>479000</v>
      </c>
      <c r="H167" s="17"/>
    </row>
    <row r="168" spans="1:8" s="6" customFormat="1" ht="33.75" customHeight="1">
      <c r="A168" s="117" t="s">
        <v>588</v>
      </c>
      <c r="B168" s="114" t="s">
        <v>42</v>
      </c>
      <c r="C168" s="151" t="s">
        <v>46</v>
      </c>
      <c r="D168" s="151" t="s">
        <v>52</v>
      </c>
      <c r="E168" s="122" t="s">
        <v>444</v>
      </c>
      <c r="F168" s="135"/>
      <c r="G168" s="78">
        <f>G173+G169</f>
        <v>479000</v>
      </c>
      <c r="H168" s="17"/>
    </row>
    <row r="169" spans="1:8" s="6" customFormat="1" ht="51" customHeight="1">
      <c r="A169" s="117" t="s">
        <v>589</v>
      </c>
      <c r="B169" s="114" t="s">
        <v>42</v>
      </c>
      <c r="C169" s="151" t="s">
        <v>46</v>
      </c>
      <c r="D169" s="151" t="s">
        <v>52</v>
      </c>
      <c r="E169" s="122" t="s">
        <v>462</v>
      </c>
      <c r="F169" s="135"/>
      <c r="G169" s="78">
        <f>G170</f>
        <v>230000</v>
      </c>
      <c r="H169" s="17"/>
    </row>
    <row r="170" spans="1:8" s="6" customFormat="1" ht="33.75" customHeight="1">
      <c r="A170" s="117" t="s">
        <v>24</v>
      </c>
      <c r="B170" s="114" t="s">
        <v>42</v>
      </c>
      <c r="C170" s="151" t="s">
        <v>46</v>
      </c>
      <c r="D170" s="151" t="s">
        <v>52</v>
      </c>
      <c r="E170" s="122" t="s">
        <v>493</v>
      </c>
      <c r="F170" s="135"/>
      <c r="G170" s="78">
        <f>G171</f>
        <v>230000</v>
      </c>
      <c r="H170" s="17"/>
    </row>
    <row r="171" spans="1:8" s="6" customFormat="1" ht="33.75" customHeight="1">
      <c r="A171" s="125" t="s">
        <v>25</v>
      </c>
      <c r="B171" s="123" t="s">
        <v>42</v>
      </c>
      <c r="C171" s="152" t="s">
        <v>46</v>
      </c>
      <c r="D171" s="152" t="s">
        <v>52</v>
      </c>
      <c r="E171" s="124" t="s">
        <v>26</v>
      </c>
      <c r="F171" s="134"/>
      <c r="G171" s="82">
        <f>G172</f>
        <v>230000</v>
      </c>
      <c r="H171" s="17"/>
    </row>
    <row r="172" spans="1:8" s="6" customFormat="1" ht="33.75" customHeight="1">
      <c r="A172" s="125" t="s">
        <v>185</v>
      </c>
      <c r="B172" s="123" t="s">
        <v>42</v>
      </c>
      <c r="C172" s="152" t="s">
        <v>46</v>
      </c>
      <c r="D172" s="152" t="s">
        <v>52</v>
      </c>
      <c r="E172" s="124" t="s">
        <v>26</v>
      </c>
      <c r="F172" s="134">
        <v>200</v>
      </c>
      <c r="G172" s="82">
        <v>230000</v>
      </c>
      <c r="H172" s="17"/>
    </row>
    <row r="173" spans="1:8" s="6" customFormat="1" ht="66.75" customHeight="1">
      <c r="A173" s="117" t="s">
        <v>590</v>
      </c>
      <c r="B173" s="114" t="s">
        <v>42</v>
      </c>
      <c r="C173" s="153" t="s">
        <v>46</v>
      </c>
      <c r="D173" s="153" t="s">
        <v>52</v>
      </c>
      <c r="E173" s="122" t="s">
        <v>461</v>
      </c>
      <c r="F173" s="135"/>
      <c r="G173" s="78">
        <f>G174+G177+G180</f>
        <v>249000</v>
      </c>
      <c r="H173" s="17"/>
    </row>
    <row r="174" spans="1:8" s="6" customFormat="1" ht="33.75" customHeight="1">
      <c r="A174" s="255" t="s">
        <v>144</v>
      </c>
      <c r="B174" s="114" t="s">
        <v>42</v>
      </c>
      <c r="C174" s="153" t="s">
        <v>46</v>
      </c>
      <c r="D174" s="153" t="s">
        <v>52</v>
      </c>
      <c r="E174" s="122" t="s">
        <v>494</v>
      </c>
      <c r="F174" s="135"/>
      <c r="G174" s="78">
        <f>G175</f>
        <v>140000</v>
      </c>
      <c r="H174" s="17"/>
    </row>
    <row r="175" spans="1:8" s="6" customFormat="1" ht="33.75" customHeight="1">
      <c r="A175" s="256" t="s">
        <v>25</v>
      </c>
      <c r="B175" s="123" t="s">
        <v>42</v>
      </c>
      <c r="C175" s="154" t="s">
        <v>46</v>
      </c>
      <c r="D175" s="154" t="s">
        <v>52</v>
      </c>
      <c r="E175" s="124" t="s">
        <v>148</v>
      </c>
      <c r="F175" s="134"/>
      <c r="G175" s="82">
        <f>G176</f>
        <v>140000</v>
      </c>
      <c r="H175" s="17"/>
    </row>
    <row r="176" spans="1:8" s="6" customFormat="1" ht="33.75" customHeight="1">
      <c r="A176" s="262" t="s">
        <v>185</v>
      </c>
      <c r="B176" s="123" t="s">
        <v>42</v>
      </c>
      <c r="C176" s="154" t="s">
        <v>46</v>
      </c>
      <c r="D176" s="154" t="s">
        <v>52</v>
      </c>
      <c r="E176" s="124" t="s">
        <v>148</v>
      </c>
      <c r="F176" s="134">
        <v>200</v>
      </c>
      <c r="G176" s="82">
        <v>140000</v>
      </c>
      <c r="H176" s="17"/>
    </row>
    <row r="177" spans="1:8" s="6" customFormat="1" ht="101.25" customHeight="1">
      <c r="A177" s="263" t="s">
        <v>417</v>
      </c>
      <c r="B177" s="114" t="s">
        <v>42</v>
      </c>
      <c r="C177" s="153" t="s">
        <v>46</v>
      </c>
      <c r="D177" s="153" t="s">
        <v>52</v>
      </c>
      <c r="E177" s="122" t="s">
        <v>495</v>
      </c>
      <c r="F177" s="135"/>
      <c r="G177" s="78">
        <f>G178</f>
        <v>79000</v>
      </c>
      <c r="H177" s="17"/>
    </row>
    <row r="178" spans="1:8" s="6" customFormat="1" ht="33.75" customHeight="1">
      <c r="A178" s="256" t="s">
        <v>25</v>
      </c>
      <c r="B178" s="123" t="s">
        <v>42</v>
      </c>
      <c r="C178" s="154" t="s">
        <v>46</v>
      </c>
      <c r="D178" s="154" t="s">
        <v>52</v>
      </c>
      <c r="E178" s="124" t="s">
        <v>418</v>
      </c>
      <c r="F178" s="134"/>
      <c r="G178" s="82">
        <f>G179</f>
        <v>79000</v>
      </c>
      <c r="H178" s="17"/>
    </row>
    <row r="179" spans="1:8" s="6" customFormat="1" ht="33.75" customHeight="1">
      <c r="A179" s="262" t="s">
        <v>185</v>
      </c>
      <c r="B179" s="123" t="s">
        <v>42</v>
      </c>
      <c r="C179" s="154" t="s">
        <v>46</v>
      </c>
      <c r="D179" s="154" t="s">
        <v>52</v>
      </c>
      <c r="E179" s="124" t="s">
        <v>418</v>
      </c>
      <c r="F179" s="134">
        <v>200</v>
      </c>
      <c r="G179" s="82">
        <v>79000</v>
      </c>
      <c r="H179" s="17"/>
    </row>
    <row r="180" spans="1:8" s="6" customFormat="1" ht="84" customHeight="1">
      <c r="A180" s="215" t="s">
        <v>583</v>
      </c>
      <c r="B180" s="114" t="s">
        <v>42</v>
      </c>
      <c r="C180" s="153" t="s">
        <v>46</v>
      </c>
      <c r="D180" s="153" t="s">
        <v>52</v>
      </c>
      <c r="E180" s="122" t="s">
        <v>585</v>
      </c>
      <c r="F180" s="135"/>
      <c r="G180" s="78">
        <f>G181</f>
        <v>30000</v>
      </c>
      <c r="H180" s="17"/>
    </row>
    <row r="181" spans="1:8" s="6" customFormat="1" ht="33.75" customHeight="1">
      <c r="A181" s="125" t="s">
        <v>25</v>
      </c>
      <c r="B181" s="123" t="s">
        <v>42</v>
      </c>
      <c r="C181" s="154" t="s">
        <v>46</v>
      </c>
      <c r="D181" s="154" t="s">
        <v>52</v>
      </c>
      <c r="E181" s="124" t="s">
        <v>584</v>
      </c>
      <c r="F181" s="134"/>
      <c r="G181" s="82">
        <f>G182</f>
        <v>30000</v>
      </c>
      <c r="H181" s="17"/>
    </row>
    <row r="182" spans="1:8" s="6" customFormat="1" ht="33.75" customHeight="1">
      <c r="A182" s="155" t="s">
        <v>185</v>
      </c>
      <c r="B182" s="123" t="s">
        <v>42</v>
      </c>
      <c r="C182" s="154" t="s">
        <v>46</v>
      </c>
      <c r="D182" s="154" t="s">
        <v>52</v>
      </c>
      <c r="E182" s="124" t="s">
        <v>584</v>
      </c>
      <c r="F182" s="134">
        <v>200</v>
      </c>
      <c r="G182" s="82">
        <v>30000</v>
      </c>
      <c r="H182" s="17"/>
    </row>
    <row r="183" spans="1:8" s="6" customFormat="1" ht="18" customHeight="1">
      <c r="A183" s="215" t="s">
        <v>673</v>
      </c>
      <c r="B183" s="114" t="s">
        <v>42</v>
      </c>
      <c r="C183" s="153" t="s">
        <v>46</v>
      </c>
      <c r="D183" s="153">
        <v>12</v>
      </c>
      <c r="E183" s="124"/>
      <c r="F183" s="134"/>
      <c r="G183" s="78">
        <f>G184+G191</f>
        <v>94003</v>
      </c>
      <c r="H183" s="17"/>
    </row>
    <row r="184" spans="1:8" s="6" customFormat="1" ht="48.75" customHeight="1">
      <c r="A184" s="156" t="s">
        <v>682</v>
      </c>
      <c r="B184" s="114" t="s">
        <v>42</v>
      </c>
      <c r="C184" s="153" t="s">
        <v>46</v>
      </c>
      <c r="D184" s="153">
        <v>12</v>
      </c>
      <c r="E184" s="127" t="s">
        <v>678</v>
      </c>
      <c r="F184" s="134"/>
      <c r="G184" s="78">
        <f>G185</f>
        <v>69503</v>
      </c>
      <c r="H184" s="17"/>
    </row>
    <row r="185" spans="1:8" s="6" customFormat="1" ht="81" customHeight="1">
      <c r="A185" s="156" t="s">
        <v>683</v>
      </c>
      <c r="B185" s="114" t="s">
        <v>42</v>
      </c>
      <c r="C185" s="153" t="s">
        <v>46</v>
      </c>
      <c r="D185" s="153">
        <v>12</v>
      </c>
      <c r="E185" s="127" t="s">
        <v>679</v>
      </c>
      <c r="F185" s="134"/>
      <c r="G185" s="78">
        <f>G186</f>
        <v>69503</v>
      </c>
      <c r="H185" s="17"/>
    </row>
    <row r="186" spans="1:8" s="6" customFormat="1" ht="64.5" customHeight="1">
      <c r="A186" s="156" t="s">
        <v>743</v>
      </c>
      <c r="B186" s="114" t="s">
        <v>42</v>
      </c>
      <c r="C186" s="153" t="s">
        <v>46</v>
      </c>
      <c r="D186" s="153">
        <v>12</v>
      </c>
      <c r="E186" s="127" t="s">
        <v>742</v>
      </c>
      <c r="F186" s="134"/>
      <c r="G186" s="78">
        <f>G187+G189</f>
        <v>69503</v>
      </c>
      <c r="H186" s="17"/>
    </row>
    <row r="187" spans="1:8" s="6" customFormat="1" ht="48.75" customHeight="1">
      <c r="A187" s="156" t="s">
        <v>744</v>
      </c>
      <c r="B187" s="114" t="s">
        <v>42</v>
      </c>
      <c r="C187" s="153" t="s">
        <v>46</v>
      </c>
      <c r="D187" s="153">
        <v>12</v>
      </c>
      <c r="E187" s="127" t="s">
        <v>746</v>
      </c>
      <c r="F187" s="134"/>
      <c r="G187" s="78">
        <f>G188</f>
        <v>48652</v>
      </c>
      <c r="H187" s="17"/>
    </row>
    <row r="188" spans="1:8" s="6" customFormat="1" ht="36" customHeight="1">
      <c r="A188" s="155" t="s">
        <v>185</v>
      </c>
      <c r="B188" s="123" t="s">
        <v>42</v>
      </c>
      <c r="C188" s="154" t="s">
        <v>46</v>
      </c>
      <c r="D188" s="154">
        <v>12</v>
      </c>
      <c r="E188" s="144" t="s">
        <v>746</v>
      </c>
      <c r="F188" s="134">
        <v>200</v>
      </c>
      <c r="G188" s="82">
        <v>48652</v>
      </c>
      <c r="H188" s="17"/>
    </row>
    <row r="189" spans="1:8" s="6" customFormat="1" ht="46.5" customHeight="1">
      <c r="A189" s="156" t="s">
        <v>745</v>
      </c>
      <c r="B189" s="114" t="s">
        <v>42</v>
      </c>
      <c r="C189" s="153" t="s">
        <v>46</v>
      </c>
      <c r="D189" s="153">
        <v>12</v>
      </c>
      <c r="E189" s="127" t="s">
        <v>747</v>
      </c>
      <c r="F189" s="134"/>
      <c r="G189" s="78">
        <f>G190</f>
        <v>20851</v>
      </c>
      <c r="H189" s="17"/>
    </row>
    <row r="190" spans="1:8" s="6" customFormat="1" ht="36" customHeight="1">
      <c r="A190" s="155" t="s">
        <v>185</v>
      </c>
      <c r="B190" s="123" t="s">
        <v>42</v>
      </c>
      <c r="C190" s="154" t="s">
        <v>46</v>
      </c>
      <c r="D190" s="154">
        <v>12</v>
      </c>
      <c r="E190" s="144" t="s">
        <v>747</v>
      </c>
      <c r="F190" s="134">
        <v>200</v>
      </c>
      <c r="G190" s="82">
        <v>20851</v>
      </c>
      <c r="H190" s="17"/>
    </row>
    <row r="191" spans="1:8" s="6" customFormat="1" ht="53.25" customHeight="1">
      <c r="A191" s="255" t="s">
        <v>613</v>
      </c>
      <c r="B191" s="114" t="s">
        <v>42</v>
      </c>
      <c r="C191" s="153" t="s">
        <v>46</v>
      </c>
      <c r="D191" s="153">
        <v>12</v>
      </c>
      <c r="E191" s="127" t="s">
        <v>443</v>
      </c>
      <c r="F191" s="134"/>
      <c r="G191" s="78">
        <f>G192</f>
        <v>24500</v>
      </c>
      <c r="H191" s="17"/>
    </row>
    <row r="192" spans="1:8" s="6" customFormat="1" ht="83.25" customHeight="1">
      <c r="A192" s="255" t="s">
        <v>614</v>
      </c>
      <c r="B192" s="114" t="s">
        <v>42</v>
      </c>
      <c r="C192" s="153" t="s">
        <v>46</v>
      </c>
      <c r="D192" s="153">
        <v>12</v>
      </c>
      <c r="E192" s="127" t="s">
        <v>464</v>
      </c>
      <c r="F192" s="134"/>
      <c r="G192" s="78">
        <f>G193</f>
        <v>24500</v>
      </c>
      <c r="H192" s="17"/>
    </row>
    <row r="193" spans="1:8" s="6" customFormat="1" ht="53.25" customHeight="1">
      <c r="A193" s="258" t="s">
        <v>234</v>
      </c>
      <c r="B193" s="114" t="s">
        <v>42</v>
      </c>
      <c r="C193" s="153" t="s">
        <v>46</v>
      </c>
      <c r="D193" s="153">
        <v>12</v>
      </c>
      <c r="E193" s="122" t="s">
        <v>491</v>
      </c>
      <c r="F193" s="134"/>
      <c r="G193" s="78">
        <f>G194</f>
        <v>24500</v>
      </c>
      <c r="H193" s="17"/>
    </row>
    <row r="194" spans="1:8" s="6" customFormat="1" ht="33.75" customHeight="1">
      <c r="A194" s="215" t="s">
        <v>675</v>
      </c>
      <c r="B194" s="114" t="s">
        <v>42</v>
      </c>
      <c r="C194" s="153" t="s">
        <v>46</v>
      </c>
      <c r="D194" s="153">
        <v>12</v>
      </c>
      <c r="E194" s="122" t="s">
        <v>674</v>
      </c>
      <c r="F194" s="134"/>
      <c r="G194" s="78">
        <f>G195</f>
        <v>24500</v>
      </c>
      <c r="H194" s="17"/>
    </row>
    <row r="195" spans="1:8" s="6" customFormat="1" ht="33.75" customHeight="1">
      <c r="A195" s="155" t="s">
        <v>185</v>
      </c>
      <c r="B195" s="123" t="s">
        <v>42</v>
      </c>
      <c r="C195" s="153" t="s">
        <v>46</v>
      </c>
      <c r="D195" s="153">
        <v>12</v>
      </c>
      <c r="E195" s="124" t="s">
        <v>674</v>
      </c>
      <c r="F195" s="134">
        <v>200</v>
      </c>
      <c r="G195" s="82">
        <v>24500</v>
      </c>
      <c r="H195" s="17"/>
    </row>
    <row r="196" spans="1:8" s="6" customFormat="1" ht="19.5" customHeight="1">
      <c r="A196" s="255" t="s">
        <v>526</v>
      </c>
      <c r="B196" s="114" t="s">
        <v>42</v>
      </c>
      <c r="C196" s="146" t="s">
        <v>527</v>
      </c>
      <c r="D196" s="115"/>
      <c r="E196" s="124"/>
      <c r="F196" s="134"/>
      <c r="G196" s="78">
        <f>G197</f>
        <v>6270653.24</v>
      </c>
      <c r="H196" s="17"/>
    </row>
    <row r="197" spans="1:8" s="6" customFormat="1" ht="19.5" customHeight="1">
      <c r="A197" s="255" t="s">
        <v>528</v>
      </c>
      <c r="B197" s="114" t="s">
        <v>42</v>
      </c>
      <c r="C197" s="146" t="s">
        <v>527</v>
      </c>
      <c r="D197" s="158" t="s">
        <v>44</v>
      </c>
      <c r="E197" s="124"/>
      <c r="F197" s="134"/>
      <c r="G197" s="78">
        <f>G198+G205+G215</f>
        <v>6270653.24</v>
      </c>
      <c r="H197" s="17"/>
    </row>
    <row r="198" spans="1:8" s="6" customFormat="1" ht="51" customHeight="1">
      <c r="A198" s="156" t="s">
        <v>682</v>
      </c>
      <c r="B198" s="114" t="s">
        <v>42</v>
      </c>
      <c r="C198" s="146" t="s">
        <v>527</v>
      </c>
      <c r="D198" s="158" t="s">
        <v>44</v>
      </c>
      <c r="E198" s="127" t="s">
        <v>678</v>
      </c>
      <c r="F198" s="134"/>
      <c r="G198" s="78">
        <f>G199</f>
        <v>1436069.2</v>
      </c>
      <c r="H198" s="17"/>
    </row>
    <row r="199" spans="1:8" s="6" customFormat="1" ht="81.75" customHeight="1">
      <c r="A199" s="156" t="s">
        <v>683</v>
      </c>
      <c r="B199" s="114" t="s">
        <v>42</v>
      </c>
      <c r="C199" s="146" t="s">
        <v>527</v>
      </c>
      <c r="D199" s="158" t="s">
        <v>44</v>
      </c>
      <c r="E199" s="127" t="s">
        <v>679</v>
      </c>
      <c r="F199" s="134"/>
      <c r="G199" s="78">
        <f>G200</f>
        <v>1436069.2</v>
      </c>
      <c r="H199" s="17"/>
    </row>
    <row r="200" spans="1:8" s="6" customFormat="1" ht="51" customHeight="1">
      <c r="A200" s="156" t="s">
        <v>680</v>
      </c>
      <c r="B200" s="114" t="s">
        <v>42</v>
      </c>
      <c r="C200" s="146" t="s">
        <v>527</v>
      </c>
      <c r="D200" s="158" t="s">
        <v>44</v>
      </c>
      <c r="E200" s="127" t="s">
        <v>681</v>
      </c>
      <c r="F200" s="134"/>
      <c r="G200" s="78">
        <f>G201+G203</f>
        <v>1436069.2</v>
      </c>
      <c r="H200" s="17"/>
    </row>
    <row r="201" spans="1:8" s="6" customFormat="1" ht="51" customHeight="1">
      <c r="A201" s="156" t="s">
        <v>775</v>
      </c>
      <c r="B201" s="114" t="s">
        <v>42</v>
      </c>
      <c r="C201" s="146" t="s">
        <v>527</v>
      </c>
      <c r="D201" s="158" t="s">
        <v>44</v>
      </c>
      <c r="E201" s="127" t="s">
        <v>774</v>
      </c>
      <c r="F201" s="134"/>
      <c r="G201" s="78">
        <f>G202</f>
        <v>1200000</v>
      </c>
      <c r="H201" s="17"/>
    </row>
    <row r="202" spans="1:8" s="6" customFormat="1" ht="33.75" customHeight="1">
      <c r="A202" s="131" t="s">
        <v>670</v>
      </c>
      <c r="B202" s="123" t="s">
        <v>42</v>
      </c>
      <c r="C202" s="147" t="s">
        <v>527</v>
      </c>
      <c r="D202" s="157" t="s">
        <v>44</v>
      </c>
      <c r="E202" s="144" t="s">
        <v>774</v>
      </c>
      <c r="F202" s="134">
        <v>400</v>
      </c>
      <c r="G202" s="82">
        <v>1200000</v>
      </c>
      <c r="H202" s="17"/>
    </row>
    <row r="203" spans="1:8" s="6" customFormat="1" ht="36" customHeight="1">
      <c r="A203" s="156" t="s">
        <v>749</v>
      </c>
      <c r="B203" s="114" t="s">
        <v>42</v>
      </c>
      <c r="C203" s="146" t="s">
        <v>527</v>
      </c>
      <c r="D203" s="158" t="s">
        <v>44</v>
      </c>
      <c r="E203" s="122" t="s">
        <v>748</v>
      </c>
      <c r="F203" s="134"/>
      <c r="G203" s="78">
        <f>G204</f>
        <v>236069.2</v>
      </c>
      <c r="H203" s="17"/>
    </row>
    <row r="204" spans="1:8" s="6" customFormat="1" ht="33" customHeight="1">
      <c r="A204" s="155" t="s">
        <v>185</v>
      </c>
      <c r="B204" s="123" t="s">
        <v>42</v>
      </c>
      <c r="C204" s="147" t="s">
        <v>527</v>
      </c>
      <c r="D204" s="157" t="s">
        <v>44</v>
      </c>
      <c r="E204" s="124" t="s">
        <v>748</v>
      </c>
      <c r="F204" s="157" t="s">
        <v>196</v>
      </c>
      <c r="G204" s="82">
        <f>125957.6+110000+111.6</f>
        <v>236069.2</v>
      </c>
      <c r="H204" s="17"/>
    </row>
    <row r="205" spans="1:8" s="6" customFormat="1" ht="33.75" customHeight="1">
      <c r="A205" s="264" t="s">
        <v>616</v>
      </c>
      <c r="B205" s="114" t="s">
        <v>42</v>
      </c>
      <c r="C205" s="146" t="s">
        <v>527</v>
      </c>
      <c r="D205" s="158" t="s">
        <v>44</v>
      </c>
      <c r="E205" s="127" t="s">
        <v>531</v>
      </c>
      <c r="F205" s="158"/>
      <c r="G205" s="78">
        <f>G206</f>
        <v>4552200.32</v>
      </c>
      <c r="H205" s="17"/>
    </row>
    <row r="206" spans="1:8" s="6" customFormat="1" ht="66.75" customHeight="1">
      <c r="A206" s="264" t="s">
        <v>617</v>
      </c>
      <c r="B206" s="114" t="s">
        <v>42</v>
      </c>
      <c r="C206" s="146" t="s">
        <v>527</v>
      </c>
      <c r="D206" s="158" t="s">
        <v>44</v>
      </c>
      <c r="E206" s="127" t="s">
        <v>532</v>
      </c>
      <c r="F206" s="158"/>
      <c r="G206" s="78">
        <f>G207</f>
        <v>4552200.32</v>
      </c>
      <c r="H206" s="17"/>
    </row>
    <row r="207" spans="1:8" s="6" customFormat="1" ht="33.75" customHeight="1">
      <c r="A207" s="122" t="s">
        <v>530</v>
      </c>
      <c r="B207" s="114" t="s">
        <v>42</v>
      </c>
      <c r="C207" s="146" t="s">
        <v>527</v>
      </c>
      <c r="D207" s="158" t="s">
        <v>44</v>
      </c>
      <c r="E207" s="127" t="s">
        <v>533</v>
      </c>
      <c r="F207" s="158"/>
      <c r="G207" s="78">
        <f>G208+G210+G212</f>
        <v>4552200.32</v>
      </c>
      <c r="H207" s="17"/>
    </row>
    <row r="208" spans="1:8" s="6" customFormat="1" ht="21" customHeight="1">
      <c r="A208" s="122" t="s">
        <v>716</v>
      </c>
      <c r="B208" s="114" t="s">
        <v>42</v>
      </c>
      <c r="C208" s="146" t="s">
        <v>527</v>
      </c>
      <c r="D208" s="158" t="s">
        <v>44</v>
      </c>
      <c r="E208" s="127" t="s">
        <v>715</v>
      </c>
      <c r="F208" s="158"/>
      <c r="G208" s="78">
        <f>G209</f>
        <v>3283644.1</v>
      </c>
      <c r="H208" s="17"/>
    </row>
    <row r="209" spans="1:8" s="6" customFormat="1" ht="18.75" customHeight="1">
      <c r="A209" s="124" t="s">
        <v>326</v>
      </c>
      <c r="B209" s="123" t="s">
        <v>42</v>
      </c>
      <c r="C209" s="147" t="s">
        <v>527</v>
      </c>
      <c r="D209" s="157" t="s">
        <v>44</v>
      </c>
      <c r="E209" s="144" t="s">
        <v>715</v>
      </c>
      <c r="F209" s="285">
        <v>500</v>
      </c>
      <c r="G209" s="82">
        <f>492548+2551097-0.9+240000</f>
        <v>3283644.1</v>
      </c>
      <c r="H209" s="17"/>
    </row>
    <row r="210" spans="1:8" s="6" customFormat="1" ht="36" customHeight="1">
      <c r="A210" s="121" t="s">
        <v>536</v>
      </c>
      <c r="B210" s="114" t="s">
        <v>42</v>
      </c>
      <c r="C210" s="146" t="s">
        <v>527</v>
      </c>
      <c r="D210" s="158" t="s">
        <v>44</v>
      </c>
      <c r="E210" s="127" t="s">
        <v>752</v>
      </c>
      <c r="F210" s="157"/>
      <c r="G210" s="82">
        <f>G211</f>
        <v>354499</v>
      </c>
      <c r="H210" s="17"/>
    </row>
    <row r="211" spans="1:8" s="6" customFormat="1" ht="18.75" customHeight="1">
      <c r="A211" s="124" t="s">
        <v>326</v>
      </c>
      <c r="B211" s="123" t="s">
        <v>42</v>
      </c>
      <c r="C211" s="147" t="s">
        <v>527</v>
      </c>
      <c r="D211" s="157" t="s">
        <v>44</v>
      </c>
      <c r="E211" s="144" t="s">
        <v>752</v>
      </c>
      <c r="F211" s="157" t="s">
        <v>529</v>
      </c>
      <c r="G211" s="82">
        <v>354499</v>
      </c>
      <c r="H211" s="17"/>
    </row>
    <row r="212" spans="1:8" s="6" customFormat="1" ht="33.75" customHeight="1">
      <c r="A212" s="122" t="s">
        <v>536</v>
      </c>
      <c r="B212" s="114" t="s">
        <v>42</v>
      </c>
      <c r="C212" s="146" t="s">
        <v>527</v>
      </c>
      <c r="D212" s="158" t="s">
        <v>44</v>
      </c>
      <c r="E212" s="127" t="s">
        <v>586</v>
      </c>
      <c r="F212" s="158"/>
      <c r="G212" s="78">
        <f>G213+G214</f>
        <v>914057.22</v>
      </c>
      <c r="H212" s="17"/>
    </row>
    <row r="213" spans="1:8" s="6" customFormat="1" ht="36" customHeight="1">
      <c r="A213" s="131" t="s">
        <v>670</v>
      </c>
      <c r="B213" s="123" t="s">
        <v>42</v>
      </c>
      <c r="C213" s="147" t="s">
        <v>527</v>
      </c>
      <c r="D213" s="157" t="s">
        <v>44</v>
      </c>
      <c r="E213" s="144" t="s">
        <v>586</v>
      </c>
      <c r="F213" s="157" t="s">
        <v>761</v>
      </c>
      <c r="G213" s="82">
        <v>654522</v>
      </c>
      <c r="H213" s="17"/>
    </row>
    <row r="214" spans="1:8" s="6" customFormat="1" ht="21" customHeight="1">
      <c r="A214" s="124" t="s">
        <v>326</v>
      </c>
      <c r="B214" s="123" t="s">
        <v>42</v>
      </c>
      <c r="C214" s="147" t="s">
        <v>527</v>
      </c>
      <c r="D214" s="157" t="s">
        <v>44</v>
      </c>
      <c r="E214" s="144" t="s">
        <v>586</v>
      </c>
      <c r="F214" s="157" t="s">
        <v>529</v>
      </c>
      <c r="G214" s="82">
        <f>92106-27570.78+195000</f>
        <v>259535.22</v>
      </c>
      <c r="H214" s="17"/>
    </row>
    <row r="215" spans="1:8" s="6" customFormat="1" ht="18.75" customHeight="1">
      <c r="A215" s="255" t="s">
        <v>38</v>
      </c>
      <c r="B215" s="114" t="s">
        <v>42</v>
      </c>
      <c r="C215" s="146" t="s">
        <v>527</v>
      </c>
      <c r="D215" s="158" t="s">
        <v>44</v>
      </c>
      <c r="E215" s="150" t="s">
        <v>427</v>
      </c>
      <c r="F215" s="134"/>
      <c r="G215" s="78">
        <f>G216</f>
        <v>282383.72</v>
      </c>
      <c r="H215" s="17"/>
    </row>
    <row r="216" spans="1:8" s="6" customFormat="1" ht="32.25" customHeight="1">
      <c r="A216" s="255" t="s">
        <v>5</v>
      </c>
      <c r="B216" s="114" t="s">
        <v>42</v>
      </c>
      <c r="C216" s="146" t="s">
        <v>527</v>
      </c>
      <c r="D216" s="158" t="s">
        <v>44</v>
      </c>
      <c r="E216" s="150" t="s">
        <v>428</v>
      </c>
      <c r="F216" s="134"/>
      <c r="G216" s="78">
        <f>G217</f>
        <v>282383.72</v>
      </c>
      <c r="H216" s="17"/>
    </row>
    <row r="217" spans="1:8" s="6" customFormat="1" ht="51.75" customHeight="1">
      <c r="A217" s="156" t="s">
        <v>676</v>
      </c>
      <c r="B217" s="114" t="s">
        <v>42</v>
      </c>
      <c r="C217" s="146" t="s">
        <v>527</v>
      </c>
      <c r="D217" s="158" t="s">
        <v>44</v>
      </c>
      <c r="E217" s="127" t="s">
        <v>677</v>
      </c>
      <c r="F217" s="157"/>
      <c r="G217" s="78">
        <f>G218</f>
        <v>282383.72</v>
      </c>
      <c r="H217" s="17"/>
    </row>
    <row r="218" spans="1:8" s="6" customFormat="1" ht="18.75" customHeight="1">
      <c r="A218" s="132" t="s">
        <v>326</v>
      </c>
      <c r="B218" s="123" t="s">
        <v>42</v>
      </c>
      <c r="C218" s="147" t="s">
        <v>527</v>
      </c>
      <c r="D218" s="157" t="s">
        <v>44</v>
      </c>
      <c r="E218" s="144" t="s">
        <v>677</v>
      </c>
      <c r="F218" s="157" t="s">
        <v>529</v>
      </c>
      <c r="G218" s="82">
        <f>358383.72-50000-26000</f>
        <v>282383.72</v>
      </c>
      <c r="H218" s="17"/>
    </row>
    <row r="219" spans="1:8" s="22" customFormat="1" ht="17.25">
      <c r="A219" s="255" t="s">
        <v>157</v>
      </c>
      <c r="B219" s="114" t="s">
        <v>42</v>
      </c>
      <c r="C219" s="118" t="s">
        <v>50</v>
      </c>
      <c r="D219" s="118"/>
      <c r="E219" s="130"/>
      <c r="F219" s="118"/>
      <c r="G219" s="78">
        <f>G220</f>
        <v>699371</v>
      </c>
      <c r="H219" s="17"/>
    </row>
    <row r="220" spans="1:8" s="21" customFormat="1" ht="21.75" customHeight="1">
      <c r="A220" s="255" t="s">
        <v>331</v>
      </c>
      <c r="B220" s="114" t="s">
        <v>42</v>
      </c>
      <c r="C220" s="118" t="s">
        <v>50</v>
      </c>
      <c r="D220" s="118" t="s">
        <v>50</v>
      </c>
      <c r="E220" s="130"/>
      <c r="F220" s="118"/>
      <c r="G220" s="78">
        <f>G221</f>
        <v>699371</v>
      </c>
      <c r="H220" s="247"/>
    </row>
    <row r="221" spans="1:8" s="21" customFormat="1" ht="63" customHeight="1">
      <c r="A221" s="122" t="s">
        <v>621</v>
      </c>
      <c r="B221" s="114" t="s">
        <v>42</v>
      </c>
      <c r="C221" s="118" t="s">
        <v>50</v>
      </c>
      <c r="D221" s="118" t="s">
        <v>50</v>
      </c>
      <c r="E221" s="127" t="s">
        <v>446</v>
      </c>
      <c r="F221" s="118"/>
      <c r="G221" s="78">
        <f>G222+G230</f>
        <v>699371</v>
      </c>
      <c r="H221" s="247"/>
    </row>
    <row r="222" spans="1:8" s="21" customFormat="1" ht="97.5" customHeight="1">
      <c r="A222" s="255" t="s">
        <v>622</v>
      </c>
      <c r="B222" s="114" t="s">
        <v>42</v>
      </c>
      <c r="C222" s="118" t="s">
        <v>50</v>
      </c>
      <c r="D222" s="118" t="s">
        <v>50</v>
      </c>
      <c r="E222" s="127" t="s">
        <v>459</v>
      </c>
      <c r="F222" s="118"/>
      <c r="G222" s="78">
        <f>G223+G227</f>
        <v>145000</v>
      </c>
      <c r="H222" s="247"/>
    </row>
    <row r="223" spans="1:8" s="21" customFormat="1" ht="36" customHeight="1">
      <c r="A223" s="258" t="s">
        <v>236</v>
      </c>
      <c r="B223" s="123" t="s">
        <v>42</v>
      </c>
      <c r="C223" s="115" t="s">
        <v>50</v>
      </c>
      <c r="D223" s="115" t="s">
        <v>50</v>
      </c>
      <c r="E223" s="122" t="s">
        <v>501</v>
      </c>
      <c r="F223" s="135"/>
      <c r="G223" s="78">
        <f>G224</f>
        <v>93000</v>
      </c>
      <c r="H223" s="247"/>
    </row>
    <row r="224" spans="1:8" s="21" customFormat="1" ht="20.25" customHeight="1">
      <c r="A224" s="256" t="s">
        <v>22</v>
      </c>
      <c r="B224" s="123" t="s">
        <v>42</v>
      </c>
      <c r="C224" s="115" t="s">
        <v>50</v>
      </c>
      <c r="D224" s="115" t="s">
        <v>50</v>
      </c>
      <c r="E224" s="124" t="s">
        <v>237</v>
      </c>
      <c r="F224" s="134"/>
      <c r="G224" s="82">
        <f>G225+G226</f>
        <v>93000</v>
      </c>
      <c r="H224" s="247"/>
    </row>
    <row r="225" spans="1:8" s="21" customFormat="1" ht="38.25" customHeight="1">
      <c r="A225" s="256" t="s">
        <v>185</v>
      </c>
      <c r="B225" s="123" t="s">
        <v>42</v>
      </c>
      <c r="C225" s="115" t="s">
        <v>50</v>
      </c>
      <c r="D225" s="115" t="s">
        <v>50</v>
      </c>
      <c r="E225" s="124" t="s">
        <v>237</v>
      </c>
      <c r="F225" s="126">
        <v>200</v>
      </c>
      <c r="G225" s="82">
        <v>50000</v>
      </c>
      <c r="H225" s="247"/>
    </row>
    <row r="226" spans="1:8" s="21" customFormat="1" ht="19.5" customHeight="1">
      <c r="A226" s="256" t="s">
        <v>327</v>
      </c>
      <c r="B226" s="123" t="s">
        <v>42</v>
      </c>
      <c r="C226" s="115" t="s">
        <v>50</v>
      </c>
      <c r="D226" s="115" t="s">
        <v>50</v>
      </c>
      <c r="E226" s="124" t="s">
        <v>237</v>
      </c>
      <c r="F226" s="126">
        <v>300</v>
      </c>
      <c r="G226" s="82">
        <f>35000+8000</f>
        <v>43000</v>
      </c>
      <c r="H226" s="247"/>
    </row>
    <row r="227" spans="1:7" s="23" customFormat="1" ht="49.5" customHeight="1">
      <c r="A227" s="258" t="s">
        <v>62</v>
      </c>
      <c r="B227" s="114" t="s">
        <v>42</v>
      </c>
      <c r="C227" s="118" t="s">
        <v>50</v>
      </c>
      <c r="D227" s="118" t="s">
        <v>50</v>
      </c>
      <c r="E227" s="122" t="s">
        <v>502</v>
      </c>
      <c r="F227" s="129"/>
      <c r="G227" s="78">
        <f>G228</f>
        <v>52000</v>
      </c>
    </row>
    <row r="228" spans="1:8" s="13" customFormat="1" ht="20.25" customHeight="1">
      <c r="A228" s="256" t="s">
        <v>22</v>
      </c>
      <c r="B228" s="123" t="s">
        <v>42</v>
      </c>
      <c r="C228" s="115" t="s">
        <v>50</v>
      </c>
      <c r="D228" s="115" t="s">
        <v>50</v>
      </c>
      <c r="E228" s="124" t="s">
        <v>238</v>
      </c>
      <c r="F228" s="126"/>
      <c r="G228" s="82">
        <f>G229</f>
        <v>52000</v>
      </c>
      <c r="H228" s="246"/>
    </row>
    <row r="229" spans="1:8" s="10" customFormat="1" ht="35.25" customHeight="1">
      <c r="A229" s="256" t="s">
        <v>185</v>
      </c>
      <c r="B229" s="123" t="s">
        <v>42</v>
      </c>
      <c r="C229" s="115" t="s">
        <v>50</v>
      </c>
      <c r="D229" s="115" t="s">
        <v>50</v>
      </c>
      <c r="E229" s="124" t="s">
        <v>238</v>
      </c>
      <c r="F229" s="126">
        <v>200</v>
      </c>
      <c r="G229" s="82">
        <v>52000</v>
      </c>
      <c r="H229" s="246"/>
    </row>
    <row r="230" spans="1:8" s="14" customFormat="1" ht="82.5" customHeight="1">
      <c r="A230" s="122" t="s">
        <v>623</v>
      </c>
      <c r="B230" s="114" t="s">
        <v>42</v>
      </c>
      <c r="C230" s="118" t="s">
        <v>50</v>
      </c>
      <c r="D230" s="118" t="s">
        <v>50</v>
      </c>
      <c r="E230" s="127" t="s">
        <v>458</v>
      </c>
      <c r="F230" s="118"/>
      <c r="G230" s="78">
        <f>G231</f>
        <v>554371</v>
      </c>
      <c r="H230" s="247"/>
    </row>
    <row r="231" spans="1:8" s="14" customFormat="1" ht="35.25" customHeight="1">
      <c r="A231" s="255" t="s">
        <v>239</v>
      </c>
      <c r="B231" s="114" t="s">
        <v>42</v>
      </c>
      <c r="C231" s="118" t="s">
        <v>50</v>
      </c>
      <c r="D231" s="118" t="s">
        <v>50</v>
      </c>
      <c r="E231" s="122" t="s">
        <v>503</v>
      </c>
      <c r="F231" s="135"/>
      <c r="G231" s="78">
        <f>G232+G234+G236</f>
        <v>554371</v>
      </c>
      <c r="H231" s="247"/>
    </row>
    <row r="232" spans="1:8" s="14" customFormat="1" ht="19.5" customHeight="1">
      <c r="A232" s="255" t="s">
        <v>256</v>
      </c>
      <c r="B232" s="114" t="s">
        <v>42</v>
      </c>
      <c r="C232" s="280" t="s">
        <v>50</v>
      </c>
      <c r="D232" s="280" t="s">
        <v>50</v>
      </c>
      <c r="E232" s="119" t="s">
        <v>241</v>
      </c>
      <c r="F232" s="135"/>
      <c r="G232" s="78">
        <f>G233</f>
        <v>30000</v>
      </c>
      <c r="H232" s="247"/>
    </row>
    <row r="233" spans="1:7" s="23" customFormat="1" ht="33.75" customHeight="1">
      <c r="A233" s="256" t="s">
        <v>185</v>
      </c>
      <c r="B233" s="123" t="s">
        <v>42</v>
      </c>
      <c r="C233" s="115" t="s">
        <v>50</v>
      </c>
      <c r="D233" s="115" t="s">
        <v>50</v>
      </c>
      <c r="E233" s="116" t="s">
        <v>241</v>
      </c>
      <c r="F233" s="160">
        <v>200</v>
      </c>
      <c r="G233" s="82">
        <v>30000</v>
      </c>
    </row>
    <row r="234" spans="1:7" s="23" customFormat="1" ht="18" customHeight="1">
      <c r="A234" s="156" t="s">
        <v>753</v>
      </c>
      <c r="B234" s="114" t="s">
        <v>42</v>
      </c>
      <c r="C234" s="280" t="s">
        <v>50</v>
      </c>
      <c r="D234" s="280" t="s">
        <v>50</v>
      </c>
      <c r="E234" s="122" t="s">
        <v>754</v>
      </c>
      <c r="F234" s="160"/>
      <c r="G234" s="78">
        <f>G235</f>
        <v>187716</v>
      </c>
    </row>
    <row r="235" spans="1:7" s="23" customFormat="1" ht="18" customHeight="1">
      <c r="A235" s="125" t="s">
        <v>327</v>
      </c>
      <c r="B235" s="123" t="s">
        <v>42</v>
      </c>
      <c r="C235" s="115" t="s">
        <v>50</v>
      </c>
      <c r="D235" s="115" t="s">
        <v>50</v>
      </c>
      <c r="E235" s="124" t="s">
        <v>754</v>
      </c>
      <c r="F235" s="160">
        <v>300</v>
      </c>
      <c r="G235" s="82">
        <v>187716</v>
      </c>
    </row>
    <row r="236" spans="1:7" s="23" customFormat="1" ht="35.25" customHeight="1">
      <c r="A236" s="255" t="s">
        <v>240</v>
      </c>
      <c r="B236" s="123" t="s">
        <v>42</v>
      </c>
      <c r="C236" s="115" t="s">
        <v>50</v>
      </c>
      <c r="D236" s="115" t="s">
        <v>50</v>
      </c>
      <c r="E236" s="122" t="s">
        <v>242</v>
      </c>
      <c r="F236" s="160"/>
      <c r="G236" s="82">
        <f>G237</f>
        <v>336655</v>
      </c>
    </row>
    <row r="237" spans="1:8" s="10" customFormat="1" ht="16.5" customHeight="1">
      <c r="A237" s="256" t="s">
        <v>327</v>
      </c>
      <c r="B237" s="123" t="s">
        <v>42</v>
      </c>
      <c r="C237" s="115" t="s">
        <v>50</v>
      </c>
      <c r="D237" s="115" t="s">
        <v>50</v>
      </c>
      <c r="E237" s="124" t="s">
        <v>242</v>
      </c>
      <c r="F237" s="126">
        <v>300</v>
      </c>
      <c r="G237" s="82">
        <f>349026-4371-8000</f>
        <v>336655</v>
      </c>
      <c r="H237" s="246"/>
    </row>
    <row r="238" spans="1:8" s="10" customFormat="1" ht="16.5" customHeight="1">
      <c r="A238" s="117" t="s">
        <v>329</v>
      </c>
      <c r="B238" s="114" t="s">
        <v>42</v>
      </c>
      <c r="C238" s="274" t="s">
        <v>51</v>
      </c>
      <c r="D238" s="129"/>
      <c r="E238" s="122"/>
      <c r="F238" s="129"/>
      <c r="G238" s="78">
        <f>G239</f>
        <v>33000</v>
      </c>
      <c r="H238" s="246"/>
    </row>
    <row r="239" spans="1:8" s="10" customFormat="1" ht="16.5" customHeight="1">
      <c r="A239" s="117" t="s">
        <v>20</v>
      </c>
      <c r="B239" s="114" t="s">
        <v>42</v>
      </c>
      <c r="C239" s="274" t="s">
        <v>51</v>
      </c>
      <c r="D239" s="274" t="s">
        <v>43</v>
      </c>
      <c r="E239" s="122"/>
      <c r="F239" s="129"/>
      <c r="G239" s="78">
        <f>G240</f>
        <v>33000</v>
      </c>
      <c r="H239" s="246"/>
    </row>
    <row r="240" spans="1:8" s="10" customFormat="1" ht="23.25" customHeight="1">
      <c r="A240" s="117" t="s">
        <v>38</v>
      </c>
      <c r="B240" s="114" t="s">
        <v>42</v>
      </c>
      <c r="C240" s="274" t="s">
        <v>51</v>
      </c>
      <c r="D240" s="274" t="s">
        <v>43</v>
      </c>
      <c r="E240" s="127" t="s">
        <v>427</v>
      </c>
      <c r="F240" s="129"/>
      <c r="G240" s="78">
        <f>G241</f>
        <v>33000</v>
      </c>
      <c r="H240" s="246"/>
    </row>
    <row r="241" spans="1:8" s="10" customFormat="1" ht="32.25" customHeight="1">
      <c r="A241" s="117" t="s">
        <v>5</v>
      </c>
      <c r="B241" s="114" t="s">
        <v>42</v>
      </c>
      <c r="C241" s="274" t="s">
        <v>51</v>
      </c>
      <c r="D241" s="274" t="s">
        <v>43</v>
      </c>
      <c r="E241" s="127" t="s">
        <v>428</v>
      </c>
      <c r="F241" s="129"/>
      <c r="G241" s="78">
        <f>G242</f>
        <v>33000</v>
      </c>
      <c r="H241" s="246"/>
    </row>
    <row r="242" spans="1:8" s="10" customFormat="1" ht="112.5" customHeight="1">
      <c r="A242" s="117" t="s">
        <v>663</v>
      </c>
      <c r="B242" s="114" t="s">
        <v>42</v>
      </c>
      <c r="C242" s="274" t="s">
        <v>51</v>
      </c>
      <c r="D242" s="274" t="s">
        <v>43</v>
      </c>
      <c r="E242" s="122" t="s">
        <v>662</v>
      </c>
      <c r="F242" s="129"/>
      <c r="G242" s="78">
        <f>G243</f>
        <v>33000</v>
      </c>
      <c r="H242" s="246"/>
    </row>
    <row r="243" spans="1:8" s="10" customFormat="1" ht="18" customHeight="1">
      <c r="A243" s="132" t="s">
        <v>326</v>
      </c>
      <c r="B243" s="123" t="s">
        <v>42</v>
      </c>
      <c r="C243" s="115" t="s">
        <v>51</v>
      </c>
      <c r="D243" s="115" t="s">
        <v>43</v>
      </c>
      <c r="E243" s="124" t="s">
        <v>662</v>
      </c>
      <c r="F243" s="126">
        <v>500</v>
      </c>
      <c r="G243" s="82">
        <v>33000</v>
      </c>
      <c r="H243" s="246"/>
    </row>
    <row r="244" spans="1:8" s="10" customFormat="1" ht="16.5" customHeight="1">
      <c r="A244" s="255" t="s">
        <v>152</v>
      </c>
      <c r="B244" s="114" t="s">
        <v>42</v>
      </c>
      <c r="C244" s="146" t="s">
        <v>48</v>
      </c>
      <c r="D244" s="147"/>
      <c r="E244" s="124"/>
      <c r="F244" s="126"/>
      <c r="G244" s="78">
        <f aca="true" t="shared" si="0" ref="G244:G249">G245</f>
        <v>344159</v>
      </c>
      <c r="H244" s="246"/>
    </row>
    <row r="245" spans="1:8" s="10" customFormat="1" ht="16.5" customHeight="1">
      <c r="A245" s="255" t="s">
        <v>119</v>
      </c>
      <c r="B245" s="114" t="s">
        <v>42</v>
      </c>
      <c r="C245" s="146" t="s">
        <v>48</v>
      </c>
      <c r="D245" s="118" t="s">
        <v>50</v>
      </c>
      <c r="E245" s="124"/>
      <c r="F245" s="126"/>
      <c r="G245" s="78">
        <f t="shared" si="0"/>
        <v>344159</v>
      </c>
      <c r="H245" s="246"/>
    </row>
    <row r="246" spans="1:8" s="10" customFormat="1" ht="66.75" customHeight="1">
      <c r="A246" s="255" t="s">
        <v>766</v>
      </c>
      <c r="B246" s="114" t="s">
        <v>42</v>
      </c>
      <c r="C246" s="146" t="s">
        <v>48</v>
      </c>
      <c r="D246" s="118" t="s">
        <v>50</v>
      </c>
      <c r="E246" s="127" t="s">
        <v>425</v>
      </c>
      <c r="F246" s="129"/>
      <c r="G246" s="78">
        <f t="shared" si="0"/>
        <v>344159</v>
      </c>
      <c r="H246" s="246"/>
    </row>
    <row r="247" spans="1:8" s="10" customFormat="1" ht="101.25" customHeight="1">
      <c r="A247" s="255" t="s">
        <v>767</v>
      </c>
      <c r="B247" s="114" t="s">
        <v>42</v>
      </c>
      <c r="C247" s="146" t="s">
        <v>48</v>
      </c>
      <c r="D247" s="118" t="s">
        <v>50</v>
      </c>
      <c r="E247" s="127" t="s">
        <v>426</v>
      </c>
      <c r="F247" s="118"/>
      <c r="G247" s="78">
        <f t="shared" si="0"/>
        <v>344159</v>
      </c>
      <c r="H247" s="246"/>
    </row>
    <row r="248" spans="1:8" s="10" customFormat="1" ht="66.75" customHeight="1">
      <c r="A248" s="255" t="s">
        <v>768</v>
      </c>
      <c r="B248" s="114" t="s">
        <v>42</v>
      </c>
      <c r="C248" s="146" t="s">
        <v>48</v>
      </c>
      <c r="D248" s="118" t="s">
        <v>50</v>
      </c>
      <c r="E248" s="127" t="s">
        <v>510</v>
      </c>
      <c r="F248" s="118"/>
      <c r="G248" s="78">
        <f t="shared" si="0"/>
        <v>344159</v>
      </c>
      <c r="H248" s="246"/>
    </row>
    <row r="249" spans="1:8" s="10" customFormat="1" ht="36" customHeight="1">
      <c r="A249" s="156" t="s">
        <v>769</v>
      </c>
      <c r="B249" s="114" t="s">
        <v>42</v>
      </c>
      <c r="C249" s="146" t="s">
        <v>48</v>
      </c>
      <c r="D249" s="118" t="s">
        <v>50</v>
      </c>
      <c r="E249" s="127" t="s">
        <v>153</v>
      </c>
      <c r="F249" s="118"/>
      <c r="G249" s="78">
        <f t="shared" si="0"/>
        <v>344159</v>
      </c>
      <c r="H249" s="246"/>
    </row>
    <row r="250" spans="1:8" s="10" customFormat="1" ht="36" customHeight="1">
      <c r="A250" s="256" t="s">
        <v>185</v>
      </c>
      <c r="B250" s="123" t="s">
        <v>42</v>
      </c>
      <c r="C250" s="147" t="s">
        <v>48</v>
      </c>
      <c r="D250" s="115" t="s">
        <v>50</v>
      </c>
      <c r="E250" s="144" t="s">
        <v>153</v>
      </c>
      <c r="F250" s="126">
        <v>200</v>
      </c>
      <c r="G250" s="82">
        <f>12012+332147</f>
        <v>344159</v>
      </c>
      <c r="H250" s="246"/>
    </row>
    <row r="251" spans="1:8" s="22" customFormat="1" ht="17.25">
      <c r="A251" s="255" t="s">
        <v>198</v>
      </c>
      <c r="B251" s="114" t="s">
        <v>42</v>
      </c>
      <c r="C251" s="118" t="s">
        <v>52</v>
      </c>
      <c r="D251" s="118"/>
      <c r="E251" s="130"/>
      <c r="F251" s="118"/>
      <c r="G251" s="78">
        <f>G252+G264+G258</f>
        <v>6430441</v>
      </c>
      <c r="H251" s="17"/>
    </row>
    <row r="252" spans="1:8" s="24" customFormat="1" ht="15">
      <c r="A252" s="255" t="s">
        <v>188</v>
      </c>
      <c r="B252" s="114" t="s">
        <v>42</v>
      </c>
      <c r="C252" s="118" t="s">
        <v>52</v>
      </c>
      <c r="D252" s="118" t="s">
        <v>43</v>
      </c>
      <c r="E252" s="130"/>
      <c r="F252" s="161"/>
      <c r="G252" s="78">
        <f>G254</f>
        <v>664490</v>
      </c>
      <c r="H252" s="17"/>
    </row>
    <row r="253" spans="1:8" s="24" customFormat="1" ht="36.75" customHeight="1">
      <c r="A253" s="122" t="s">
        <v>593</v>
      </c>
      <c r="B253" s="114" t="s">
        <v>42</v>
      </c>
      <c r="C253" s="118" t="s">
        <v>52</v>
      </c>
      <c r="D253" s="118" t="s">
        <v>43</v>
      </c>
      <c r="E253" s="127" t="s">
        <v>434</v>
      </c>
      <c r="F253" s="161"/>
      <c r="G253" s="78">
        <f>G254</f>
        <v>664490</v>
      </c>
      <c r="H253" s="17"/>
    </row>
    <row r="254" spans="1:8" s="15" customFormat="1" ht="63.75" customHeight="1">
      <c r="A254" s="122" t="s">
        <v>641</v>
      </c>
      <c r="B254" s="114" t="s">
        <v>42</v>
      </c>
      <c r="C254" s="118" t="s">
        <v>52</v>
      </c>
      <c r="D254" s="118" t="s">
        <v>43</v>
      </c>
      <c r="E254" s="127" t="s">
        <v>452</v>
      </c>
      <c r="F254" s="161"/>
      <c r="G254" s="78">
        <f>G255</f>
        <v>664490</v>
      </c>
      <c r="H254" s="247"/>
    </row>
    <row r="255" spans="1:8" s="15" customFormat="1" ht="30.75" customHeight="1">
      <c r="A255" s="258" t="s">
        <v>243</v>
      </c>
      <c r="B255" s="114" t="s">
        <v>42</v>
      </c>
      <c r="C255" s="118" t="s">
        <v>52</v>
      </c>
      <c r="D255" s="118" t="s">
        <v>43</v>
      </c>
      <c r="E255" s="127" t="s">
        <v>511</v>
      </c>
      <c r="F255" s="161"/>
      <c r="G255" s="78">
        <f>G256</f>
        <v>664490</v>
      </c>
      <c r="H255" s="247"/>
    </row>
    <row r="256" spans="1:8" s="15" customFormat="1" ht="33" customHeight="1">
      <c r="A256" s="257" t="s">
        <v>317</v>
      </c>
      <c r="B256" s="123" t="s">
        <v>42</v>
      </c>
      <c r="C256" s="115" t="s">
        <v>52</v>
      </c>
      <c r="D256" s="115" t="s">
        <v>43</v>
      </c>
      <c r="E256" s="116" t="s">
        <v>244</v>
      </c>
      <c r="F256" s="134"/>
      <c r="G256" s="82">
        <f>G257</f>
        <v>664490</v>
      </c>
      <c r="H256" s="247"/>
    </row>
    <row r="257" spans="1:8" s="10" customFormat="1" ht="16.5" customHeight="1">
      <c r="A257" s="256" t="s">
        <v>327</v>
      </c>
      <c r="B257" s="123" t="s">
        <v>42</v>
      </c>
      <c r="C257" s="115" t="s">
        <v>52</v>
      </c>
      <c r="D257" s="115" t="s">
        <v>43</v>
      </c>
      <c r="E257" s="116" t="s">
        <v>244</v>
      </c>
      <c r="F257" s="126">
        <v>300</v>
      </c>
      <c r="G257" s="82">
        <v>664490</v>
      </c>
      <c r="H257" s="246"/>
    </row>
    <row r="258" spans="1:8" s="11" customFormat="1" ht="16.5">
      <c r="A258" s="255" t="s">
        <v>199</v>
      </c>
      <c r="B258" s="114" t="s">
        <v>42</v>
      </c>
      <c r="C258" s="118" t="s">
        <v>52</v>
      </c>
      <c r="D258" s="118" t="s">
        <v>46</v>
      </c>
      <c r="E258" s="127"/>
      <c r="F258" s="126"/>
      <c r="G258" s="78">
        <f>G259</f>
        <v>4012751</v>
      </c>
      <c r="H258" s="17"/>
    </row>
    <row r="259" spans="1:8" s="6" customFormat="1" ht="33.75" customHeight="1">
      <c r="A259" s="122" t="s">
        <v>593</v>
      </c>
      <c r="B259" s="114" t="s">
        <v>42</v>
      </c>
      <c r="C259" s="118" t="s">
        <v>52</v>
      </c>
      <c r="D259" s="118" t="s">
        <v>46</v>
      </c>
      <c r="E259" s="127" t="s">
        <v>434</v>
      </c>
      <c r="F259" s="129"/>
      <c r="G259" s="78">
        <f>G260</f>
        <v>4012751</v>
      </c>
      <c r="H259" s="17"/>
    </row>
    <row r="260" spans="1:8" s="8" customFormat="1" ht="64.5" customHeight="1">
      <c r="A260" s="122" t="s">
        <v>596</v>
      </c>
      <c r="B260" s="114" t="s">
        <v>42</v>
      </c>
      <c r="C260" s="118" t="s">
        <v>52</v>
      </c>
      <c r="D260" s="118" t="s">
        <v>46</v>
      </c>
      <c r="E260" s="127" t="s">
        <v>451</v>
      </c>
      <c r="F260" s="129"/>
      <c r="G260" s="78">
        <f>G261</f>
        <v>4012751</v>
      </c>
      <c r="H260" s="216"/>
    </row>
    <row r="261" spans="1:8" s="8" customFormat="1" ht="66.75" customHeight="1">
      <c r="A261" s="255" t="s">
        <v>245</v>
      </c>
      <c r="B261" s="114" t="s">
        <v>42</v>
      </c>
      <c r="C261" s="118" t="s">
        <v>52</v>
      </c>
      <c r="D261" s="118" t="s">
        <v>46</v>
      </c>
      <c r="E261" s="122" t="s">
        <v>513</v>
      </c>
      <c r="F261" s="134"/>
      <c r="G261" s="78">
        <f>G262</f>
        <v>4012751</v>
      </c>
      <c r="H261" s="216"/>
    </row>
    <row r="262" spans="1:8" s="8" customFormat="1" ht="33.75" customHeight="1">
      <c r="A262" s="257" t="s">
        <v>200</v>
      </c>
      <c r="B262" s="123" t="s">
        <v>42</v>
      </c>
      <c r="C262" s="115" t="s">
        <v>52</v>
      </c>
      <c r="D262" s="115" t="s">
        <v>46</v>
      </c>
      <c r="E262" s="124" t="s">
        <v>246</v>
      </c>
      <c r="F262" s="134"/>
      <c r="G262" s="82">
        <f>G263</f>
        <v>4012751</v>
      </c>
      <c r="H262" s="216"/>
    </row>
    <row r="263" spans="1:8" s="10" customFormat="1" ht="16.5" customHeight="1">
      <c r="A263" s="256" t="s">
        <v>327</v>
      </c>
      <c r="B263" s="123" t="s">
        <v>42</v>
      </c>
      <c r="C263" s="115" t="s">
        <v>52</v>
      </c>
      <c r="D263" s="115" t="s">
        <v>46</v>
      </c>
      <c r="E263" s="124" t="s">
        <v>246</v>
      </c>
      <c r="F263" s="126">
        <v>300</v>
      </c>
      <c r="G263" s="82">
        <v>4012751</v>
      </c>
      <c r="H263" s="246"/>
    </row>
    <row r="264" spans="1:8" s="10" customFormat="1" ht="21.75" customHeight="1">
      <c r="A264" s="255" t="s">
        <v>57</v>
      </c>
      <c r="B264" s="114" t="s">
        <v>42</v>
      </c>
      <c r="C264" s="118" t="s">
        <v>52</v>
      </c>
      <c r="D264" s="118" t="s">
        <v>49</v>
      </c>
      <c r="E264" s="130"/>
      <c r="F264" s="126"/>
      <c r="G264" s="78">
        <f>G265+G271</f>
        <v>1753200</v>
      </c>
      <c r="H264" s="246"/>
    </row>
    <row r="265" spans="1:8" s="10" customFormat="1" ht="34.5" customHeight="1">
      <c r="A265" s="122" t="s">
        <v>593</v>
      </c>
      <c r="B265" s="114" t="s">
        <v>42</v>
      </c>
      <c r="C265" s="118" t="s">
        <v>52</v>
      </c>
      <c r="D265" s="118" t="s">
        <v>49</v>
      </c>
      <c r="E265" s="127" t="s">
        <v>434</v>
      </c>
      <c r="F265" s="126"/>
      <c r="G265" s="78">
        <f>G266</f>
        <v>1461000</v>
      </c>
      <c r="H265" s="246"/>
    </row>
    <row r="266" spans="1:8" s="10" customFormat="1" ht="81.75" customHeight="1">
      <c r="A266" s="122" t="s">
        <v>632</v>
      </c>
      <c r="B266" s="114" t="s">
        <v>42</v>
      </c>
      <c r="C266" s="118" t="s">
        <v>52</v>
      </c>
      <c r="D266" s="118" t="s">
        <v>49</v>
      </c>
      <c r="E266" s="127" t="s">
        <v>450</v>
      </c>
      <c r="F266" s="129"/>
      <c r="G266" s="78">
        <f>G267</f>
        <v>1461000</v>
      </c>
      <c r="H266" s="246"/>
    </row>
    <row r="267" spans="1:8" s="10" customFormat="1" ht="46.5">
      <c r="A267" s="258" t="s">
        <v>247</v>
      </c>
      <c r="B267" s="114" t="s">
        <v>42</v>
      </c>
      <c r="C267" s="118" t="s">
        <v>52</v>
      </c>
      <c r="D267" s="118" t="s">
        <v>49</v>
      </c>
      <c r="E267" s="122" t="s">
        <v>514</v>
      </c>
      <c r="F267" s="135"/>
      <c r="G267" s="78">
        <f>G268</f>
        <v>1461000</v>
      </c>
      <c r="H267" s="246"/>
    </row>
    <row r="268" spans="1:8" s="10" customFormat="1" ht="33" customHeight="1">
      <c r="A268" s="257" t="s">
        <v>23</v>
      </c>
      <c r="B268" s="123" t="s">
        <v>42</v>
      </c>
      <c r="C268" s="115" t="s">
        <v>52</v>
      </c>
      <c r="D268" s="115" t="s">
        <v>49</v>
      </c>
      <c r="E268" s="124" t="s">
        <v>248</v>
      </c>
      <c r="F268" s="134"/>
      <c r="G268" s="78">
        <f>G269+G270</f>
        <v>1461000</v>
      </c>
      <c r="H268" s="246"/>
    </row>
    <row r="269" spans="1:8" s="10" customFormat="1" ht="66" customHeight="1">
      <c r="A269" s="256" t="s">
        <v>54</v>
      </c>
      <c r="B269" s="123" t="s">
        <v>42</v>
      </c>
      <c r="C269" s="115" t="s">
        <v>52</v>
      </c>
      <c r="D269" s="115" t="s">
        <v>49</v>
      </c>
      <c r="E269" s="124" t="s">
        <v>248</v>
      </c>
      <c r="F269" s="134">
        <v>100</v>
      </c>
      <c r="G269" s="82">
        <v>1396819</v>
      </c>
      <c r="H269" s="246"/>
    </row>
    <row r="270" spans="1:8" s="10" customFormat="1" ht="30.75">
      <c r="A270" s="256" t="s">
        <v>185</v>
      </c>
      <c r="B270" s="123" t="s">
        <v>42</v>
      </c>
      <c r="C270" s="115" t="s">
        <v>52</v>
      </c>
      <c r="D270" s="115" t="s">
        <v>49</v>
      </c>
      <c r="E270" s="124" t="s">
        <v>248</v>
      </c>
      <c r="F270" s="134">
        <v>200</v>
      </c>
      <c r="G270" s="82">
        <v>64181</v>
      </c>
      <c r="H270" s="246"/>
    </row>
    <row r="271" spans="1:8" s="8" customFormat="1" ht="36.75" customHeight="1">
      <c r="A271" s="122" t="s">
        <v>633</v>
      </c>
      <c r="B271" s="114" t="s">
        <v>42</v>
      </c>
      <c r="C271" s="118" t="s">
        <v>52</v>
      </c>
      <c r="D271" s="118" t="s">
        <v>49</v>
      </c>
      <c r="E271" s="127" t="s">
        <v>441</v>
      </c>
      <c r="F271" s="118"/>
      <c r="G271" s="78">
        <f>G272</f>
        <v>292200</v>
      </c>
      <c r="H271" s="216"/>
    </row>
    <row r="272" spans="1:8" s="8" customFormat="1" ht="64.5" customHeight="1">
      <c r="A272" s="122" t="s">
        <v>634</v>
      </c>
      <c r="B272" s="114" t="s">
        <v>42</v>
      </c>
      <c r="C272" s="118" t="s">
        <v>52</v>
      </c>
      <c r="D272" s="118" t="s">
        <v>49</v>
      </c>
      <c r="E272" s="127" t="s">
        <v>518</v>
      </c>
      <c r="F272" s="118"/>
      <c r="G272" s="78">
        <f>G273</f>
        <v>292200</v>
      </c>
      <c r="H272" s="216"/>
    </row>
    <row r="273" spans="1:8" s="8" customFormat="1" ht="36" customHeight="1">
      <c r="A273" s="122" t="s">
        <v>249</v>
      </c>
      <c r="B273" s="114" t="s">
        <v>42</v>
      </c>
      <c r="C273" s="118" t="s">
        <v>52</v>
      </c>
      <c r="D273" s="118" t="s">
        <v>49</v>
      </c>
      <c r="E273" s="122" t="s">
        <v>521</v>
      </c>
      <c r="F273" s="135"/>
      <c r="G273" s="78">
        <f>G274</f>
        <v>292200</v>
      </c>
      <c r="H273" s="216"/>
    </row>
    <row r="274" spans="1:8" s="8" customFormat="1" ht="48.75" customHeight="1">
      <c r="A274" s="257" t="s">
        <v>354</v>
      </c>
      <c r="B274" s="123" t="s">
        <v>42</v>
      </c>
      <c r="C274" s="115" t="s">
        <v>52</v>
      </c>
      <c r="D274" s="115" t="s">
        <v>49</v>
      </c>
      <c r="E274" s="124" t="s">
        <v>250</v>
      </c>
      <c r="F274" s="134"/>
      <c r="G274" s="82">
        <f>G275+G276</f>
        <v>292200</v>
      </c>
      <c r="H274" s="216"/>
    </row>
    <row r="275" spans="1:8" s="10" customFormat="1" ht="64.5" customHeight="1">
      <c r="A275" s="256" t="s">
        <v>54</v>
      </c>
      <c r="B275" s="123" t="s">
        <v>42</v>
      </c>
      <c r="C275" s="115" t="s">
        <v>52</v>
      </c>
      <c r="D275" s="115" t="s">
        <v>49</v>
      </c>
      <c r="E275" s="124" t="s">
        <v>250</v>
      </c>
      <c r="F275" s="126">
        <v>100</v>
      </c>
      <c r="G275" s="82">
        <v>290961</v>
      </c>
      <c r="H275" s="246"/>
    </row>
    <row r="276" spans="1:8" s="13" customFormat="1" ht="33" customHeight="1">
      <c r="A276" s="256" t="s">
        <v>185</v>
      </c>
      <c r="B276" s="123" t="s">
        <v>42</v>
      </c>
      <c r="C276" s="115" t="s">
        <v>52</v>
      </c>
      <c r="D276" s="115" t="s">
        <v>49</v>
      </c>
      <c r="E276" s="124" t="s">
        <v>250</v>
      </c>
      <c r="F276" s="126">
        <v>200</v>
      </c>
      <c r="G276" s="82">
        <v>1239</v>
      </c>
      <c r="H276" s="246"/>
    </row>
    <row r="277" spans="1:8" s="22" customFormat="1" ht="16.5" customHeight="1">
      <c r="A277" s="255" t="s">
        <v>35</v>
      </c>
      <c r="B277" s="114" t="s">
        <v>42</v>
      </c>
      <c r="C277" s="118" t="s">
        <v>303</v>
      </c>
      <c r="D277" s="118"/>
      <c r="E277" s="130"/>
      <c r="F277" s="126"/>
      <c r="G277" s="78">
        <f aca="true" t="shared" si="1" ref="G277:G282">G278</f>
        <v>254900</v>
      </c>
      <c r="H277" s="17"/>
    </row>
    <row r="278" spans="1:8" s="25" customFormat="1" ht="16.5">
      <c r="A278" s="255" t="s">
        <v>36</v>
      </c>
      <c r="B278" s="114" t="s">
        <v>42</v>
      </c>
      <c r="C278" s="118" t="s">
        <v>303</v>
      </c>
      <c r="D278" s="118" t="s">
        <v>43</v>
      </c>
      <c r="E278" s="130"/>
      <c r="F278" s="126"/>
      <c r="G278" s="78">
        <f t="shared" si="1"/>
        <v>254900</v>
      </c>
      <c r="H278" s="17"/>
    </row>
    <row r="279" spans="1:8" s="6" customFormat="1" ht="66" customHeight="1">
      <c r="A279" s="122" t="s">
        <v>621</v>
      </c>
      <c r="B279" s="114" t="s">
        <v>42</v>
      </c>
      <c r="C279" s="118" t="s">
        <v>303</v>
      </c>
      <c r="D279" s="118" t="s">
        <v>43</v>
      </c>
      <c r="E279" s="127" t="s">
        <v>446</v>
      </c>
      <c r="F279" s="129"/>
      <c r="G279" s="78">
        <f t="shared" si="1"/>
        <v>254900</v>
      </c>
      <c r="H279" s="17"/>
    </row>
    <row r="280" spans="1:8" s="26" customFormat="1" ht="99.75" customHeight="1">
      <c r="A280" s="255" t="s">
        <v>635</v>
      </c>
      <c r="B280" s="114" t="s">
        <v>42</v>
      </c>
      <c r="C280" s="118" t="s">
        <v>303</v>
      </c>
      <c r="D280" s="118" t="s">
        <v>43</v>
      </c>
      <c r="E280" s="127" t="s">
        <v>449</v>
      </c>
      <c r="F280" s="129"/>
      <c r="G280" s="78">
        <f>G281+G284</f>
        <v>254900</v>
      </c>
      <c r="H280" s="216"/>
    </row>
    <row r="281" spans="1:8" s="26" customFormat="1" ht="67.5" customHeight="1">
      <c r="A281" s="258" t="s">
        <v>260</v>
      </c>
      <c r="B281" s="114" t="s">
        <v>42</v>
      </c>
      <c r="C281" s="118" t="s">
        <v>303</v>
      </c>
      <c r="D281" s="118" t="s">
        <v>43</v>
      </c>
      <c r="E281" s="122" t="s">
        <v>515</v>
      </c>
      <c r="F281" s="135"/>
      <c r="G281" s="78">
        <f t="shared" si="1"/>
        <v>244900</v>
      </c>
      <c r="H281" s="216"/>
    </row>
    <row r="282" spans="1:8" s="26" customFormat="1" ht="54.75" customHeight="1">
      <c r="A282" s="256" t="s">
        <v>302</v>
      </c>
      <c r="B282" s="123" t="s">
        <v>42</v>
      </c>
      <c r="C282" s="115" t="s">
        <v>303</v>
      </c>
      <c r="D282" s="115" t="s">
        <v>43</v>
      </c>
      <c r="E282" s="124" t="s">
        <v>261</v>
      </c>
      <c r="F282" s="134"/>
      <c r="G282" s="82">
        <f t="shared" si="1"/>
        <v>244900</v>
      </c>
      <c r="H282" s="216"/>
    </row>
    <row r="283" spans="1:8" s="26" customFormat="1" ht="33.75" customHeight="1">
      <c r="A283" s="256" t="s">
        <v>185</v>
      </c>
      <c r="B283" s="123" t="s">
        <v>42</v>
      </c>
      <c r="C283" s="115" t="s">
        <v>303</v>
      </c>
      <c r="D283" s="115" t="s">
        <v>43</v>
      </c>
      <c r="E283" s="124" t="s">
        <v>261</v>
      </c>
      <c r="F283" s="126">
        <v>200</v>
      </c>
      <c r="G283" s="82">
        <v>244900</v>
      </c>
      <c r="H283" s="216"/>
    </row>
    <row r="284" spans="1:8" s="26" customFormat="1" ht="51.75" customHeight="1">
      <c r="A284" s="258" t="s">
        <v>400</v>
      </c>
      <c r="B284" s="114" t="s">
        <v>42</v>
      </c>
      <c r="C284" s="118" t="s">
        <v>303</v>
      </c>
      <c r="D284" s="118" t="s">
        <v>43</v>
      </c>
      <c r="E284" s="122" t="s">
        <v>516</v>
      </c>
      <c r="F284" s="135"/>
      <c r="G284" s="78">
        <f>G285</f>
        <v>10000</v>
      </c>
      <c r="H284" s="216"/>
    </row>
    <row r="285" spans="1:8" s="26" customFormat="1" ht="33.75" customHeight="1">
      <c r="A285" s="256" t="s">
        <v>302</v>
      </c>
      <c r="B285" s="123" t="s">
        <v>42</v>
      </c>
      <c r="C285" s="115" t="s">
        <v>303</v>
      </c>
      <c r="D285" s="115" t="s">
        <v>43</v>
      </c>
      <c r="E285" s="124" t="s">
        <v>399</v>
      </c>
      <c r="F285" s="134"/>
      <c r="G285" s="82">
        <f>G286</f>
        <v>10000</v>
      </c>
      <c r="H285" s="216"/>
    </row>
    <row r="286" spans="1:8" s="26" customFormat="1" ht="33.75" customHeight="1">
      <c r="A286" s="256" t="s">
        <v>185</v>
      </c>
      <c r="B286" s="123" t="s">
        <v>42</v>
      </c>
      <c r="C286" s="115" t="s">
        <v>303</v>
      </c>
      <c r="D286" s="115" t="s">
        <v>43</v>
      </c>
      <c r="E286" s="124" t="s">
        <v>399</v>
      </c>
      <c r="F286" s="126">
        <v>200</v>
      </c>
      <c r="G286" s="82">
        <v>10000</v>
      </c>
      <c r="H286" s="216"/>
    </row>
    <row r="287" spans="1:8" s="9" customFormat="1" ht="37.5" customHeight="1">
      <c r="A287" s="255" t="s">
        <v>47</v>
      </c>
      <c r="B287" s="114" t="s">
        <v>4</v>
      </c>
      <c r="C287" s="118"/>
      <c r="D287" s="118"/>
      <c r="E287" s="130"/>
      <c r="F287" s="126"/>
      <c r="G287" s="78">
        <f>G288+G296+G321</f>
        <v>15806600</v>
      </c>
      <c r="H287" s="216"/>
    </row>
    <row r="288" spans="1:8" s="27" customFormat="1" ht="17.25" customHeight="1">
      <c r="A288" s="255" t="s">
        <v>15</v>
      </c>
      <c r="B288" s="114" t="s">
        <v>4</v>
      </c>
      <c r="C288" s="118" t="s">
        <v>43</v>
      </c>
      <c r="D288" s="118"/>
      <c r="E288" s="130"/>
      <c r="F288" s="126"/>
      <c r="G288" s="78">
        <f>G289</f>
        <v>2450640</v>
      </c>
      <c r="H288" s="216"/>
    </row>
    <row r="289" spans="1:8" s="11" customFormat="1" ht="46.5">
      <c r="A289" s="255" t="s">
        <v>315</v>
      </c>
      <c r="B289" s="114" t="s">
        <v>4</v>
      </c>
      <c r="C289" s="118" t="s">
        <v>43</v>
      </c>
      <c r="D289" s="118" t="s">
        <v>49</v>
      </c>
      <c r="E289" s="130"/>
      <c r="F289" s="126"/>
      <c r="G289" s="78">
        <f>G290</f>
        <v>2450640</v>
      </c>
      <c r="H289" s="17"/>
    </row>
    <row r="290" spans="1:8" s="6" customFormat="1" ht="51.75" customHeight="1">
      <c r="A290" s="122" t="s">
        <v>636</v>
      </c>
      <c r="B290" s="114" t="s">
        <v>4</v>
      </c>
      <c r="C290" s="118" t="s">
        <v>43</v>
      </c>
      <c r="D290" s="118" t="s">
        <v>49</v>
      </c>
      <c r="E290" s="127" t="s">
        <v>429</v>
      </c>
      <c r="F290" s="129"/>
      <c r="G290" s="78">
        <f>G291</f>
        <v>2450640</v>
      </c>
      <c r="H290" s="17"/>
    </row>
    <row r="291" spans="1:8" s="6" customFormat="1" ht="80.25" customHeight="1">
      <c r="A291" s="122" t="s">
        <v>592</v>
      </c>
      <c r="B291" s="114" t="s">
        <v>4</v>
      </c>
      <c r="C291" s="118" t="s">
        <v>43</v>
      </c>
      <c r="D291" s="118" t="s">
        <v>49</v>
      </c>
      <c r="E291" s="122" t="s">
        <v>430</v>
      </c>
      <c r="F291" s="135"/>
      <c r="G291" s="78">
        <f>G292</f>
        <v>2450640</v>
      </c>
      <c r="H291" s="17"/>
    </row>
    <row r="292" spans="1:8" s="6" customFormat="1" ht="50.25" customHeight="1">
      <c r="A292" s="258" t="s">
        <v>264</v>
      </c>
      <c r="B292" s="114" t="s">
        <v>4</v>
      </c>
      <c r="C292" s="118" t="s">
        <v>43</v>
      </c>
      <c r="D292" s="118" t="s">
        <v>49</v>
      </c>
      <c r="E292" s="122" t="s">
        <v>431</v>
      </c>
      <c r="F292" s="135"/>
      <c r="G292" s="78">
        <f>G293</f>
        <v>2450640</v>
      </c>
      <c r="H292" s="17"/>
    </row>
    <row r="293" spans="1:8" s="8" customFormat="1" ht="30.75">
      <c r="A293" s="257" t="s">
        <v>205</v>
      </c>
      <c r="B293" s="123" t="s">
        <v>4</v>
      </c>
      <c r="C293" s="115" t="s">
        <v>43</v>
      </c>
      <c r="D293" s="115" t="s">
        <v>49</v>
      </c>
      <c r="E293" s="124" t="s">
        <v>265</v>
      </c>
      <c r="F293" s="134"/>
      <c r="G293" s="82">
        <f>G294+G295</f>
        <v>2450640</v>
      </c>
      <c r="H293" s="216"/>
    </row>
    <row r="294" spans="1:8" s="13" customFormat="1" ht="66.75" customHeight="1">
      <c r="A294" s="256" t="s">
        <v>54</v>
      </c>
      <c r="B294" s="123" t="s">
        <v>4</v>
      </c>
      <c r="C294" s="115" t="s">
        <v>43</v>
      </c>
      <c r="D294" s="115" t="s">
        <v>49</v>
      </c>
      <c r="E294" s="124" t="s">
        <v>265</v>
      </c>
      <c r="F294" s="126">
        <v>100</v>
      </c>
      <c r="G294" s="82">
        <v>2202040</v>
      </c>
      <c r="H294" s="246"/>
    </row>
    <row r="295" spans="1:8" s="13" customFormat="1" ht="35.25" customHeight="1">
      <c r="A295" s="256" t="s">
        <v>185</v>
      </c>
      <c r="B295" s="123" t="s">
        <v>4</v>
      </c>
      <c r="C295" s="115" t="s">
        <v>43</v>
      </c>
      <c r="D295" s="115" t="s">
        <v>49</v>
      </c>
      <c r="E295" s="124" t="s">
        <v>265</v>
      </c>
      <c r="F295" s="126">
        <v>200</v>
      </c>
      <c r="G295" s="82">
        <v>248600</v>
      </c>
      <c r="H295" s="246"/>
    </row>
    <row r="296" spans="1:8" s="10" customFormat="1" ht="15">
      <c r="A296" s="255" t="s">
        <v>198</v>
      </c>
      <c r="B296" s="114" t="s">
        <v>4</v>
      </c>
      <c r="C296" s="118" t="s">
        <v>52</v>
      </c>
      <c r="D296" s="118"/>
      <c r="E296" s="127"/>
      <c r="F296" s="126"/>
      <c r="G296" s="78">
        <f>G297+G314</f>
        <v>8164629</v>
      </c>
      <c r="H296" s="246"/>
    </row>
    <row r="297" spans="1:8" s="10" customFormat="1" ht="15">
      <c r="A297" s="255" t="s">
        <v>328</v>
      </c>
      <c r="B297" s="114" t="s">
        <v>4</v>
      </c>
      <c r="C297" s="118" t="s">
        <v>52</v>
      </c>
      <c r="D297" s="118" t="s">
        <v>45</v>
      </c>
      <c r="E297" s="127"/>
      <c r="F297" s="126"/>
      <c r="G297" s="78">
        <f>G298</f>
        <v>6090728</v>
      </c>
      <c r="H297" s="246"/>
    </row>
    <row r="298" spans="1:8" s="10" customFormat="1" ht="30.75">
      <c r="A298" s="122" t="s">
        <v>593</v>
      </c>
      <c r="B298" s="114" t="s">
        <v>4</v>
      </c>
      <c r="C298" s="118" t="s">
        <v>52</v>
      </c>
      <c r="D298" s="118" t="s">
        <v>45</v>
      </c>
      <c r="E298" s="127" t="s">
        <v>434</v>
      </c>
      <c r="F298" s="129"/>
      <c r="G298" s="78">
        <f>G299</f>
        <v>6090728</v>
      </c>
      <c r="H298" s="246"/>
    </row>
    <row r="299" spans="1:8" s="10" customFormat="1" ht="62.25">
      <c r="A299" s="122" t="s">
        <v>630</v>
      </c>
      <c r="B299" s="114" t="s">
        <v>4</v>
      </c>
      <c r="C299" s="118" t="s">
        <v>52</v>
      </c>
      <c r="D299" s="118" t="s">
        <v>45</v>
      </c>
      <c r="E299" s="127" t="s">
        <v>452</v>
      </c>
      <c r="F299" s="129"/>
      <c r="G299" s="78">
        <f>G300</f>
        <v>6090728</v>
      </c>
      <c r="H299" s="246"/>
    </row>
    <row r="300" spans="1:8" s="10" customFormat="1" ht="30.75">
      <c r="A300" s="258" t="s">
        <v>243</v>
      </c>
      <c r="B300" s="114" t="s">
        <v>4</v>
      </c>
      <c r="C300" s="118" t="s">
        <v>52</v>
      </c>
      <c r="D300" s="118" t="s">
        <v>45</v>
      </c>
      <c r="E300" s="122" t="s">
        <v>511</v>
      </c>
      <c r="F300" s="135"/>
      <c r="G300" s="82">
        <f>G301+G304+G307</f>
        <v>6090728</v>
      </c>
      <c r="H300" s="246"/>
    </row>
    <row r="301" spans="1:8" s="10" customFormat="1" ht="33.75" customHeight="1">
      <c r="A301" s="256" t="s">
        <v>266</v>
      </c>
      <c r="B301" s="123" t="s">
        <v>4</v>
      </c>
      <c r="C301" s="115" t="s">
        <v>52</v>
      </c>
      <c r="D301" s="115" t="s">
        <v>45</v>
      </c>
      <c r="E301" s="124" t="s">
        <v>268</v>
      </c>
      <c r="F301" s="134"/>
      <c r="G301" s="82">
        <f>G302+G303</f>
        <v>84554</v>
      </c>
      <c r="H301" s="246"/>
    </row>
    <row r="302" spans="1:8" s="10" customFormat="1" ht="30.75">
      <c r="A302" s="256" t="s">
        <v>185</v>
      </c>
      <c r="B302" s="123" t="s">
        <v>4</v>
      </c>
      <c r="C302" s="115" t="s">
        <v>52</v>
      </c>
      <c r="D302" s="115" t="s">
        <v>45</v>
      </c>
      <c r="E302" s="124" t="s">
        <v>268</v>
      </c>
      <c r="F302" s="126">
        <v>200</v>
      </c>
      <c r="G302" s="82">
        <v>1700</v>
      </c>
      <c r="H302" s="246"/>
    </row>
    <row r="303" spans="1:8" s="10" customFormat="1" ht="15">
      <c r="A303" s="256" t="s">
        <v>327</v>
      </c>
      <c r="B303" s="123" t="s">
        <v>4</v>
      </c>
      <c r="C303" s="115" t="s">
        <v>52</v>
      </c>
      <c r="D303" s="115" t="s">
        <v>45</v>
      </c>
      <c r="E303" s="124" t="s">
        <v>268</v>
      </c>
      <c r="F303" s="126">
        <v>300</v>
      </c>
      <c r="G303" s="82">
        <v>82854</v>
      </c>
      <c r="H303" s="246"/>
    </row>
    <row r="304" spans="1:8" s="10" customFormat="1" ht="30.75">
      <c r="A304" s="257" t="s">
        <v>304</v>
      </c>
      <c r="B304" s="123" t="s">
        <v>4</v>
      </c>
      <c r="C304" s="115" t="s">
        <v>52</v>
      </c>
      <c r="D304" s="115" t="s">
        <v>45</v>
      </c>
      <c r="E304" s="124" t="s">
        <v>269</v>
      </c>
      <c r="F304" s="134"/>
      <c r="G304" s="82">
        <f>G305+G306</f>
        <v>176251</v>
      </c>
      <c r="H304" s="246"/>
    </row>
    <row r="305" spans="1:8" s="10" customFormat="1" ht="30.75">
      <c r="A305" s="256" t="s">
        <v>185</v>
      </c>
      <c r="B305" s="123" t="s">
        <v>4</v>
      </c>
      <c r="C305" s="115" t="s">
        <v>52</v>
      </c>
      <c r="D305" s="115" t="s">
        <v>45</v>
      </c>
      <c r="E305" s="124" t="s">
        <v>269</v>
      </c>
      <c r="F305" s="134">
        <v>200</v>
      </c>
      <c r="G305" s="82">
        <v>3100</v>
      </c>
      <c r="H305" s="246"/>
    </row>
    <row r="306" spans="1:8" s="10" customFormat="1" ht="15">
      <c r="A306" s="256" t="s">
        <v>327</v>
      </c>
      <c r="B306" s="123" t="s">
        <v>4</v>
      </c>
      <c r="C306" s="115" t="s">
        <v>52</v>
      </c>
      <c r="D306" s="115" t="s">
        <v>45</v>
      </c>
      <c r="E306" s="124" t="s">
        <v>269</v>
      </c>
      <c r="F306" s="126">
        <v>300</v>
      </c>
      <c r="G306" s="82">
        <v>173151</v>
      </c>
      <c r="H306" s="246"/>
    </row>
    <row r="307" spans="1:8" s="10" customFormat="1" ht="30.75">
      <c r="A307" s="256" t="s">
        <v>319</v>
      </c>
      <c r="B307" s="123" t="s">
        <v>4</v>
      </c>
      <c r="C307" s="115" t="s">
        <v>52</v>
      </c>
      <c r="D307" s="115" t="s">
        <v>45</v>
      </c>
      <c r="E307" s="124" t="s">
        <v>270</v>
      </c>
      <c r="F307" s="134"/>
      <c r="G307" s="82">
        <f>G308+G311</f>
        <v>5829923</v>
      </c>
      <c r="H307" s="246"/>
    </row>
    <row r="308" spans="1:8" s="10" customFormat="1" ht="15">
      <c r="A308" s="257" t="s">
        <v>16</v>
      </c>
      <c r="B308" s="123" t="s">
        <v>4</v>
      </c>
      <c r="C308" s="115" t="s">
        <v>52</v>
      </c>
      <c r="D308" s="115" t="s">
        <v>45</v>
      </c>
      <c r="E308" s="124" t="s">
        <v>271</v>
      </c>
      <c r="F308" s="134"/>
      <c r="G308" s="82">
        <f>G310+G309</f>
        <v>4605639</v>
      </c>
      <c r="H308" s="246"/>
    </row>
    <row r="309" spans="1:8" s="10" customFormat="1" ht="30.75">
      <c r="A309" s="256" t="s">
        <v>185</v>
      </c>
      <c r="B309" s="123" t="s">
        <v>4</v>
      </c>
      <c r="C309" s="115" t="s">
        <v>52</v>
      </c>
      <c r="D309" s="115" t="s">
        <v>45</v>
      </c>
      <c r="E309" s="124" t="s">
        <v>271</v>
      </c>
      <c r="F309" s="126">
        <v>200</v>
      </c>
      <c r="G309" s="82">
        <v>84500</v>
      </c>
      <c r="H309" s="246"/>
    </row>
    <row r="310" spans="1:8" s="10" customFormat="1" ht="15">
      <c r="A310" s="256" t="s">
        <v>327</v>
      </c>
      <c r="B310" s="123" t="s">
        <v>4</v>
      </c>
      <c r="C310" s="115" t="s">
        <v>52</v>
      </c>
      <c r="D310" s="115" t="s">
        <v>45</v>
      </c>
      <c r="E310" s="124" t="s">
        <v>271</v>
      </c>
      <c r="F310" s="126">
        <v>300</v>
      </c>
      <c r="G310" s="82">
        <v>4521139</v>
      </c>
      <c r="H310" s="246"/>
    </row>
    <row r="311" spans="1:8" s="10" customFormat="1" ht="15">
      <c r="A311" s="257" t="s">
        <v>56</v>
      </c>
      <c r="B311" s="123" t="s">
        <v>4</v>
      </c>
      <c r="C311" s="115" t="s">
        <v>52</v>
      </c>
      <c r="D311" s="115" t="s">
        <v>45</v>
      </c>
      <c r="E311" s="124" t="s">
        <v>272</v>
      </c>
      <c r="F311" s="134"/>
      <c r="G311" s="82">
        <f>G313+G312</f>
        <v>1224284</v>
      </c>
      <c r="H311" s="246"/>
    </row>
    <row r="312" spans="1:8" s="10" customFormat="1" ht="30.75">
      <c r="A312" s="256" t="s">
        <v>185</v>
      </c>
      <c r="B312" s="123" t="s">
        <v>4</v>
      </c>
      <c r="C312" s="115" t="s">
        <v>52</v>
      </c>
      <c r="D312" s="115" t="s">
        <v>45</v>
      </c>
      <c r="E312" s="124" t="s">
        <v>272</v>
      </c>
      <c r="F312" s="126">
        <v>200</v>
      </c>
      <c r="G312" s="82">
        <v>20900</v>
      </c>
      <c r="H312" s="246"/>
    </row>
    <row r="313" spans="1:8" s="10" customFormat="1" ht="15">
      <c r="A313" s="256" t="s">
        <v>327</v>
      </c>
      <c r="B313" s="123" t="s">
        <v>4</v>
      </c>
      <c r="C313" s="115" t="s">
        <v>52</v>
      </c>
      <c r="D313" s="115" t="s">
        <v>45</v>
      </c>
      <c r="E313" s="124" t="s">
        <v>272</v>
      </c>
      <c r="F313" s="126">
        <v>300</v>
      </c>
      <c r="G313" s="82">
        <v>1203384</v>
      </c>
      <c r="H313" s="246"/>
    </row>
    <row r="314" spans="1:8" s="10" customFormat="1" ht="15">
      <c r="A314" s="255" t="s">
        <v>199</v>
      </c>
      <c r="B314" s="114" t="s">
        <v>4</v>
      </c>
      <c r="C314" s="118" t="s">
        <v>52</v>
      </c>
      <c r="D314" s="118" t="s">
        <v>46</v>
      </c>
      <c r="E314" s="124"/>
      <c r="F314" s="126"/>
      <c r="G314" s="82">
        <f>G315</f>
        <v>2073901</v>
      </c>
      <c r="H314" s="246"/>
    </row>
    <row r="315" spans="1:8" s="10" customFormat="1" ht="30.75">
      <c r="A315" s="122" t="s">
        <v>593</v>
      </c>
      <c r="B315" s="114" t="s">
        <v>4</v>
      </c>
      <c r="C315" s="118" t="s">
        <v>52</v>
      </c>
      <c r="D315" s="118" t="s">
        <v>46</v>
      </c>
      <c r="E315" s="127" t="s">
        <v>434</v>
      </c>
      <c r="F315" s="126"/>
      <c r="G315" s="78">
        <f>G316</f>
        <v>2073901</v>
      </c>
      <c r="H315" s="246"/>
    </row>
    <row r="316" spans="1:8" s="10" customFormat="1" ht="62.25">
      <c r="A316" s="122" t="s">
        <v>630</v>
      </c>
      <c r="B316" s="114" t="s">
        <v>4</v>
      </c>
      <c r="C316" s="118" t="s">
        <v>52</v>
      </c>
      <c r="D316" s="118" t="s">
        <v>46</v>
      </c>
      <c r="E316" s="127" t="s">
        <v>452</v>
      </c>
      <c r="F316" s="126"/>
      <c r="G316" s="78">
        <f>G317</f>
        <v>2073901</v>
      </c>
      <c r="H316" s="246"/>
    </row>
    <row r="317" spans="1:8" s="10" customFormat="1" ht="30.75">
      <c r="A317" s="258" t="s">
        <v>243</v>
      </c>
      <c r="B317" s="114" t="s">
        <v>4</v>
      </c>
      <c r="C317" s="118" t="s">
        <v>52</v>
      </c>
      <c r="D317" s="118" t="s">
        <v>46</v>
      </c>
      <c r="E317" s="122" t="s">
        <v>511</v>
      </c>
      <c r="F317" s="126"/>
      <c r="G317" s="78">
        <f>G318</f>
        <v>2073901</v>
      </c>
      <c r="H317" s="246"/>
    </row>
    <row r="318" spans="1:8" s="10" customFormat="1" ht="15">
      <c r="A318" s="255" t="s">
        <v>312</v>
      </c>
      <c r="B318" s="114" t="s">
        <v>4</v>
      </c>
      <c r="C318" s="118" t="s">
        <v>52</v>
      </c>
      <c r="D318" s="118" t="s">
        <v>46</v>
      </c>
      <c r="E318" s="122" t="s">
        <v>267</v>
      </c>
      <c r="F318" s="126"/>
      <c r="G318" s="78">
        <f>G320+G319</f>
        <v>2073901</v>
      </c>
      <c r="H318" s="246"/>
    </row>
    <row r="319" spans="1:8" s="10" customFormat="1" ht="30.75">
      <c r="A319" s="256" t="s">
        <v>185</v>
      </c>
      <c r="B319" s="123" t="s">
        <v>4</v>
      </c>
      <c r="C319" s="118" t="s">
        <v>52</v>
      </c>
      <c r="D319" s="118" t="s">
        <v>46</v>
      </c>
      <c r="E319" s="124" t="s">
        <v>267</v>
      </c>
      <c r="F319" s="126">
        <v>200</v>
      </c>
      <c r="G319" s="82">
        <v>550</v>
      </c>
      <c r="H319" s="246"/>
    </row>
    <row r="320" spans="1:8" s="10" customFormat="1" ht="15">
      <c r="A320" s="256" t="s">
        <v>327</v>
      </c>
      <c r="B320" s="123" t="s">
        <v>4</v>
      </c>
      <c r="C320" s="118" t="s">
        <v>52</v>
      </c>
      <c r="D320" s="118" t="s">
        <v>46</v>
      </c>
      <c r="E320" s="124" t="s">
        <v>267</v>
      </c>
      <c r="F320" s="126">
        <v>300</v>
      </c>
      <c r="G320" s="82">
        <v>2073351</v>
      </c>
      <c r="H320" s="246"/>
    </row>
    <row r="321" spans="1:8" s="27" customFormat="1" ht="49.5" customHeight="1">
      <c r="A321" s="255" t="s">
        <v>308</v>
      </c>
      <c r="B321" s="114" t="s">
        <v>4</v>
      </c>
      <c r="C321" s="118" t="s">
        <v>314</v>
      </c>
      <c r="D321" s="118"/>
      <c r="E321" s="127"/>
      <c r="F321" s="126"/>
      <c r="G321" s="78">
        <f>G322+G328</f>
        <v>5191331</v>
      </c>
      <c r="H321" s="216"/>
    </row>
    <row r="322" spans="1:8" s="12" customFormat="1" ht="32.25" customHeight="1">
      <c r="A322" s="255" t="s">
        <v>53</v>
      </c>
      <c r="B322" s="114" t="s">
        <v>4</v>
      </c>
      <c r="C322" s="118" t="s">
        <v>314</v>
      </c>
      <c r="D322" s="118" t="s">
        <v>43</v>
      </c>
      <c r="E322" s="127"/>
      <c r="F322" s="126"/>
      <c r="G322" s="78">
        <f>G323</f>
        <v>4731461</v>
      </c>
      <c r="H322" s="3"/>
    </row>
    <row r="323" spans="1:8" s="16" customFormat="1" ht="49.5" customHeight="1">
      <c r="A323" s="122" t="s">
        <v>636</v>
      </c>
      <c r="B323" s="114" t="s">
        <v>4</v>
      </c>
      <c r="C323" s="118" t="s">
        <v>314</v>
      </c>
      <c r="D323" s="118" t="s">
        <v>43</v>
      </c>
      <c r="E323" s="127" t="s">
        <v>429</v>
      </c>
      <c r="F323" s="129"/>
      <c r="G323" s="78">
        <f>G327</f>
        <v>4731461</v>
      </c>
      <c r="H323" s="3"/>
    </row>
    <row r="324" spans="1:8" s="16" customFormat="1" ht="64.5" customHeight="1">
      <c r="A324" s="122" t="s">
        <v>637</v>
      </c>
      <c r="B324" s="114" t="s">
        <v>4</v>
      </c>
      <c r="C324" s="118" t="s">
        <v>314</v>
      </c>
      <c r="D324" s="118" t="s">
        <v>43</v>
      </c>
      <c r="E324" s="127" t="s">
        <v>448</v>
      </c>
      <c r="F324" s="129"/>
      <c r="G324" s="78">
        <f>G325</f>
        <v>4731461</v>
      </c>
      <c r="H324" s="3"/>
    </row>
    <row r="325" spans="1:8" s="16" customFormat="1" ht="48" customHeight="1">
      <c r="A325" s="258" t="s">
        <v>274</v>
      </c>
      <c r="B325" s="114" t="s">
        <v>4</v>
      </c>
      <c r="C325" s="118" t="s">
        <v>314</v>
      </c>
      <c r="D325" s="118" t="s">
        <v>43</v>
      </c>
      <c r="E325" s="122" t="s">
        <v>517</v>
      </c>
      <c r="F325" s="135"/>
      <c r="G325" s="78">
        <f>G326</f>
        <v>4731461</v>
      </c>
      <c r="H325" s="3"/>
    </row>
    <row r="326" spans="1:8" s="16" customFormat="1" ht="51.75" customHeight="1">
      <c r="A326" s="257" t="s">
        <v>257</v>
      </c>
      <c r="B326" s="123" t="s">
        <v>4</v>
      </c>
      <c r="C326" s="115" t="s">
        <v>314</v>
      </c>
      <c r="D326" s="115" t="s">
        <v>43</v>
      </c>
      <c r="E326" s="124" t="s">
        <v>273</v>
      </c>
      <c r="F326" s="134"/>
      <c r="G326" s="82">
        <f>G327</f>
        <v>4731461</v>
      </c>
      <c r="H326" s="3"/>
    </row>
    <row r="327" spans="1:8" s="16" customFormat="1" ht="16.5" customHeight="1">
      <c r="A327" s="124" t="s">
        <v>326</v>
      </c>
      <c r="B327" s="123" t="s">
        <v>4</v>
      </c>
      <c r="C327" s="115" t="s">
        <v>314</v>
      </c>
      <c r="D327" s="115" t="s">
        <v>43</v>
      </c>
      <c r="E327" s="124" t="s">
        <v>273</v>
      </c>
      <c r="F327" s="126">
        <v>500</v>
      </c>
      <c r="G327" s="82">
        <v>4731461</v>
      </c>
      <c r="H327" s="3"/>
    </row>
    <row r="328" spans="1:8" s="16" customFormat="1" ht="16.5" customHeight="1">
      <c r="A328" s="121" t="s">
        <v>684</v>
      </c>
      <c r="B328" s="114" t="s">
        <v>4</v>
      </c>
      <c r="C328" s="276" t="s">
        <v>314</v>
      </c>
      <c r="D328" s="146" t="s">
        <v>45</v>
      </c>
      <c r="E328" s="122"/>
      <c r="F328" s="129"/>
      <c r="G328" s="78">
        <f>G329</f>
        <v>459870</v>
      </c>
      <c r="H328" s="3"/>
    </row>
    <row r="329" spans="1:8" s="16" customFormat="1" ht="52.5" customHeight="1">
      <c r="A329" s="122" t="s">
        <v>636</v>
      </c>
      <c r="B329" s="114" t="s">
        <v>4</v>
      </c>
      <c r="C329" s="276" t="s">
        <v>314</v>
      </c>
      <c r="D329" s="146" t="s">
        <v>45</v>
      </c>
      <c r="E329" s="122" t="s">
        <v>429</v>
      </c>
      <c r="F329" s="129"/>
      <c r="G329" s="78">
        <f>G330</f>
        <v>459870</v>
      </c>
      <c r="H329" s="3"/>
    </row>
    <row r="330" spans="1:8" s="16" customFormat="1" ht="71.25" customHeight="1">
      <c r="A330" s="122" t="s">
        <v>637</v>
      </c>
      <c r="B330" s="114" t="s">
        <v>4</v>
      </c>
      <c r="C330" s="277" t="s">
        <v>314</v>
      </c>
      <c r="D330" s="146" t="s">
        <v>45</v>
      </c>
      <c r="E330" s="122" t="s">
        <v>448</v>
      </c>
      <c r="F330" s="129"/>
      <c r="G330" s="78">
        <f>G331</f>
        <v>459870</v>
      </c>
      <c r="H330" s="3"/>
    </row>
    <row r="331" spans="1:8" s="16" customFormat="1" ht="83.25" customHeight="1">
      <c r="A331" s="258" t="s">
        <v>685</v>
      </c>
      <c r="B331" s="114" t="s">
        <v>4</v>
      </c>
      <c r="C331" s="276" t="s">
        <v>314</v>
      </c>
      <c r="D331" s="146" t="s">
        <v>45</v>
      </c>
      <c r="E331" s="122" t="s">
        <v>686</v>
      </c>
      <c r="F331" s="129"/>
      <c r="G331" s="78">
        <f>G332</f>
        <v>459870</v>
      </c>
      <c r="H331" s="3"/>
    </row>
    <row r="332" spans="1:8" s="16" customFormat="1" ht="51" customHeight="1">
      <c r="A332" s="122" t="s">
        <v>687</v>
      </c>
      <c r="B332" s="114" t="s">
        <v>4</v>
      </c>
      <c r="C332" s="276" t="s">
        <v>314</v>
      </c>
      <c r="D332" s="146" t="s">
        <v>45</v>
      </c>
      <c r="E332" s="122" t="s">
        <v>688</v>
      </c>
      <c r="F332" s="129"/>
      <c r="G332" s="78">
        <f>G333</f>
        <v>459870</v>
      </c>
      <c r="H332" s="3"/>
    </row>
    <row r="333" spans="1:8" s="16" customFormat="1" ht="17.25" customHeight="1">
      <c r="A333" s="124" t="s">
        <v>326</v>
      </c>
      <c r="B333" s="123" t="s">
        <v>4</v>
      </c>
      <c r="C333" s="162" t="s">
        <v>314</v>
      </c>
      <c r="D333" s="147" t="s">
        <v>45</v>
      </c>
      <c r="E333" s="124" t="s">
        <v>688</v>
      </c>
      <c r="F333" s="126">
        <v>500</v>
      </c>
      <c r="G333" s="82">
        <f>260100+18770+51000+130000</f>
        <v>459870</v>
      </c>
      <c r="H333" s="3"/>
    </row>
    <row r="334" spans="1:8" s="9" customFormat="1" ht="31.5" customHeight="1">
      <c r="A334" s="255" t="s">
        <v>194</v>
      </c>
      <c r="B334" s="114" t="s">
        <v>318</v>
      </c>
      <c r="C334" s="118"/>
      <c r="D334" s="118"/>
      <c r="E334" s="127"/>
      <c r="F334" s="126"/>
      <c r="G334" s="78">
        <f>G335+G342+G406</f>
        <v>234652502.61</v>
      </c>
      <c r="H334" s="216"/>
    </row>
    <row r="335" spans="1:8" s="28" customFormat="1" ht="18">
      <c r="A335" s="255" t="s">
        <v>156</v>
      </c>
      <c r="B335" s="114" t="s">
        <v>318</v>
      </c>
      <c r="C335" s="118" t="s">
        <v>46</v>
      </c>
      <c r="D335" s="118"/>
      <c r="E335" s="127"/>
      <c r="F335" s="126"/>
      <c r="G335" s="78">
        <f>G336</f>
        <v>34000</v>
      </c>
      <c r="H335" s="246"/>
    </row>
    <row r="336" spans="1:8" s="11" customFormat="1" ht="16.5">
      <c r="A336" s="255" t="s">
        <v>58</v>
      </c>
      <c r="B336" s="114" t="s">
        <v>318</v>
      </c>
      <c r="C336" s="118" t="s">
        <v>46</v>
      </c>
      <c r="D336" s="118" t="s">
        <v>43</v>
      </c>
      <c r="E336" s="127"/>
      <c r="F336" s="126"/>
      <c r="G336" s="78">
        <f>G337</f>
        <v>34000</v>
      </c>
      <c r="H336" s="17"/>
    </row>
    <row r="337" spans="1:8" s="6" customFormat="1" ht="34.5" customHeight="1">
      <c r="A337" s="122" t="s">
        <v>610</v>
      </c>
      <c r="B337" s="114" t="s">
        <v>318</v>
      </c>
      <c r="C337" s="118" t="s">
        <v>46</v>
      </c>
      <c r="D337" s="118" t="s">
        <v>43</v>
      </c>
      <c r="E337" s="127" t="s">
        <v>442</v>
      </c>
      <c r="F337" s="129"/>
      <c r="G337" s="78">
        <f>G340</f>
        <v>34000</v>
      </c>
      <c r="H337" s="17"/>
    </row>
    <row r="338" spans="1:8" s="6" customFormat="1" ht="64.5" customHeight="1">
      <c r="A338" s="255" t="s">
        <v>611</v>
      </c>
      <c r="B338" s="114" t="s">
        <v>318</v>
      </c>
      <c r="C338" s="118" t="s">
        <v>46</v>
      </c>
      <c r="D338" s="118" t="s">
        <v>43</v>
      </c>
      <c r="E338" s="127" t="s">
        <v>466</v>
      </c>
      <c r="F338" s="129"/>
      <c r="G338" s="78">
        <f>G339</f>
        <v>34000</v>
      </c>
      <c r="H338" s="17"/>
    </row>
    <row r="339" spans="1:8" s="6" customFormat="1" ht="49.5" customHeight="1">
      <c r="A339" s="258" t="s">
        <v>33</v>
      </c>
      <c r="B339" s="114" t="s">
        <v>318</v>
      </c>
      <c r="C339" s="118" t="s">
        <v>46</v>
      </c>
      <c r="D339" s="118" t="s">
        <v>43</v>
      </c>
      <c r="E339" s="122" t="s">
        <v>489</v>
      </c>
      <c r="F339" s="135"/>
      <c r="G339" s="78">
        <f>G340</f>
        <v>34000</v>
      </c>
      <c r="H339" s="17"/>
    </row>
    <row r="340" spans="1:7" s="17" customFormat="1" ht="17.25" customHeight="1">
      <c r="A340" s="256" t="s">
        <v>193</v>
      </c>
      <c r="B340" s="123" t="s">
        <v>318</v>
      </c>
      <c r="C340" s="115" t="s">
        <v>46</v>
      </c>
      <c r="D340" s="115" t="s">
        <v>43</v>
      </c>
      <c r="E340" s="116" t="s">
        <v>275</v>
      </c>
      <c r="F340" s="134"/>
      <c r="G340" s="82">
        <f>G341</f>
        <v>34000</v>
      </c>
    </row>
    <row r="341" spans="1:8" s="13" customFormat="1" ht="34.5" customHeight="1">
      <c r="A341" s="256" t="s">
        <v>55</v>
      </c>
      <c r="B341" s="123" t="s">
        <v>318</v>
      </c>
      <c r="C341" s="115" t="s">
        <v>46</v>
      </c>
      <c r="D341" s="115" t="s">
        <v>43</v>
      </c>
      <c r="E341" s="116" t="s">
        <v>275</v>
      </c>
      <c r="F341" s="126">
        <v>600</v>
      </c>
      <c r="G341" s="82">
        <v>34000</v>
      </c>
      <c r="H341" s="246"/>
    </row>
    <row r="342" spans="1:8" s="6" customFormat="1" ht="17.25" customHeight="1">
      <c r="A342" s="255" t="s">
        <v>157</v>
      </c>
      <c r="B342" s="114" t="s">
        <v>318</v>
      </c>
      <c r="C342" s="118" t="s">
        <v>50</v>
      </c>
      <c r="D342" s="118"/>
      <c r="E342" s="127"/>
      <c r="F342" s="126"/>
      <c r="G342" s="78">
        <f>G343+G351++G378+G385+G395</f>
        <v>225721711.61</v>
      </c>
      <c r="H342" s="17"/>
    </row>
    <row r="343" spans="1:8" s="29" customFormat="1" ht="15">
      <c r="A343" s="255" t="s">
        <v>30</v>
      </c>
      <c r="B343" s="114" t="s">
        <v>318</v>
      </c>
      <c r="C343" s="118" t="s">
        <v>50</v>
      </c>
      <c r="D343" s="118" t="s">
        <v>43</v>
      </c>
      <c r="E343" s="127"/>
      <c r="F343" s="126"/>
      <c r="G343" s="78">
        <f>G344</f>
        <v>10228216</v>
      </c>
      <c r="H343" s="216"/>
    </row>
    <row r="344" spans="1:8" s="15" customFormat="1" ht="30.75">
      <c r="A344" s="122" t="s">
        <v>618</v>
      </c>
      <c r="B344" s="114" t="s">
        <v>318</v>
      </c>
      <c r="C344" s="118" t="s">
        <v>50</v>
      </c>
      <c r="D344" s="118" t="s">
        <v>43</v>
      </c>
      <c r="E344" s="127" t="s">
        <v>445</v>
      </c>
      <c r="F344" s="126"/>
      <c r="G344" s="78">
        <f>G345</f>
        <v>10228216</v>
      </c>
      <c r="H344" s="247"/>
    </row>
    <row r="345" spans="1:8" s="15" customFormat="1" ht="50.25" customHeight="1">
      <c r="A345" s="122" t="s">
        <v>619</v>
      </c>
      <c r="B345" s="114" t="s">
        <v>318</v>
      </c>
      <c r="C345" s="118" t="s">
        <v>50</v>
      </c>
      <c r="D345" s="118" t="s">
        <v>43</v>
      </c>
      <c r="E345" s="127" t="s">
        <v>453</v>
      </c>
      <c r="F345" s="129"/>
      <c r="G345" s="78">
        <f>G346</f>
        <v>10228216</v>
      </c>
      <c r="H345" s="247"/>
    </row>
    <row r="346" spans="1:8" s="15" customFormat="1" ht="20.25" customHeight="1">
      <c r="A346" s="258" t="s">
        <v>276</v>
      </c>
      <c r="B346" s="114" t="s">
        <v>318</v>
      </c>
      <c r="C346" s="118" t="s">
        <v>50</v>
      </c>
      <c r="D346" s="118" t="s">
        <v>43</v>
      </c>
      <c r="E346" s="122" t="s">
        <v>496</v>
      </c>
      <c r="F346" s="129"/>
      <c r="G346" s="78">
        <f>G347+G349</f>
        <v>10228216</v>
      </c>
      <c r="H346" s="247"/>
    </row>
    <row r="347" spans="1:8" s="5" customFormat="1" ht="102" customHeight="1">
      <c r="A347" s="257" t="s">
        <v>254</v>
      </c>
      <c r="B347" s="114" t="s">
        <v>318</v>
      </c>
      <c r="C347" s="118" t="s">
        <v>50</v>
      </c>
      <c r="D347" s="118" t="s">
        <v>43</v>
      </c>
      <c r="E347" s="122" t="s">
        <v>277</v>
      </c>
      <c r="F347" s="135"/>
      <c r="G347" s="78">
        <f>G348</f>
        <v>4220046</v>
      </c>
      <c r="H347" s="17"/>
    </row>
    <row r="348" spans="1:8" s="1" customFormat="1" ht="36" customHeight="1">
      <c r="A348" s="256" t="s">
        <v>55</v>
      </c>
      <c r="B348" s="123" t="s">
        <v>318</v>
      </c>
      <c r="C348" s="115" t="s">
        <v>50</v>
      </c>
      <c r="D348" s="115" t="s">
        <v>43</v>
      </c>
      <c r="E348" s="124" t="s">
        <v>277</v>
      </c>
      <c r="F348" s="126">
        <v>600</v>
      </c>
      <c r="G348" s="82">
        <f>4220046</f>
        <v>4220046</v>
      </c>
      <c r="H348" s="3"/>
    </row>
    <row r="349" spans="1:8" s="15" customFormat="1" ht="32.25" customHeight="1">
      <c r="A349" s="255" t="s">
        <v>192</v>
      </c>
      <c r="B349" s="114" t="s">
        <v>318</v>
      </c>
      <c r="C349" s="118" t="s">
        <v>50</v>
      </c>
      <c r="D349" s="118" t="s">
        <v>43</v>
      </c>
      <c r="E349" s="119" t="s">
        <v>278</v>
      </c>
      <c r="F349" s="135"/>
      <c r="G349" s="78">
        <f>G350</f>
        <v>6008170</v>
      </c>
      <c r="H349" s="247"/>
    </row>
    <row r="350" spans="1:8" s="1" customFormat="1" ht="33" customHeight="1">
      <c r="A350" s="256" t="s">
        <v>55</v>
      </c>
      <c r="B350" s="123" t="s">
        <v>318</v>
      </c>
      <c r="C350" s="115" t="s">
        <v>50</v>
      </c>
      <c r="D350" s="115" t="s">
        <v>43</v>
      </c>
      <c r="E350" s="116" t="s">
        <v>278</v>
      </c>
      <c r="F350" s="126">
        <v>600</v>
      </c>
      <c r="G350" s="82">
        <f>3509998+1448650+97371+929293+22858</f>
        <v>6008170</v>
      </c>
      <c r="H350" s="3"/>
    </row>
    <row r="351" spans="1:8" s="1" customFormat="1" ht="18" customHeight="1">
      <c r="A351" s="255" t="s">
        <v>305</v>
      </c>
      <c r="B351" s="114" t="s">
        <v>318</v>
      </c>
      <c r="C351" s="118" t="s">
        <v>50</v>
      </c>
      <c r="D351" s="118" t="s">
        <v>44</v>
      </c>
      <c r="E351" s="127"/>
      <c r="F351" s="129"/>
      <c r="G351" s="78">
        <f>G352</f>
        <v>204095667.61</v>
      </c>
      <c r="H351" s="3"/>
    </row>
    <row r="352" spans="1:8" s="2" customFormat="1" ht="36" customHeight="1">
      <c r="A352" s="122" t="s">
        <v>618</v>
      </c>
      <c r="B352" s="114" t="s">
        <v>318</v>
      </c>
      <c r="C352" s="118" t="s">
        <v>50</v>
      </c>
      <c r="D352" s="118" t="s">
        <v>44</v>
      </c>
      <c r="E352" s="127" t="s">
        <v>445</v>
      </c>
      <c r="F352" s="126"/>
      <c r="G352" s="78">
        <f>G353</f>
        <v>204095667.61</v>
      </c>
      <c r="H352" s="216"/>
    </row>
    <row r="353" spans="1:8" s="15" customFormat="1" ht="50.25" customHeight="1">
      <c r="A353" s="122" t="s">
        <v>619</v>
      </c>
      <c r="B353" s="114" t="s">
        <v>318</v>
      </c>
      <c r="C353" s="118" t="s">
        <v>50</v>
      </c>
      <c r="D353" s="118" t="s">
        <v>44</v>
      </c>
      <c r="E353" s="127" t="s">
        <v>453</v>
      </c>
      <c r="F353" s="129"/>
      <c r="G353" s="78">
        <f>G354+G361+G366+G373</f>
        <v>204095667.61</v>
      </c>
      <c r="H353" s="247"/>
    </row>
    <row r="354" spans="1:8" s="15" customFormat="1" ht="15" customHeight="1">
      <c r="A354" s="258" t="s">
        <v>279</v>
      </c>
      <c r="B354" s="114" t="s">
        <v>318</v>
      </c>
      <c r="C354" s="118" t="s">
        <v>50</v>
      </c>
      <c r="D354" s="118" t="s">
        <v>44</v>
      </c>
      <c r="E354" s="119" t="s">
        <v>497</v>
      </c>
      <c r="F354" s="129"/>
      <c r="G354" s="78">
        <f>G355+G357+G359</f>
        <v>197543116.61</v>
      </c>
      <c r="H354" s="247"/>
    </row>
    <row r="355" spans="1:8" s="8" customFormat="1" ht="113.25" customHeight="1">
      <c r="A355" s="258" t="s">
        <v>180</v>
      </c>
      <c r="B355" s="114" t="s">
        <v>318</v>
      </c>
      <c r="C355" s="118" t="s">
        <v>50</v>
      </c>
      <c r="D355" s="118" t="s">
        <v>44</v>
      </c>
      <c r="E355" s="122" t="s">
        <v>280</v>
      </c>
      <c r="F355" s="135"/>
      <c r="G355" s="78">
        <f>G356</f>
        <v>169099360</v>
      </c>
      <c r="H355" s="216"/>
    </row>
    <row r="356" spans="1:8" s="16" customFormat="1" ht="33" customHeight="1">
      <c r="A356" s="256" t="s">
        <v>55</v>
      </c>
      <c r="B356" s="123" t="s">
        <v>318</v>
      </c>
      <c r="C356" s="115" t="s">
        <v>50</v>
      </c>
      <c r="D356" s="115" t="s">
        <v>44</v>
      </c>
      <c r="E356" s="124" t="s">
        <v>280</v>
      </c>
      <c r="F356" s="126">
        <v>600</v>
      </c>
      <c r="G356" s="82">
        <v>169099360</v>
      </c>
      <c r="H356" s="3"/>
    </row>
    <row r="357" spans="1:8" s="16" customFormat="1" ht="33" customHeight="1">
      <c r="A357" s="255" t="s">
        <v>192</v>
      </c>
      <c r="B357" s="114" t="s">
        <v>318</v>
      </c>
      <c r="C357" s="118" t="s">
        <v>50</v>
      </c>
      <c r="D357" s="118" t="s">
        <v>44</v>
      </c>
      <c r="E357" s="119" t="s">
        <v>281</v>
      </c>
      <c r="F357" s="135"/>
      <c r="G357" s="78">
        <f>G358</f>
        <v>28430506.61</v>
      </c>
      <c r="H357" s="3"/>
    </row>
    <row r="358" spans="1:8" s="16" customFormat="1" ht="33" customHeight="1">
      <c r="A358" s="256" t="s">
        <v>55</v>
      </c>
      <c r="B358" s="123" t="s">
        <v>318</v>
      </c>
      <c r="C358" s="115" t="s">
        <v>50</v>
      </c>
      <c r="D358" s="115" t="s">
        <v>44</v>
      </c>
      <c r="E358" s="116" t="s">
        <v>281</v>
      </c>
      <c r="F358" s="126">
        <v>600</v>
      </c>
      <c r="G358" s="82">
        <f>10011592+2381651+9848700+6329572-900000+5000+22036.38+331955.23+400000</f>
        <v>28430506.61</v>
      </c>
      <c r="H358" s="3"/>
    </row>
    <row r="359" spans="1:8" s="16" customFormat="1" ht="18.75" customHeight="1">
      <c r="A359" s="255" t="s">
        <v>763</v>
      </c>
      <c r="B359" s="114" t="s">
        <v>318</v>
      </c>
      <c r="C359" s="283" t="s">
        <v>50</v>
      </c>
      <c r="D359" s="283" t="s">
        <v>44</v>
      </c>
      <c r="E359" s="119" t="s">
        <v>762</v>
      </c>
      <c r="F359" s="135"/>
      <c r="G359" s="78">
        <f>G360</f>
        <v>13250</v>
      </c>
      <c r="H359" s="3"/>
    </row>
    <row r="360" spans="1:8" s="16" customFormat="1" ht="33" customHeight="1">
      <c r="A360" s="256" t="s">
        <v>55</v>
      </c>
      <c r="B360" s="123" t="s">
        <v>318</v>
      </c>
      <c r="C360" s="115" t="s">
        <v>50</v>
      </c>
      <c r="D360" s="115" t="s">
        <v>44</v>
      </c>
      <c r="E360" s="116" t="s">
        <v>762</v>
      </c>
      <c r="F360" s="126">
        <v>600</v>
      </c>
      <c r="G360" s="82">
        <v>13250</v>
      </c>
      <c r="H360" s="3"/>
    </row>
    <row r="361" spans="1:8" s="16" customFormat="1" ht="33" customHeight="1">
      <c r="A361" s="258" t="s">
        <v>284</v>
      </c>
      <c r="B361" s="114" t="s">
        <v>318</v>
      </c>
      <c r="C361" s="118" t="s">
        <v>50</v>
      </c>
      <c r="D361" s="118" t="s">
        <v>44</v>
      </c>
      <c r="E361" s="122" t="s">
        <v>498</v>
      </c>
      <c r="F361" s="126"/>
      <c r="G361" s="78">
        <f>G362+G364</f>
        <v>2534861</v>
      </c>
      <c r="H361" s="3"/>
    </row>
    <row r="362" spans="1:8" s="16" customFormat="1" ht="63.75" customHeight="1">
      <c r="A362" s="133" t="s">
        <v>755</v>
      </c>
      <c r="B362" s="114" t="s">
        <v>318</v>
      </c>
      <c r="C362" s="280" t="s">
        <v>50</v>
      </c>
      <c r="D362" s="280" t="s">
        <v>44</v>
      </c>
      <c r="E362" s="122" t="s">
        <v>756</v>
      </c>
      <c r="F362" s="129"/>
      <c r="G362" s="78">
        <f>G363</f>
        <v>244209</v>
      </c>
      <c r="H362" s="3"/>
    </row>
    <row r="363" spans="1:8" s="16" customFormat="1" ht="33" customHeight="1">
      <c r="A363" s="125" t="s">
        <v>55</v>
      </c>
      <c r="B363" s="123" t="s">
        <v>318</v>
      </c>
      <c r="C363" s="115" t="s">
        <v>50</v>
      </c>
      <c r="D363" s="115" t="s">
        <v>44</v>
      </c>
      <c r="E363" s="124" t="s">
        <v>756</v>
      </c>
      <c r="F363" s="126">
        <v>600</v>
      </c>
      <c r="G363" s="82">
        <v>244209</v>
      </c>
      <c r="H363" s="3"/>
    </row>
    <row r="364" spans="1:8" s="16" customFormat="1" ht="66.75" customHeight="1">
      <c r="A364" s="258" t="s">
        <v>523</v>
      </c>
      <c r="B364" s="114" t="s">
        <v>318</v>
      </c>
      <c r="C364" s="118" t="s">
        <v>50</v>
      </c>
      <c r="D364" s="118" t="s">
        <v>44</v>
      </c>
      <c r="E364" s="122" t="s">
        <v>12</v>
      </c>
      <c r="F364" s="126"/>
      <c r="G364" s="78">
        <f>G365</f>
        <v>2290652</v>
      </c>
      <c r="H364" s="3"/>
    </row>
    <row r="365" spans="1:8" s="16" customFormat="1" ht="35.25" customHeight="1">
      <c r="A365" s="256" t="s">
        <v>55</v>
      </c>
      <c r="B365" s="123" t="s">
        <v>318</v>
      </c>
      <c r="C365" s="115" t="s">
        <v>50</v>
      </c>
      <c r="D365" s="115" t="s">
        <v>44</v>
      </c>
      <c r="E365" s="124" t="s">
        <v>12</v>
      </c>
      <c r="F365" s="126">
        <v>600</v>
      </c>
      <c r="G365" s="82">
        <v>2290652</v>
      </c>
      <c r="H365" s="3"/>
    </row>
    <row r="366" spans="1:8" s="16" customFormat="1" ht="34.5" customHeight="1">
      <c r="A366" s="258" t="s">
        <v>285</v>
      </c>
      <c r="B366" s="114" t="s">
        <v>318</v>
      </c>
      <c r="C366" s="118" t="s">
        <v>50</v>
      </c>
      <c r="D366" s="118" t="s">
        <v>44</v>
      </c>
      <c r="E366" s="122" t="s">
        <v>499</v>
      </c>
      <c r="F366" s="129"/>
      <c r="G366" s="78">
        <f>G367+G369+G371</f>
        <v>2712680</v>
      </c>
      <c r="H366" s="3"/>
    </row>
    <row r="367" spans="1:8" s="16" customFormat="1" ht="34.5" customHeight="1">
      <c r="A367" s="133" t="s">
        <v>757</v>
      </c>
      <c r="B367" s="114" t="s">
        <v>318</v>
      </c>
      <c r="C367" s="280" t="s">
        <v>50</v>
      </c>
      <c r="D367" s="280" t="s">
        <v>44</v>
      </c>
      <c r="E367" s="122" t="s">
        <v>758</v>
      </c>
      <c r="F367" s="129"/>
      <c r="G367" s="78">
        <f>G368</f>
        <v>355729</v>
      </c>
      <c r="H367" s="3"/>
    </row>
    <row r="368" spans="1:8" s="16" customFormat="1" ht="34.5" customHeight="1">
      <c r="A368" s="125" t="s">
        <v>55</v>
      </c>
      <c r="B368" s="123" t="s">
        <v>318</v>
      </c>
      <c r="C368" s="115" t="s">
        <v>50</v>
      </c>
      <c r="D368" s="115" t="s">
        <v>44</v>
      </c>
      <c r="E368" s="124" t="s">
        <v>758</v>
      </c>
      <c r="F368" s="134">
        <v>600</v>
      </c>
      <c r="G368" s="82">
        <v>355729</v>
      </c>
      <c r="H368" s="3"/>
    </row>
    <row r="369" spans="1:8" s="16" customFormat="1" ht="36" customHeight="1">
      <c r="A369" s="258" t="s">
        <v>286</v>
      </c>
      <c r="B369" s="114" t="s">
        <v>318</v>
      </c>
      <c r="C369" s="118" t="s">
        <v>50</v>
      </c>
      <c r="D369" s="118" t="s">
        <v>44</v>
      </c>
      <c r="E369" s="122" t="s">
        <v>287</v>
      </c>
      <c r="F369" s="135"/>
      <c r="G369" s="78">
        <f>G370</f>
        <v>2324544</v>
      </c>
      <c r="H369" s="3"/>
    </row>
    <row r="370" spans="1:8" s="16" customFormat="1" ht="33" customHeight="1">
      <c r="A370" s="256" t="s">
        <v>55</v>
      </c>
      <c r="B370" s="123" t="s">
        <v>318</v>
      </c>
      <c r="C370" s="115" t="s">
        <v>50</v>
      </c>
      <c r="D370" s="115" t="s">
        <v>44</v>
      </c>
      <c r="E370" s="124" t="s">
        <v>287</v>
      </c>
      <c r="F370" s="134">
        <v>600</v>
      </c>
      <c r="G370" s="82">
        <f>2356951-32407</f>
        <v>2324544</v>
      </c>
      <c r="H370" s="3"/>
    </row>
    <row r="371" spans="1:8" s="16" customFormat="1" ht="33" customHeight="1">
      <c r="A371" s="117" t="s">
        <v>773</v>
      </c>
      <c r="B371" s="114" t="s">
        <v>318</v>
      </c>
      <c r="C371" s="284" t="s">
        <v>50</v>
      </c>
      <c r="D371" s="284" t="s">
        <v>44</v>
      </c>
      <c r="E371" s="122" t="s">
        <v>772</v>
      </c>
      <c r="F371" s="135"/>
      <c r="G371" s="78">
        <f>G372</f>
        <v>32407</v>
      </c>
      <c r="H371" s="3"/>
    </row>
    <row r="372" spans="1:8" s="16" customFormat="1" ht="33" customHeight="1">
      <c r="A372" s="256" t="s">
        <v>55</v>
      </c>
      <c r="B372" s="123" t="s">
        <v>318</v>
      </c>
      <c r="C372" s="115" t="s">
        <v>50</v>
      </c>
      <c r="D372" s="115" t="s">
        <v>44</v>
      </c>
      <c r="E372" s="124" t="s">
        <v>772</v>
      </c>
      <c r="F372" s="134">
        <v>600</v>
      </c>
      <c r="G372" s="82">
        <v>32407</v>
      </c>
      <c r="H372" s="3"/>
    </row>
    <row r="373" spans="1:8" s="16" customFormat="1" ht="33" customHeight="1">
      <c r="A373" s="255" t="s">
        <v>705</v>
      </c>
      <c r="B373" s="114" t="s">
        <v>318</v>
      </c>
      <c r="C373" s="279" t="s">
        <v>50</v>
      </c>
      <c r="D373" s="279" t="s">
        <v>44</v>
      </c>
      <c r="E373" s="122" t="s">
        <v>703</v>
      </c>
      <c r="F373" s="129"/>
      <c r="G373" s="78">
        <f>G374+G376</f>
        <v>1305010</v>
      </c>
      <c r="H373" s="3"/>
    </row>
    <row r="374" spans="1:8" s="16" customFormat="1" ht="52.5" customHeight="1">
      <c r="A374" s="255" t="s">
        <v>760</v>
      </c>
      <c r="B374" s="114" t="s">
        <v>318</v>
      </c>
      <c r="C374" s="280" t="s">
        <v>50</v>
      </c>
      <c r="D374" s="280" t="s">
        <v>44</v>
      </c>
      <c r="E374" s="122" t="s">
        <v>759</v>
      </c>
      <c r="F374" s="129"/>
      <c r="G374" s="78">
        <f>G375</f>
        <v>513951</v>
      </c>
      <c r="H374" s="3"/>
    </row>
    <row r="375" spans="1:8" s="16" customFormat="1" ht="33" customHeight="1">
      <c r="A375" s="256" t="s">
        <v>55</v>
      </c>
      <c r="B375" s="123" t="s">
        <v>318</v>
      </c>
      <c r="C375" s="115" t="s">
        <v>50</v>
      </c>
      <c r="D375" s="115" t="s">
        <v>44</v>
      </c>
      <c r="E375" s="124" t="s">
        <v>759</v>
      </c>
      <c r="F375" s="134">
        <v>600</v>
      </c>
      <c r="G375" s="82">
        <v>513951</v>
      </c>
      <c r="H375" s="3"/>
    </row>
    <row r="376" spans="1:8" s="16" customFormat="1" ht="54" customHeight="1">
      <c r="A376" s="256" t="s">
        <v>706</v>
      </c>
      <c r="B376" s="114" t="s">
        <v>318</v>
      </c>
      <c r="C376" s="279" t="s">
        <v>50</v>
      </c>
      <c r="D376" s="279" t="s">
        <v>44</v>
      </c>
      <c r="E376" s="122" t="s">
        <v>704</v>
      </c>
      <c r="F376" s="135"/>
      <c r="G376" s="78">
        <f>G377</f>
        <v>791059</v>
      </c>
      <c r="H376" s="3"/>
    </row>
    <row r="377" spans="1:8" s="16" customFormat="1" ht="33" customHeight="1">
      <c r="A377" s="256" t="s">
        <v>55</v>
      </c>
      <c r="B377" s="123" t="s">
        <v>318</v>
      </c>
      <c r="C377" s="115" t="s">
        <v>50</v>
      </c>
      <c r="D377" s="115" t="s">
        <v>44</v>
      </c>
      <c r="E377" s="124" t="s">
        <v>704</v>
      </c>
      <c r="F377" s="134">
        <v>600</v>
      </c>
      <c r="G377" s="82">
        <f>900000-108941</f>
        <v>791059</v>
      </c>
      <c r="H377" s="3"/>
    </row>
    <row r="378" spans="1:8" s="16" customFormat="1" ht="18" customHeight="1">
      <c r="A378" s="255" t="s">
        <v>324</v>
      </c>
      <c r="B378" s="114" t="s">
        <v>318</v>
      </c>
      <c r="C378" s="118" t="s">
        <v>50</v>
      </c>
      <c r="D378" s="146" t="s">
        <v>45</v>
      </c>
      <c r="E378" s="124"/>
      <c r="F378" s="134"/>
      <c r="G378" s="78">
        <f>G379</f>
        <v>4415441</v>
      </c>
      <c r="H378" s="3"/>
    </row>
    <row r="379" spans="1:8" s="16" customFormat="1" ht="36" customHeight="1">
      <c r="A379" s="122" t="s">
        <v>618</v>
      </c>
      <c r="B379" s="114" t="s">
        <v>318</v>
      </c>
      <c r="C379" s="118" t="s">
        <v>50</v>
      </c>
      <c r="D379" s="146" t="s">
        <v>45</v>
      </c>
      <c r="E379" s="127" t="s">
        <v>445</v>
      </c>
      <c r="F379" s="134"/>
      <c r="G379" s="78">
        <f>G380</f>
        <v>4415441</v>
      </c>
      <c r="H379" s="3"/>
    </row>
    <row r="380" spans="1:8" s="15" customFormat="1" ht="66" customHeight="1">
      <c r="A380" s="122" t="s">
        <v>620</v>
      </c>
      <c r="B380" s="114" t="s">
        <v>318</v>
      </c>
      <c r="C380" s="118" t="s">
        <v>50</v>
      </c>
      <c r="D380" s="146" t="s">
        <v>45</v>
      </c>
      <c r="E380" s="127" t="s">
        <v>460</v>
      </c>
      <c r="F380" s="129"/>
      <c r="G380" s="78">
        <f>G381</f>
        <v>4415441</v>
      </c>
      <c r="H380" s="247"/>
    </row>
    <row r="381" spans="1:8" s="15" customFormat="1" ht="37.5" customHeight="1">
      <c r="A381" s="122" t="s">
        <v>288</v>
      </c>
      <c r="B381" s="114" t="s">
        <v>318</v>
      </c>
      <c r="C381" s="118" t="s">
        <v>50</v>
      </c>
      <c r="D381" s="146" t="s">
        <v>45</v>
      </c>
      <c r="E381" s="122" t="s">
        <v>500</v>
      </c>
      <c r="F381" s="135"/>
      <c r="G381" s="78">
        <f>G382</f>
        <v>4415441</v>
      </c>
      <c r="H381" s="247"/>
    </row>
    <row r="382" spans="1:8" s="15" customFormat="1" ht="30.75">
      <c r="A382" s="256" t="s">
        <v>192</v>
      </c>
      <c r="B382" s="123" t="s">
        <v>318</v>
      </c>
      <c r="C382" s="115" t="s">
        <v>50</v>
      </c>
      <c r="D382" s="147" t="s">
        <v>45</v>
      </c>
      <c r="E382" s="116" t="s">
        <v>289</v>
      </c>
      <c r="F382" s="135"/>
      <c r="G382" s="82">
        <f>G383+G384</f>
        <v>4415441</v>
      </c>
      <c r="H382" s="247"/>
    </row>
    <row r="383" spans="1:8" s="16" customFormat="1" ht="65.25" customHeight="1">
      <c r="A383" s="256" t="s">
        <v>54</v>
      </c>
      <c r="B383" s="123" t="s">
        <v>318</v>
      </c>
      <c r="C383" s="115" t="s">
        <v>50</v>
      </c>
      <c r="D383" s="147" t="s">
        <v>45</v>
      </c>
      <c r="E383" s="116" t="s">
        <v>289</v>
      </c>
      <c r="F383" s="126">
        <v>100</v>
      </c>
      <c r="G383" s="82">
        <v>4157941</v>
      </c>
      <c r="H383" s="3"/>
    </row>
    <row r="384" spans="1:8" s="30" customFormat="1" ht="33.75" customHeight="1">
      <c r="A384" s="256" t="s">
        <v>185</v>
      </c>
      <c r="B384" s="123" t="s">
        <v>318</v>
      </c>
      <c r="C384" s="115" t="s">
        <v>50</v>
      </c>
      <c r="D384" s="147" t="s">
        <v>45</v>
      </c>
      <c r="E384" s="116" t="s">
        <v>289</v>
      </c>
      <c r="F384" s="126">
        <v>200</v>
      </c>
      <c r="G384" s="82">
        <v>257500</v>
      </c>
      <c r="H384" s="242"/>
    </row>
    <row r="385" spans="1:8" s="29" customFormat="1" ht="15">
      <c r="A385" s="255" t="s">
        <v>331</v>
      </c>
      <c r="B385" s="114" t="s">
        <v>318</v>
      </c>
      <c r="C385" s="118" t="s">
        <v>50</v>
      </c>
      <c r="D385" s="118" t="s">
        <v>50</v>
      </c>
      <c r="E385" s="127"/>
      <c r="F385" s="126"/>
      <c r="G385" s="78">
        <f>G386</f>
        <v>1833899</v>
      </c>
      <c r="H385" s="216"/>
    </row>
    <row r="386" spans="1:8" s="29" customFormat="1" ht="62.25">
      <c r="A386" s="122" t="s">
        <v>621</v>
      </c>
      <c r="B386" s="114" t="s">
        <v>318</v>
      </c>
      <c r="C386" s="118" t="s">
        <v>50</v>
      </c>
      <c r="D386" s="118" t="s">
        <v>50</v>
      </c>
      <c r="E386" s="127" t="s">
        <v>446</v>
      </c>
      <c r="F386" s="126"/>
      <c r="G386" s="78">
        <f>G387</f>
        <v>1833899</v>
      </c>
      <c r="H386" s="216"/>
    </row>
    <row r="387" spans="1:8" s="14" customFormat="1" ht="82.5" customHeight="1">
      <c r="A387" s="122" t="s">
        <v>623</v>
      </c>
      <c r="B387" s="114" t="s">
        <v>318</v>
      </c>
      <c r="C387" s="118" t="s">
        <v>50</v>
      </c>
      <c r="D387" s="118" t="s">
        <v>50</v>
      </c>
      <c r="E387" s="127" t="s">
        <v>458</v>
      </c>
      <c r="F387" s="129"/>
      <c r="G387" s="78">
        <f>G388</f>
        <v>1833899</v>
      </c>
      <c r="H387" s="247"/>
    </row>
    <row r="388" spans="1:8" s="14" customFormat="1" ht="34.5" customHeight="1">
      <c r="A388" s="255" t="s">
        <v>239</v>
      </c>
      <c r="B388" s="114" t="s">
        <v>318</v>
      </c>
      <c r="C388" s="118" t="s">
        <v>50</v>
      </c>
      <c r="D388" s="118" t="s">
        <v>50</v>
      </c>
      <c r="E388" s="122" t="s">
        <v>503</v>
      </c>
      <c r="F388" s="129"/>
      <c r="G388" s="78">
        <f>G389+G391+G393</f>
        <v>1833899</v>
      </c>
      <c r="H388" s="247"/>
    </row>
    <row r="389" spans="1:8" s="14" customFormat="1" ht="34.5" customHeight="1">
      <c r="A389" s="255" t="s">
        <v>192</v>
      </c>
      <c r="B389" s="114" t="s">
        <v>318</v>
      </c>
      <c r="C389" s="118" t="s">
        <v>50</v>
      </c>
      <c r="D389" s="118" t="s">
        <v>50</v>
      </c>
      <c r="E389" s="122" t="s">
        <v>253</v>
      </c>
      <c r="F389" s="129"/>
      <c r="G389" s="78">
        <f>G390</f>
        <v>1417379</v>
      </c>
      <c r="H389" s="247"/>
    </row>
    <row r="390" spans="1:8" s="14" customFormat="1" ht="34.5" customHeight="1">
      <c r="A390" s="256" t="s">
        <v>55</v>
      </c>
      <c r="B390" s="123" t="s">
        <v>318</v>
      </c>
      <c r="C390" s="115" t="s">
        <v>50</v>
      </c>
      <c r="D390" s="115" t="s">
        <v>50</v>
      </c>
      <c r="E390" s="124" t="s">
        <v>253</v>
      </c>
      <c r="F390" s="126">
        <v>600</v>
      </c>
      <c r="G390" s="82">
        <f>319719+30194+4564+955892+37010+70000</f>
        <v>1417379</v>
      </c>
      <c r="H390" s="247"/>
    </row>
    <row r="391" spans="1:8" s="14" customFormat="1" ht="34.5" customHeight="1">
      <c r="A391" s="156" t="s">
        <v>753</v>
      </c>
      <c r="B391" s="114" t="s">
        <v>318</v>
      </c>
      <c r="C391" s="280" t="s">
        <v>50</v>
      </c>
      <c r="D391" s="158" t="s">
        <v>50</v>
      </c>
      <c r="E391" s="122" t="s">
        <v>754</v>
      </c>
      <c r="F391" s="129"/>
      <c r="G391" s="78">
        <f>G392</f>
        <v>149239</v>
      </c>
      <c r="H391" s="247"/>
    </row>
    <row r="392" spans="1:8" s="14" customFormat="1" ht="34.5" customHeight="1">
      <c r="A392" s="256" t="s">
        <v>55</v>
      </c>
      <c r="B392" s="123" t="s">
        <v>318</v>
      </c>
      <c r="C392" s="115" t="s">
        <v>50</v>
      </c>
      <c r="D392" s="157" t="s">
        <v>50</v>
      </c>
      <c r="E392" s="124" t="s">
        <v>754</v>
      </c>
      <c r="F392" s="157" t="s">
        <v>371</v>
      </c>
      <c r="G392" s="82">
        <v>149239</v>
      </c>
      <c r="H392" s="247"/>
    </row>
    <row r="393" spans="1:8" s="14" customFormat="1" ht="33.75" customHeight="1">
      <c r="A393" s="255" t="s">
        <v>240</v>
      </c>
      <c r="B393" s="114" t="s">
        <v>318</v>
      </c>
      <c r="C393" s="118" t="s">
        <v>50</v>
      </c>
      <c r="D393" s="118" t="s">
        <v>50</v>
      </c>
      <c r="E393" s="122" t="s">
        <v>242</v>
      </c>
      <c r="F393" s="129"/>
      <c r="G393" s="78">
        <f>G394</f>
        <v>267281</v>
      </c>
      <c r="H393" s="247"/>
    </row>
    <row r="394" spans="1:8" s="10" customFormat="1" ht="33" customHeight="1">
      <c r="A394" s="256" t="s">
        <v>55</v>
      </c>
      <c r="B394" s="123" t="s">
        <v>318</v>
      </c>
      <c r="C394" s="115" t="s">
        <v>50</v>
      </c>
      <c r="D394" s="115" t="s">
        <v>50</v>
      </c>
      <c r="E394" s="124" t="s">
        <v>242</v>
      </c>
      <c r="F394" s="126">
        <v>600</v>
      </c>
      <c r="G394" s="82">
        <v>267281</v>
      </c>
      <c r="H394" s="246"/>
    </row>
    <row r="395" spans="1:8" s="29" customFormat="1" ht="18.75" customHeight="1">
      <c r="A395" s="255" t="s">
        <v>19</v>
      </c>
      <c r="B395" s="114" t="s">
        <v>318</v>
      </c>
      <c r="C395" s="118" t="s">
        <v>50</v>
      </c>
      <c r="D395" s="118" t="s">
        <v>48</v>
      </c>
      <c r="E395" s="127"/>
      <c r="F395" s="126"/>
      <c r="G395" s="78">
        <f>G396</f>
        <v>5148488</v>
      </c>
      <c r="H395" s="216"/>
    </row>
    <row r="396" spans="1:8" s="31" customFormat="1" ht="33" customHeight="1">
      <c r="A396" s="122" t="s">
        <v>618</v>
      </c>
      <c r="B396" s="114" t="s">
        <v>318</v>
      </c>
      <c r="C396" s="118" t="s">
        <v>50</v>
      </c>
      <c r="D396" s="118" t="s">
        <v>48</v>
      </c>
      <c r="E396" s="127" t="s">
        <v>445</v>
      </c>
      <c r="F396" s="129"/>
      <c r="G396" s="78">
        <f>G397+G403</f>
        <v>5148488</v>
      </c>
      <c r="H396" s="216"/>
    </row>
    <row r="397" spans="1:8" s="31" customFormat="1" ht="66.75" customHeight="1">
      <c r="A397" s="122" t="s">
        <v>624</v>
      </c>
      <c r="B397" s="114" t="s">
        <v>318</v>
      </c>
      <c r="C397" s="118" t="s">
        <v>50</v>
      </c>
      <c r="D397" s="118" t="s">
        <v>48</v>
      </c>
      <c r="E397" s="127" t="s">
        <v>457</v>
      </c>
      <c r="F397" s="129"/>
      <c r="G397" s="78">
        <f>G398</f>
        <v>5123704</v>
      </c>
      <c r="H397" s="216"/>
    </row>
    <row r="398" spans="1:8" s="31" customFormat="1" ht="66" customHeight="1">
      <c r="A398" s="258" t="s">
        <v>625</v>
      </c>
      <c r="B398" s="114" t="s">
        <v>318</v>
      </c>
      <c r="C398" s="118" t="s">
        <v>50</v>
      </c>
      <c r="D398" s="118" t="s">
        <v>48</v>
      </c>
      <c r="E398" s="122" t="s">
        <v>504</v>
      </c>
      <c r="F398" s="135"/>
      <c r="G398" s="78">
        <f>G399</f>
        <v>5123704</v>
      </c>
      <c r="H398" s="216"/>
    </row>
    <row r="399" spans="1:8" s="31" customFormat="1" ht="31.5" customHeight="1">
      <c r="A399" s="256" t="s">
        <v>192</v>
      </c>
      <c r="B399" s="123" t="s">
        <v>318</v>
      </c>
      <c r="C399" s="115" t="s">
        <v>50</v>
      </c>
      <c r="D399" s="115" t="s">
        <v>48</v>
      </c>
      <c r="E399" s="124" t="s">
        <v>291</v>
      </c>
      <c r="F399" s="134"/>
      <c r="G399" s="78">
        <f>G400+G401+G402</f>
        <v>5123704</v>
      </c>
      <c r="H399" s="216"/>
    </row>
    <row r="400" spans="1:8" s="31" customFormat="1" ht="49.5" customHeight="1">
      <c r="A400" s="256" t="s">
        <v>54</v>
      </c>
      <c r="B400" s="123" t="s">
        <v>318</v>
      </c>
      <c r="C400" s="115" t="s">
        <v>50</v>
      </c>
      <c r="D400" s="115" t="s">
        <v>48</v>
      </c>
      <c r="E400" s="124" t="s">
        <v>291</v>
      </c>
      <c r="F400" s="126">
        <v>100</v>
      </c>
      <c r="G400" s="82">
        <f>3665130+1138074</f>
        <v>4803204</v>
      </c>
      <c r="H400" s="216"/>
    </row>
    <row r="401" spans="1:8" s="31" customFormat="1" ht="35.25" customHeight="1">
      <c r="A401" s="256" t="s">
        <v>185</v>
      </c>
      <c r="B401" s="123" t="s">
        <v>318</v>
      </c>
      <c r="C401" s="115" t="s">
        <v>50</v>
      </c>
      <c r="D401" s="115" t="s">
        <v>48</v>
      </c>
      <c r="E401" s="124" t="s">
        <v>291</v>
      </c>
      <c r="F401" s="126">
        <v>200</v>
      </c>
      <c r="G401" s="82">
        <f>307607+12000</f>
        <v>319607</v>
      </c>
      <c r="H401" s="216"/>
    </row>
    <row r="402" spans="1:8" s="15" customFormat="1" ht="18.75" customHeight="1">
      <c r="A402" s="256" t="s">
        <v>306</v>
      </c>
      <c r="B402" s="123" t="s">
        <v>318</v>
      </c>
      <c r="C402" s="115" t="s">
        <v>50</v>
      </c>
      <c r="D402" s="115" t="s">
        <v>48</v>
      </c>
      <c r="E402" s="124" t="s">
        <v>291</v>
      </c>
      <c r="F402" s="126">
        <v>800</v>
      </c>
      <c r="G402" s="82">
        <f>893</f>
        <v>893</v>
      </c>
      <c r="H402" s="247"/>
    </row>
    <row r="403" spans="1:8" s="16" customFormat="1" ht="33.75" customHeight="1">
      <c r="A403" s="258" t="s">
        <v>290</v>
      </c>
      <c r="B403" s="114" t="s">
        <v>318</v>
      </c>
      <c r="C403" s="118" t="s">
        <v>50</v>
      </c>
      <c r="D403" s="118" t="s">
        <v>48</v>
      </c>
      <c r="E403" s="122" t="s">
        <v>505</v>
      </c>
      <c r="F403" s="129"/>
      <c r="G403" s="78">
        <f>G404</f>
        <v>24784</v>
      </c>
      <c r="H403" s="3"/>
    </row>
    <row r="404" spans="1:8" s="12" customFormat="1" ht="46.5" customHeight="1">
      <c r="A404" s="124" t="s">
        <v>255</v>
      </c>
      <c r="B404" s="123" t="s">
        <v>318</v>
      </c>
      <c r="C404" s="115" t="s">
        <v>50</v>
      </c>
      <c r="D404" s="115" t="s">
        <v>48</v>
      </c>
      <c r="E404" s="124" t="s">
        <v>292</v>
      </c>
      <c r="F404" s="134"/>
      <c r="G404" s="82">
        <f>G405</f>
        <v>24784</v>
      </c>
      <c r="H404" s="3"/>
    </row>
    <row r="405" spans="1:8" s="10" customFormat="1" ht="66.75" customHeight="1">
      <c r="A405" s="256" t="s">
        <v>54</v>
      </c>
      <c r="B405" s="123" t="s">
        <v>318</v>
      </c>
      <c r="C405" s="115" t="s">
        <v>50</v>
      </c>
      <c r="D405" s="115" t="s">
        <v>48</v>
      </c>
      <c r="E405" s="124" t="s">
        <v>292</v>
      </c>
      <c r="F405" s="126">
        <v>100</v>
      </c>
      <c r="G405" s="82">
        <v>24784</v>
      </c>
      <c r="H405" s="246"/>
    </row>
    <row r="406" spans="1:8" s="6" customFormat="1" ht="15">
      <c r="A406" s="255" t="s">
        <v>198</v>
      </c>
      <c r="B406" s="114" t="s">
        <v>318</v>
      </c>
      <c r="C406" s="118" t="s">
        <v>52</v>
      </c>
      <c r="D406" s="118"/>
      <c r="E406" s="127"/>
      <c r="F406" s="126"/>
      <c r="G406" s="78">
        <f>G407+G413</f>
        <v>8896791</v>
      </c>
      <c r="H406" s="17"/>
    </row>
    <row r="407" spans="1:8" s="11" customFormat="1" ht="16.5">
      <c r="A407" s="255" t="s">
        <v>328</v>
      </c>
      <c r="B407" s="114" t="s">
        <v>318</v>
      </c>
      <c r="C407" s="118" t="s">
        <v>52</v>
      </c>
      <c r="D407" s="118" t="s">
        <v>45</v>
      </c>
      <c r="E407" s="127"/>
      <c r="F407" s="126"/>
      <c r="G407" s="78">
        <f>G408</f>
        <v>8527962</v>
      </c>
      <c r="H407" s="17"/>
    </row>
    <row r="408" spans="1:8" s="25" customFormat="1" ht="35.25" customHeight="1">
      <c r="A408" s="122" t="s">
        <v>618</v>
      </c>
      <c r="B408" s="114" t="s">
        <v>318</v>
      </c>
      <c r="C408" s="118" t="s">
        <v>52</v>
      </c>
      <c r="D408" s="118" t="s">
        <v>45</v>
      </c>
      <c r="E408" s="127" t="s">
        <v>445</v>
      </c>
      <c r="F408" s="129"/>
      <c r="G408" s="78">
        <f>G409</f>
        <v>8527962</v>
      </c>
      <c r="H408" s="17"/>
    </row>
    <row r="409" spans="1:8" s="5" customFormat="1" ht="51" customHeight="1">
      <c r="A409" s="122" t="s">
        <v>619</v>
      </c>
      <c r="B409" s="114" t="s">
        <v>318</v>
      </c>
      <c r="C409" s="118" t="s">
        <v>52</v>
      </c>
      <c r="D409" s="118" t="s">
        <v>45</v>
      </c>
      <c r="E409" s="127" t="s">
        <v>453</v>
      </c>
      <c r="F409" s="129"/>
      <c r="G409" s="78">
        <f>G411</f>
        <v>8527962</v>
      </c>
      <c r="H409" s="17"/>
    </row>
    <row r="410" spans="1:8" s="5" customFormat="1" ht="49.5" customHeight="1">
      <c r="A410" s="258" t="s">
        <v>282</v>
      </c>
      <c r="B410" s="114" t="s">
        <v>318</v>
      </c>
      <c r="C410" s="118" t="s">
        <v>52</v>
      </c>
      <c r="D410" s="118" t="s">
        <v>45</v>
      </c>
      <c r="E410" s="122" t="s">
        <v>512</v>
      </c>
      <c r="F410" s="126"/>
      <c r="G410" s="78">
        <f>G411</f>
        <v>8527962</v>
      </c>
      <c r="H410" s="17"/>
    </row>
    <row r="411" spans="1:8" s="5" customFormat="1" ht="81" customHeight="1">
      <c r="A411" s="258" t="s">
        <v>27</v>
      </c>
      <c r="B411" s="114" t="s">
        <v>318</v>
      </c>
      <c r="C411" s="118" t="s">
        <v>52</v>
      </c>
      <c r="D411" s="118" t="s">
        <v>45</v>
      </c>
      <c r="E411" s="122" t="s">
        <v>283</v>
      </c>
      <c r="F411" s="135"/>
      <c r="G411" s="78">
        <f>G412</f>
        <v>8527962</v>
      </c>
      <c r="H411" s="17"/>
    </row>
    <row r="412" spans="1:8" s="18" customFormat="1" ht="16.5" customHeight="1">
      <c r="A412" s="256" t="s">
        <v>327</v>
      </c>
      <c r="B412" s="123" t="s">
        <v>318</v>
      </c>
      <c r="C412" s="115" t="s">
        <v>52</v>
      </c>
      <c r="D412" s="115" t="s">
        <v>45</v>
      </c>
      <c r="E412" s="124" t="s">
        <v>283</v>
      </c>
      <c r="F412" s="126">
        <v>300</v>
      </c>
      <c r="G412" s="82">
        <v>8527962</v>
      </c>
      <c r="H412" s="3"/>
    </row>
    <row r="413" spans="1:8" s="18" customFormat="1" ht="16.5" customHeight="1">
      <c r="A413" s="255" t="s">
        <v>199</v>
      </c>
      <c r="B413" s="114" t="s">
        <v>318</v>
      </c>
      <c r="C413" s="118" t="s">
        <v>52</v>
      </c>
      <c r="D413" s="118" t="s">
        <v>46</v>
      </c>
      <c r="E413" s="127"/>
      <c r="F413" s="129"/>
      <c r="G413" s="78">
        <f>G414</f>
        <v>368829</v>
      </c>
      <c r="H413" s="3"/>
    </row>
    <row r="414" spans="1:8" s="18" customFormat="1" ht="34.5" customHeight="1">
      <c r="A414" s="122" t="s">
        <v>618</v>
      </c>
      <c r="B414" s="114" t="s">
        <v>318</v>
      </c>
      <c r="C414" s="118" t="s">
        <v>52</v>
      </c>
      <c r="D414" s="118" t="s">
        <v>46</v>
      </c>
      <c r="E414" s="127" t="s">
        <v>445</v>
      </c>
      <c r="F414" s="129"/>
      <c r="G414" s="78">
        <f>G415</f>
        <v>368829</v>
      </c>
      <c r="H414" s="3"/>
    </row>
    <row r="415" spans="1:8" s="18" customFormat="1" ht="48" customHeight="1">
      <c r="A415" s="122" t="s">
        <v>631</v>
      </c>
      <c r="B415" s="114" t="s">
        <v>318</v>
      </c>
      <c r="C415" s="118" t="s">
        <v>52</v>
      </c>
      <c r="D415" s="118" t="s">
        <v>46</v>
      </c>
      <c r="E415" s="127" t="s">
        <v>453</v>
      </c>
      <c r="F415" s="129"/>
      <c r="G415" s="78">
        <f>G416</f>
        <v>368829</v>
      </c>
      <c r="H415" s="3"/>
    </row>
    <row r="416" spans="1:8" s="18" customFormat="1" ht="18" customHeight="1">
      <c r="A416" s="258" t="s">
        <v>276</v>
      </c>
      <c r="B416" s="114" t="s">
        <v>318</v>
      </c>
      <c r="C416" s="118" t="s">
        <v>52</v>
      </c>
      <c r="D416" s="118" t="s">
        <v>46</v>
      </c>
      <c r="E416" s="122" t="s">
        <v>496</v>
      </c>
      <c r="F416" s="135"/>
      <c r="G416" s="78">
        <f>G417</f>
        <v>368829</v>
      </c>
      <c r="H416" s="3"/>
    </row>
    <row r="417" spans="1:8" s="18" customFormat="1" ht="21" customHeight="1">
      <c r="A417" s="256" t="s">
        <v>40</v>
      </c>
      <c r="B417" s="123" t="s">
        <v>318</v>
      </c>
      <c r="C417" s="115" t="s">
        <v>52</v>
      </c>
      <c r="D417" s="115" t="s">
        <v>46</v>
      </c>
      <c r="E417" s="124" t="s">
        <v>293</v>
      </c>
      <c r="F417" s="134"/>
      <c r="G417" s="82">
        <f>G418</f>
        <v>368829</v>
      </c>
      <c r="H417" s="3"/>
    </row>
    <row r="418" spans="1:8" s="18" customFormat="1" ht="20.25" customHeight="1">
      <c r="A418" s="256" t="s">
        <v>327</v>
      </c>
      <c r="B418" s="123" t="s">
        <v>318</v>
      </c>
      <c r="C418" s="115" t="s">
        <v>52</v>
      </c>
      <c r="D418" s="115" t="s">
        <v>46</v>
      </c>
      <c r="E418" s="124" t="s">
        <v>293</v>
      </c>
      <c r="F418" s="126">
        <v>300</v>
      </c>
      <c r="G418" s="82">
        <v>368829</v>
      </c>
      <c r="H418" s="3"/>
    </row>
    <row r="419" spans="1:8" s="9" customFormat="1" ht="36" customHeight="1">
      <c r="A419" s="255" t="s">
        <v>159</v>
      </c>
      <c r="B419" s="114" t="s">
        <v>21</v>
      </c>
      <c r="C419" s="118"/>
      <c r="D419" s="118"/>
      <c r="E419" s="127"/>
      <c r="F419" s="126"/>
      <c r="G419" s="78">
        <f>G420+G445</f>
        <v>30853673</v>
      </c>
      <c r="H419" s="216"/>
    </row>
    <row r="420" spans="1:8" s="22" customFormat="1" ht="17.25">
      <c r="A420" s="255" t="s">
        <v>329</v>
      </c>
      <c r="B420" s="114" t="s">
        <v>21</v>
      </c>
      <c r="C420" s="118" t="s">
        <v>51</v>
      </c>
      <c r="D420" s="118"/>
      <c r="E420" s="127"/>
      <c r="F420" s="126"/>
      <c r="G420" s="78">
        <f>G421+G435</f>
        <v>29722240</v>
      </c>
      <c r="H420" s="17"/>
    </row>
    <row r="421" spans="1:8" s="11" customFormat="1" ht="17.25" customHeight="1">
      <c r="A421" s="255" t="s">
        <v>20</v>
      </c>
      <c r="B421" s="114" t="s">
        <v>21</v>
      </c>
      <c r="C421" s="118" t="s">
        <v>51</v>
      </c>
      <c r="D421" s="118" t="s">
        <v>43</v>
      </c>
      <c r="E421" s="127"/>
      <c r="F421" s="126"/>
      <c r="G421" s="78">
        <f>G422</f>
        <v>28150550</v>
      </c>
      <c r="H421" s="17"/>
    </row>
    <row r="422" spans="1:8" s="15" customFormat="1" ht="30.75">
      <c r="A422" s="122" t="s">
        <v>642</v>
      </c>
      <c r="B422" s="114" t="s">
        <v>21</v>
      </c>
      <c r="C422" s="118" t="s">
        <v>51</v>
      </c>
      <c r="D422" s="118" t="s">
        <v>43</v>
      </c>
      <c r="E422" s="127" t="s">
        <v>447</v>
      </c>
      <c r="F422" s="126"/>
      <c r="G422" s="78">
        <f>G423+G429</f>
        <v>28150550</v>
      </c>
      <c r="H422" s="247"/>
    </row>
    <row r="423" spans="1:8" s="15" customFormat="1" ht="46.5">
      <c r="A423" s="122" t="s">
        <v>643</v>
      </c>
      <c r="B423" s="114" t="s">
        <v>21</v>
      </c>
      <c r="C423" s="118" t="s">
        <v>51</v>
      </c>
      <c r="D423" s="118" t="s">
        <v>43</v>
      </c>
      <c r="E423" s="122" t="s">
        <v>456</v>
      </c>
      <c r="F423" s="135"/>
      <c r="G423" s="78">
        <f>G424</f>
        <v>10059986</v>
      </c>
      <c r="H423" s="247"/>
    </row>
    <row r="424" spans="1:8" s="15" customFormat="1" ht="81.75" customHeight="1">
      <c r="A424" s="122" t="s">
        <v>294</v>
      </c>
      <c r="B424" s="114" t="s">
        <v>21</v>
      </c>
      <c r="C424" s="118" t="s">
        <v>51</v>
      </c>
      <c r="D424" s="118" t="s">
        <v>43</v>
      </c>
      <c r="E424" s="122" t="s">
        <v>506</v>
      </c>
      <c r="F424" s="135"/>
      <c r="G424" s="78">
        <f>G425+G427</f>
        <v>10059986</v>
      </c>
      <c r="H424" s="247"/>
    </row>
    <row r="425" spans="1:8" s="15" customFormat="1" ht="30.75">
      <c r="A425" s="255" t="s">
        <v>192</v>
      </c>
      <c r="B425" s="114" t="s">
        <v>21</v>
      </c>
      <c r="C425" s="283" t="s">
        <v>51</v>
      </c>
      <c r="D425" s="283" t="s">
        <v>43</v>
      </c>
      <c r="E425" s="122" t="s">
        <v>295</v>
      </c>
      <c r="F425" s="135"/>
      <c r="G425" s="78">
        <f>G426</f>
        <v>9519986</v>
      </c>
      <c r="H425" s="247"/>
    </row>
    <row r="426" spans="1:8" s="15" customFormat="1" ht="30.75">
      <c r="A426" s="256" t="s">
        <v>55</v>
      </c>
      <c r="B426" s="123" t="s">
        <v>21</v>
      </c>
      <c r="C426" s="115" t="s">
        <v>51</v>
      </c>
      <c r="D426" s="115" t="s">
        <v>43</v>
      </c>
      <c r="E426" s="124" t="s">
        <v>295</v>
      </c>
      <c r="F426" s="134">
        <v>600</v>
      </c>
      <c r="G426" s="82">
        <f>8424779+672707+90500+332000</f>
        <v>9519986</v>
      </c>
      <c r="H426" s="247"/>
    </row>
    <row r="427" spans="1:8" s="15" customFormat="1" ht="30.75">
      <c r="A427" s="117" t="s">
        <v>765</v>
      </c>
      <c r="B427" s="114" t="s">
        <v>21</v>
      </c>
      <c r="C427" s="283" t="s">
        <v>51</v>
      </c>
      <c r="D427" s="283" t="s">
        <v>43</v>
      </c>
      <c r="E427" s="127" t="s">
        <v>764</v>
      </c>
      <c r="F427" s="135"/>
      <c r="G427" s="78">
        <f>G428</f>
        <v>540000</v>
      </c>
      <c r="H427" s="247"/>
    </row>
    <row r="428" spans="1:8" s="15" customFormat="1" ht="30.75">
      <c r="A428" s="125" t="s">
        <v>55</v>
      </c>
      <c r="B428" s="123" t="s">
        <v>21</v>
      </c>
      <c r="C428" s="115" t="s">
        <v>51</v>
      </c>
      <c r="D428" s="115" t="s">
        <v>43</v>
      </c>
      <c r="E428" s="144" t="s">
        <v>764</v>
      </c>
      <c r="F428" s="134">
        <v>600</v>
      </c>
      <c r="G428" s="82">
        <v>540000</v>
      </c>
      <c r="H428" s="247"/>
    </row>
    <row r="429" spans="1:8" s="6" customFormat="1" ht="46.5">
      <c r="A429" s="122" t="s">
        <v>644</v>
      </c>
      <c r="B429" s="114" t="s">
        <v>21</v>
      </c>
      <c r="C429" s="118" t="s">
        <v>51</v>
      </c>
      <c r="D429" s="118" t="s">
        <v>43</v>
      </c>
      <c r="E429" s="127" t="s">
        <v>455</v>
      </c>
      <c r="F429" s="126"/>
      <c r="G429" s="78">
        <f>G430</f>
        <v>18090564</v>
      </c>
      <c r="H429" s="17"/>
    </row>
    <row r="430" spans="1:8" s="6" customFormat="1" ht="15">
      <c r="A430" s="258" t="s">
        <v>296</v>
      </c>
      <c r="B430" s="114" t="s">
        <v>21</v>
      </c>
      <c r="C430" s="118" t="s">
        <v>51</v>
      </c>
      <c r="D430" s="118" t="s">
        <v>43</v>
      </c>
      <c r="E430" s="122" t="s">
        <v>507</v>
      </c>
      <c r="F430" s="134"/>
      <c r="G430" s="78">
        <f>G431</f>
        <v>18090564</v>
      </c>
      <c r="H430" s="17"/>
    </row>
    <row r="431" spans="1:8" s="8" customFormat="1" ht="30.75">
      <c r="A431" s="256" t="s">
        <v>192</v>
      </c>
      <c r="B431" s="123" t="s">
        <v>21</v>
      </c>
      <c r="C431" s="115" t="s">
        <v>51</v>
      </c>
      <c r="D431" s="115" t="s">
        <v>43</v>
      </c>
      <c r="E431" s="124" t="s">
        <v>297</v>
      </c>
      <c r="F431" s="134"/>
      <c r="G431" s="82">
        <f>G432+G433+G434</f>
        <v>18090564</v>
      </c>
      <c r="H431" s="216"/>
    </row>
    <row r="432" spans="1:8" s="16" customFormat="1" ht="63.75" customHeight="1">
      <c r="A432" s="256" t="s">
        <v>54</v>
      </c>
      <c r="B432" s="123" t="s">
        <v>21</v>
      </c>
      <c r="C432" s="115" t="s">
        <v>51</v>
      </c>
      <c r="D432" s="115" t="s">
        <v>43</v>
      </c>
      <c r="E432" s="124" t="s">
        <v>297</v>
      </c>
      <c r="F432" s="134">
        <v>100</v>
      </c>
      <c r="G432" s="82">
        <v>16455547</v>
      </c>
      <c r="H432" s="3"/>
    </row>
    <row r="433" spans="1:8" s="13" customFormat="1" ht="34.5" customHeight="1">
      <c r="A433" s="256" t="s">
        <v>185</v>
      </c>
      <c r="B433" s="123" t="s">
        <v>21</v>
      </c>
      <c r="C433" s="115" t="s">
        <v>51</v>
      </c>
      <c r="D433" s="115" t="s">
        <v>43</v>
      </c>
      <c r="E433" s="124" t="s">
        <v>297</v>
      </c>
      <c r="F433" s="134">
        <v>200</v>
      </c>
      <c r="G433" s="82">
        <f>501317+111600+739600+185000</f>
        <v>1537517</v>
      </c>
      <c r="H433" s="246"/>
    </row>
    <row r="434" spans="1:8" s="1" customFormat="1" ht="15.75" customHeight="1">
      <c r="A434" s="256" t="s">
        <v>306</v>
      </c>
      <c r="B434" s="123" t="s">
        <v>21</v>
      </c>
      <c r="C434" s="115" t="s">
        <v>51</v>
      </c>
      <c r="D434" s="115" t="s">
        <v>43</v>
      </c>
      <c r="E434" s="124" t="s">
        <v>297</v>
      </c>
      <c r="F434" s="134">
        <v>800</v>
      </c>
      <c r="G434" s="82">
        <v>97500</v>
      </c>
      <c r="H434" s="3"/>
    </row>
    <row r="435" spans="1:8" s="11" customFormat="1" ht="16.5">
      <c r="A435" s="255" t="s">
        <v>186</v>
      </c>
      <c r="B435" s="114" t="s">
        <v>21</v>
      </c>
      <c r="C435" s="118" t="s">
        <v>51</v>
      </c>
      <c r="D435" s="118" t="s">
        <v>46</v>
      </c>
      <c r="E435" s="127"/>
      <c r="F435" s="126"/>
      <c r="G435" s="78">
        <f>G436</f>
        <v>1571690</v>
      </c>
      <c r="H435" s="17"/>
    </row>
    <row r="436" spans="1:8" s="11" customFormat="1" ht="30.75">
      <c r="A436" s="122" t="s">
        <v>642</v>
      </c>
      <c r="B436" s="114" t="s">
        <v>21</v>
      </c>
      <c r="C436" s="118" t="s">
        <v>51</v>
      </c>
      <c r="D436" s="118" t="s">
        <v>46</v>
      </c>
      <c r="E436" s="127" t="s">
        <v>447</v>
      </c>
      <c r="F436" s="129"/>
      <c r="G436" s="78">
        <f>G437</f>
        <v>1571690</v>
      </c>
      <c r="H436" s="17"/>
    </row>
    <row r="437" spans="1:8" s="6" customFormat="1" ht="67.5" customHeight="1">
      <c r="A437" s="122" t="s">
        <v>645</v>
      </c>
      <c r="B437" s="114" t="s">
        <v>21</v>
      </c>
      <c r="C437" s="118" t="s">
        <v>51</v>
      </c>
      <c r="D437" s="118" t="s">
        <v>46</v>
      </c>
      <c r="E437" s="122" t="s">
        <v>454</v>
      </c>
      <c r="F437" s="126"/>
      <c r="G437" s="78">
        <f>G439+G443</f>
        <v>1571690</v>
      </c>
      <c r="H437" s="17"/>
    </row>
    <row r="438" spans="1:8" s="6" customFormat="1" ht="30.75" customHeight="1">
      <c r="A438" s="258" t="s">
        <v>298</v>
      </c>
      <c r="B438" s="114" t="s">
        <v>21</v>
      </c>
      <c r="C438" s="118" t="s">
        <v>51</v>
      </c>
      <c r="D438" s="118" t="s">
        <v>46</v>
      </c>
      <c r="E438" s="122" t="s">
        <v>508</v>
      </c>
      <c r="F438" s="135"/>
      <c r="G438" s="78">
        <f>G439</f>
        <v>1518818</v>
      </c>
      <c r="H438" s="17"/>
    </row>
    <row r="439" spans="1:8" s="8" customFormat="1" ht="30.75">
      <c r="A439" s="256" t="s">
        <v>192</v>
      </c>
      <c r="B439" s="123" t="s">
        <v>21</v>
      </c>
      <c r="C439" s="115" t="s">
        <v>51</v>
      </c>
      <c r="D439" s="115" t="s">
        <v>46</v>
      </c>
      <c r="E439" s="116" t="s">
        <v>299</v>
      </c>
      <c r="F439" s="135"/>
      <c r="G439" s="82">
        <f>G440+G441</f>
        <v>1518818</v>
      </c>
      <c r="H439" s="216"/>
    </row>
    <row r="440" spans="1:8" s="12" customFormat="1" ht="67.5" customHeight="1">
      <c r="A440" s="256" t="s">
        <v>54</v>
      </c>
      <c r="B440" s="123" t="s">
        <v>21</v>
      </c>
      <c r="C440" s="115" t="s">
        <v>51</v>
      </c>
      <c r="D440" s="115" t="s">
        <v>46</v>
      </c>
      <c r="E440" s="116" t="s">
        <v>299</v>
      </c>
      <c r="F440" s="134">
        <v>100</v>
      </c>
      <c r="G440" s="82">
        <f>1378818+600</f>
        <v>1379418</v>
      </c>
      <c r="H440" s="3"/>
    </row>
    <row r="441" spans="1:8" s="10" customFormat="1" ht="35.25" customHeight="1">
      <c r="A441" s="256" t="s">
        <v>185</v>
      </c>
      <c r="B441" s="123" t="s">
        <v>21</v>
      </c>
      <c r="C441" s="115" t="s">
        <v>51</v>
      </c>
      <c r="D441" s="115" t="s">
        <v>46</v>
      </c>
      <c r="E441" s="116" t="s">
        <v>299</v>
      </c>
      <c r="F441" s="134">
        <v>200</v>
      </c>
      <c r="G441" s="82">
        <v>139400</v>
      </c>
      <c r="H441" s="246"/>
    </row>
    <row r="442" spans="1:8" s="10" customFormat="1" ht="36" customHeight="1">
      <c r="A442" s="258" t="s">
        <v>300</v>
      </c>
      <c r="B442" s="114" t="s">
        <v>21</v>
      </c>
      <c r="C442" s="118" t="s">
        <v>51</v>
      </c>
      <c r="D442" s="118" t="s">
        <v>46</v>
      </c>
      <c r="E442" s="122" t="s">
        <v>509</v>
      </c>
      <c r="F442" s="135"/>
      <c r="G442" s="78">
        <f>G443</f>
        <v>52872</v>
      </c>
      <c r="H442" s="246"/>
    </row>
    <row r="443" spans="1:8" s="8" customFormat="1" ht="52.5" customHeight="1">
      <c r="A443" s="256" t="s">
        <v>301</v>
      </c>
      <c r="B443" s="123" t="s">
        <v>21</v>
      </c>
      <c r="C443" s="115" t="s">
        <v>51</v>
      </c>
      <c r="D443" s="115" t="s">
        <v>46</v>
      </c>
      <c r="E443" s="124" t="s">
        <v>534</v>
      </c>
      <c r="F443" s="134"/>
      <c r="G443" s="82">
        <f>G444</f>
        <v>52872</v>
      </c>
      <c r="H443" s="216"/>
    </row>
    <row r="444" spans="1:8" s="10" customFormat="1" ht="66" customHeight="1">
      <c r="A444" s="256" t="s">
        <v>54</v>
      </c>
      <c r="B444" s="123" t="s">
        <v>21</v>
      </c>
      <c r="C444" s="115" t="s">
        <v>51</v>
      </c>
      <c r="D444" s="115" t="s">
        <v>46</v>
      </c>
      <c r="E444" s="124" t="s">
        <v>534</v>
      </c>
      <c r="F444" s="134">
        <v>100</v>
      </c>
      <c r="G444" s="82">
        <v>52872</v>
      </c>
      <c r="H444" s="246"/>
    </row>
    <row r="445" spans="1:8" s="32" customFormat="1" ht="17.25">
      <c r="A445" s="255" t="s">
        <v>198</v>
      </c>
      <c r="B445" s="114" t="s">
        <v>21</v>
      </c>
      <c r="C445" s="118" t="s">
        <v>52</v>
      </c>
      <c r="D445" s="118"/>
      <c r="E445" s="127"/>
      <c r="F445" s="126"/>
      <c r="G445" s="78">
        <f aca="true" t="shared" si="2" ref="G445:G450">G446</f>
        <v>1131433</v>
      </c>
      <c r="H445" s="3"/>
    </row>
    <row r="446" spans="1:8" s="18" customFormat="1" ht="15">
      <c r="A446" s="255" t="s">
        <v>328</v>
      </c>
      <c r="B446" s="114" t="s">
        <v>21</v>
      </c>
      <c r="C446" s="118" t="s">
        <v>52</v>
      </c>
      <c r="D446" s="118" t="s">
        <v>45</v>
      </c>
      <c r="E446" s="127"/>
      <c r="F446" s="126"/>
      <c r="G446" s="78">
        <f t="shared" si="2"/>
        <v>1131433</v>
      </c>
      <c r="H446" s="3"/>
    </row>
    <row r="447" spans="1:8" s="12" customFormat="1" ht="34.5" customHeight="1">
      <c r="A447" s="122" t="s">
        <v>642</v>
      </c>
      <c r="B447" s="114" t="s">
        <v>21</v>
      </c>
      <c r="C447" s="118" t="s">
        <v>52</v>
      </c>
      <c r="D447" s="118" t="s">
        <v>45</v>
      </c>
      <c r="E447" s="127" t="s">
        <v>447</v>
      </c>
      <c r="F447" s="126"/>
      <c r="G447" s="78">
        <f t="shared" si="2"/>
        <v>1131433</v>
      </c>
      <c r="H447" s="3"/>
    </row>
    <row r="448" spans="1:8" s="10" customFormat="1" ht="66.75" customHeight="1">
      <c r="A448" s="122" t="s">
        <v>645</v>
      </c>
      <c r="B448" s="114" t="s">
        <v>21</v>
      </c>
      <c r="C448" s="118" t="s">
        <v>52</v>
      </c>
      <c r="D448" s="118" t="s">
        <v>45</v>
      </c>
      <c r="E448" s="122" t="s">
        <v>454</v>
      </c>
      <c r="F448" s="126"/>
      <c r="G448" s="78">
        <f t="shared" si="2"/>
        <v>1131433</v>
      </c>
      <c r="H448" s="246"/>
    </row>
    <row r="449" spans="1:8" s="10" customFormat="1" ht="33.75" customHeight="1">
      <c r="A449" s="258" t="s">
        <v>300</v>
      </c>
      <c r="B449" s="114" t="s">
        <v>21</v>
      </c>
      <c r="C449" s="118" t="s">
        <v>52</v>
      </c>
      <c r="D449" s="118" t="s">
        <v>45</v>
      </c>
      <c r="E449" s="122" t="s">
        <v>509</v>
      </c>
      <c r="F449" s="126"/>
      <c r="G449" s="78">
        <f t="shared" si="2"/>
        <v>1131433</v>
      </c>
      <c r="H449" s="246"/>
    </row>
    <row r="450" spans="1:8" s="33" customFormat="1" ht="53.25" customHeight="1">
      <c r="A450" s="257" t="s">
        <v>28</v>
      </c>
      <c r="B450" s="123" t="s">
        <v>21</v>
      </c>
      <c r="C450" s="115" t="s">
        <v>52</v>
      </c>
      <c r="D450" s="115" t="s">
        <v>45</v>
      </c>
      <c r="E450" s="124" t="s">
        <v>535</v>
      </c>
      <c r="F450" s="134"/>
      <c r="G450" s="82">
        <f t="shared" si="2"/>
        <v>1131433</v>
      </c>
      <c r="H450" s="17"/>
    </row>
    <row r="451" spans="1:8" s="33" customFormat="1" ht="16.5" customHeight="1">
      <c r="A451" s="256" t="s">
        <v>327</v>
      </c>
      <c r="B451" s="123" t="s">
        <v>21</v>
      </c>
      <c r="C451" s="115" t="s">
        <v>52</v>
      </c>
      <c r="D451" s="115" t="s">
        <v>45</v>
      </c>
      <c r="E451" s="124" t="s">
        <v>535</v>
      </c>
      <c r="F451" s="134">
        <v>300</v>
      </c>
      <c r="G451" s="82">
        <v>1131433</v>
      </c>
      <c r="H451" s="17"/>
    </row>
    <row r="452" spans="1:8" s="33" customFormat="1" ht="21" customHeight="1">
      <c r="A452" s="255" t="s">
        <v>161</v>
      </c>
      <c r="B452" s="146" t="s">
        <v>160</v>
      </c>
      <c r="C452" s="118"/>
      <c r="D452" s="118"/>
      <c r="E452" s="130"/>
      <c r="F452" s="126"/>
      <c r="G452" s="78">
        <f>G453</f>
        <v>1387666</v>
      </c>
      <c r="H452" s="17"/>
    </row>
    <row r="453" spans="1:8" s="33" customFormat="1" ht="16.5" customHeight="1">
      <c r="A453" s="255" t="s">
        <v>15</v>
      </c>
      <c r="B453" s="146" t="s">
        <v>160</v>
      </c>
      <c r="C453" s="118" t="s">
        <v>43</v>
      </c>
      <c r="D453" s="118"/>
      <c r="E453" s="130"/>
      <c r="F453" s="126"/>
      <c r="G453" s="78">
        <f>G454+G460</f>
        <v>1387666</v>
      </c>
      <c r="H453" s="17"/>
    </row>
    <row r="454" spans="1:8" s="33" customFormat="1" ht="49.5" customHeight="1">
      <c r="A454" s="255" t="s">
        <v>313</v>
      </c>
      <c r="B454" s="146" t="s">
        <v>160</v>
      </c>
      <c r="C454" s="118" t="s">
        <v>43</v>
      </c>
      <c r="D454" s="118" t="s">
        <v>45</v>
      </c>
      <c r="E454" s="130"/>
      <c r="F454" s="126"/>
      <c r="G454" s="78">
        <f>G455</f>
        <v>1287666</v>
      </c>
      <c r="H454" s="17"/>
    </row>
    <row r="455" spans="1:8" s="33" customFormat="1" ht="31.5" customHeight="1">
      <c r="A455" s="122" t="s">
        <v>203</v>
      </c>
      <c r="B455" s="146" t="s">
        <v>160</v>
      </c>
      <c r="C455" s="118" t="s">
        <v>43</v>
      </c>
      <c r="D455" s="118" t="s">
        <v>45</v>
      </c>
      <c r="E455" s="127" t="s">
        <v>421</v>
      </c>
      <c r="F455" s="129"/>
      <c r="G455" s="78">
        <f>G456</f>
        <v>1287666</v>
      </c>
      <c r="H455" s="17"/>
    </row>
    <row r="456" spans="1:8" s="33" customFormat="1" ht="30.75" customHeight="1">
      <c r="A456" s="122" t="s">
        <v>204</v>
      </c>
      <c r="B456" s="146" t="s">
        <v>160</v>
      </c>
      <c r="C456" s="118" t="s">
        <v>43</v>
      </c>
      <c r="D456" s="118" t="s">
        <v>45</v>
      </c>
      <c r="E456" s="122" t="s">
        <v>422</v>
      </c>
      <c r="F456" s="129"/>
      <c r="G456" s="78">
        <f>G457</f>
        <v>1287666</v>
      </c>
      <c r="H456" s="17"/>
    </row>
    <row r="457" spans="1:8" s="33" customFormat="1" ht="35.25" customHeight="1">
      <c r="A457" s="257" t="s">
        <v>205</v>
      </c>
      <c r="B457" s="147" t="s">
        <v>160</v>
      </c>
      <c r="C457" s="115" t="s">
        <v>43</v>
      </c>
      <c r="D457" s="115" t="s">
        <v>45</v>
      </c>
      <c r="E457" s="116" t="s">
        <v>263</v>
      </c>
      <c r="F457" s="126"/>
      <c r="G457" s="82">
        <f>G458+G459</f>
        <v>1287666</v>
      </c>
      <c r="H457" s="17"/>
    </row>
    <row r="458" spans="1:8" s="33" customFormat="1" ht="68.25" customHeight="1">
      <c r="A458" s="256" t="s">
        <v>54</v>
      </c>
      <c r="B458" s="147" t="s">
        <v>160</v>
      </c>
      <c r="C458" s="115" t="s">
        <v>43</v>
      </c>
      <c r="D458" s="115" t="s">
        <v>45</v>
      </c>
      <c r="E458" s="116" t="s">
        <v>263</v>
      </c>
      <c r="F458" s="126">
        <v>100</v>
      </c>
      <c r="G458" s="82">
        <v>1234166</v>
      </c>
      <c r="H458" s="17"/>
    </row>
    <row r="459" spans="1:8" s="33" customFormat="1" ht="34.5" customHeight="1">
      <c r="A459" s="256" t="s">
        <v>185</v>
      </c>
      <c r="B459" s="147" t="s">
        <v>160</v>
      </c>
      <c r="C459" s="115" t="s">
        <v>43</v>
      </c>
      <c r="D459" s="115" t="s">
        <v>45</v>
      </c>
      <c r="E459" s="116" t="s">
        <v>263</v>
      </c>
      <c r="F459" s="126">
        <v>200</v>
      </c>
      <c r="G459" s="82">
        <v>53500</v>
      </c>
      <c r="H459" s="17"/>
    </row>
    <row r="460" spans="1:8" s="2" customFormat="1" ht="15">
      <c r="A460" s="255" t="s">
        <v>18</v>
      </c>
      <c r="B460" s="147" t="s">
        <v>160</v>
      </c>
      <c r="C460" s="115" t="s">
        <v>43</v>
      </c>
      <c r="D460" s="147" t="s">
        <v>191</v>
      </c>
      <c r="E460" s="204"/>
      <c r="F460" s="205"/>
      <c r="G460" s="207">
        <f>G461</f>
        <v>100000</v>
      </c>
      <c r="H460" s="216"/>
    </row>
    <row r="461" spans="1:7" ht="17.25" customHeight="1">
      <c r="A461" s="255" t="s">
        <v>38</v>
      </c>
      <c r="B461" s="147" t="s">
        <v>160</v>
      </c>
      <c r="C461" s="115" t="s">
        <v>43</v>
      </c>
      <c r="D461" s="147" t="s">
        <v>191</v>
      </c>
      <c r="E461" s="122" t="s">
        <v>427</v>
      </c>
      <c r="F461" s="206"/>
      <c r="G461" s="197">
        <f>G462</f>
        <v>100000</v>
      </c>
    </row>
    <row r="462" spans="1:7" ht="30.75">
      <c r="A462" s="255" t="s">
        <v>5</v>
      </c>
      <c r="B462" s="147" t="s">
        <v>160</v>
      </c>
      <c r="C462" s="115" t="s">
        <v>43</v>
      </c>
      <c r="D462" s="147" t="s">
        <v>191</v>
      </c>
      <c r="E462" s="122" t="s">
        <v>428</v>
      </c>
      <c r="F462" s="206"/>
      <c r="G462" s="208">
        <f>G463</f>
        <v>100000</v>
      </c>
    </row>
    <row r="463" spans="1:7" ht="30.75">
      <c r="A463" s="122" t="s">
        <v>60</v>
      </c>
      <c r="B463" s="147" t="s">
        <v>160</v>
      </c>
      <c r="C463" s="115" t="s">
        <v>43</v>
      </c>
      <c r="D463" s="147" t="s">
        <v>191</v>
      </c>
      <c r="E463" s="122" t="s">
        <v>227</v>
      </c>
      <c r="F463" s="118"/>
      <c r="G463" s="78">
        <f>G464</f>
        <v>100000</v>
      </c>
    </row>
    <row r="464" spans="1:7" ht="30.75">
      <c r="A464" s="256" t="s">
        <v>185</v>
      </c>
      <c r="B464" s="147" t="s">
        <v>160</v>
      </c>
      <c r="C464" s="115" t="s">
        <v>43</v>
      </c>
      <c r="D464" s="147" t="s">
        <v>191</v>
      </c>
      <c r="E464" s="124" t="s">
        <v>227</v>
      </c>
      <c r="F464" s="126">
        <v>200</v>
      </c>
      <c r="G464" s="82">
        <v>100000</v>
      </c>
    </row>
  </sheetData>
  <sheetProtection/>
  <mergeCells count="13">
    <mergeCell ref="B1:G1"/>
    <mergeCell ref="B2:G2"/>
    <mergeCell ref="B3:G3"/>
    <mergeCell ref="B4:G4"/>
    <mergeCell ref="A9:B9"/>
    <mergeCell ref="B5:G6"/>
    <mergeCell ref="G12:G13"/>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42"/>
  <sheetViews>
    <sheetView view="pageBreakPreview" zoomScaleSheetLayoutView="100" zoomScalePageLayoutView="0" workbookViewId="0" topLeftCell="A1">
      <selection activeCell="A3" sqref="A3"/>
    </sheetView>
  </sheetViews>
  <sheetFormatPr defaultColWidth="9.00390625" defaultRowHeight="12.75"/>
  <cols>
    <col min="1" max="1" width="90.125" style="0" customWidth="1"/>
    <col min="2" max="2" width="15.375" style="0" customWidth="1"/>
    <col min="3" max="3" width="6.50390625" style="0" customWidth="1"/>
    <col min="4" max="4" width="20.00390625" style="209" customWidth="1"/>
  </cols>
  <sheetData>
    <row r="1" spans="1:4" ht="15">
      <c r="A1" s="189" t="s">
        <v>381</v>
      </c>
      <c r="B1" s="190"/>
      <c r="C1" s="190"/>
      <c r="D1" s="217" t="s">
        <v>382</v>
      </c>
    </row>
    <row r="2" spans="1:4" ht="50.25" customHeight="1">
      <c r="A2" s="191" t="s">
        <v>381</v>
      </c>
      <c r="B2" s="299" t="s">
        <v>666</v>
      </c>
      <c r="C2" s="299"/>
      <c r="D2" s="299"/>
    </row>
    <row r="3" spans="1:4" ht="120" customHeight="1">
      <c r="A3" s="192" t="s">
        <v>381</v>
      </c>
      <c r="B3" s="294" t="s">
        <v>785</v>
      </c>
      <c r="C3" s="294"/>
      <c r="D3" s="294"/>
    </row>
    <row r="4" spans="1:4" ht="15">
      <c r="A4" s="191"/>
      <c r="B4" s="193"/>
      <c r="C4" s="193"/>
      <c r="D4" s="193"/>
    </row>
    <row r="5" spans="1:4" ht="42.75" customHeight="1">
      <c r="A5" s="300" t="s">
        <v>540</v>
      </c>
      <c r="B5" s="300"/>
      <c r="C5" s="300"/>
      <c r="D5" s="300"/>
    </row>
    <row r="6" spans="1:4" ht="15">
      <c r="A6" s="301" t="s">
        <v>383</v>
      </c>
      <c r="B6" s="301"/>
      <c r="C6" s="301"/>
      <c r="D6" s="301"/>
    </row>
    <row r="7" spans="1:4" ht="15">
      <c r="A7" s="194" t="s">
        <v>29</v>
      </c>
      <c r="B7" s="194" t="s">
        <v>322</v>
      </c>
      <c r="C7" s="194" t="s">
        <v>323</v>
      </c>
      <c r="D7" s="135" t="s">
        <v>67</v>
      </c>
    </row>
    <row r="8" spans="1:4" ht="15">
      <c r="A8" s="194" t="s">
        <v>384</v>
      </c>
      <c r="B8" s="194" t="s">
        <v>385</v>
      </c>
      <c r="C8" s="194" t="s">
        <v>386</v>
      </c>
      <c r="D8" s="135" t="s">
        <v>387</v>
      </c>
    </row>
    <row r="9" spans="1:4" ht="17.25">
      <c r="A9" s="173" t="s">
        <v>388</v>
      </c>
      <c r="B9" s="182"/>
      <c r="C9" s="182"/>
      <c r="D9" s="195">
        <f>D10+D33++D81+D138+D152+D180+D185+D191+D206+D222+D237+D250+D260+D287+D292+D299+D303+D308+D313+D317+D339+D131+D272</f>
        <v>344628184.21000004</v>
      </c>
    </row>
    <row r="10" spans="1:4" ht="30.75">
      <c r="A10" s="180" t="s">
        <v>646</v>
      </c>
      <c r="B10" s="127" t="s">
        <v>447</v>
      </c>
      <c r="C10" s="196"/>
      <c r="D10" s="208">
        <f>D11+D17+D23</f>
        <v>30853673</v>
      </c>
    </row>
    <row r="11" spans="1:4" ht="30.75">
      <c r="A11" s="180" t="s">
        <v>643</v>
      </c>
      <c r="B11" s="122" t="s">
        <v>456</v>
      </c>
      <c r="C11" s="196"/>
      <c r="D11" s="208">
        <f>D12</f>
        <v>10059986</v>
      </c>
    </row>
    <row r="12" spans="1:4" ht="62.25">
      <c r="A12" s="180" t="s">
        <v>294</v>
      </c>
      <c r="B12" s="122" t="s">
        <v>506</v>
      </c>
      <c r="C12" s="196"/>
      <c r="D12" s="208">
        <f>D13+D15</f>
        <v>10059986</v>
      </c>
    </row>
    <row r="13" spans="1:4" ht="18" customHeight="1">
      <c r="A13" s="117" t="s">
        <v>192</v>
      </c>
      <c r="B13" s="122" t="s">
        <v>295</v>
      </c>
      <c r="C13" s="196"/>
      <c r="D13" s="208">
        <f>D14</f>
        <v>9519986</v>
      </c>
    </row>
    <row r="14" spans="1:4" ht="30.75">
      <c r="A14" s="125" t="s">
        <v>55</v>
      </c>
      <c r="B14" s="124" t="s">
        <v>295</v>
      </c>
      <c r="C14" s="134">
        <v>600</v>
      </c>
      <c r="D14" s="82">
        <f>'Ведомственная 2019'!G426</f>
        <v>9519986</v>
      </c>
    </row>
    <row r="15" spans="1:4" ht="30.75">
      <c r="A15" s="117" t="s">
        <v>765</v>
      </c>
      <c r="B15" s="127" t="s">
        <v>764</v>
      </c>
      <c r="C15" s="135"/>
      <c r="D15" s="78">
        <f>D16</f>
        <v>540000</v>
      </c>
    </row>
    <row r="16" spans="1:4" ht="30.75">
      <c r="A16" s="125" t="s">
        <v>55</v>
      </c>
      <c r="B16" s="144" t="s">
        <v>764</v>
      </c>
      <c r="C16" s="134">
        <v>600</v>
      </c>
      <c r="D16" s="82">
        <f>'Ведомственная 2019'!G428</f>
        <v>540000</v>
      </c>
    </row>
    <row r="17" spans="1:4" ht="30.75">
      <c r="A17" s="180" t="s">
        <v>647</v>
      </c>
      <c r="B17" s="122" t="s">
        <v>455</v>
      </c>
      <c r="C17" s="134"/>
      <c r="D17" s="208">
        <f>D18</f>
        <v>18090564</v>
      </c>
    </row>
    <row r="18" spans="1:4" ht="15">
      <c r="A18" s="133" t="s">
        <v>296</v>
      </c>
      <c r="B18" s="122" t="s">
        <v>507</v>
      </c>
      <c r="C18" s="134"/>
      <c r="D18" s="208">
        <f>D19</f>
        <v>18090564</v>
      </c>
    </row>
    <row r="19" spans="1:4" ht="15">
      <c r="A19" s="125" t="s">
        <v>192</v>
      </c>
      <c r="B19" s="124" t="s">
        <v>297</v>
      </c>
      <c r="C19" s="134"/>
      <c r="D19" s="210">
        <f>D20+D21+D22</f>
        <v>18090564</v>
      </c>
    </row>
    <row r="20" spans="1:4" ht="46.5">
      <c r="A20" s="125" t="s">
        <v>54</v>
      </c>
      <c r="B20" s="124" t="s">
        <v>297</v>
      </c>
      <c r="C20" s="134">
        <v>100</v>
      </c>
      <c r="D20" s="82">
        <f>'Ведомственная 2019'!G432</f>
        <v>16455547</v>
      </c>
    </row>
    <row r="21" spans="1:4" ht="18.75" customHeight="1">
      <c r="A21" s="125" t="s">
        <v>185</v>
      </c>
      <c r="B21" s="124" t="s">
        <v>297</v>
      </c>
      <c r="C21" s="134">
        <v>200</v>
      </c>
      <c r="D21" s="82">
        <f>'Ведомственная 2019'!G433</f>
        <v>1537517</v>
      </c>
    </row>
    <row r="22" spans="1:4" ht="15">
      <c r="A22" s="125" t="s">
        <v>306</v>
      </c>
      <c r="B22" s="124" t="s">
        <v>297</v>
      </c>
      <c r="C22" s="134">
        <v>800</v>
      </c>
      <c r="D22" s="82">
        <f>'Ведомственная 2019'!G434</f>
        <v>97500</v>
      </c>
    </row>
    <row r="23" spans="1:4" ht="46.5">
      <c r="A23" s="180" t="s">
        <v>648</v>
      </c>
      <c r="B23" s="122" t="s">
        <v>454</v>
      </c>
      <c r="C23" s="135"/>
      <c r="D23" s="208">
        <f>D24+D28</f>
        <v>2703123</v>
      </c>
    </row>
    <row r="24" spans="1:4" ht="18.75" customHeight="1">
      <c r="A24" s="133" t="s">
        <v>298</v>
      </c>
      <c r="B24" s="122" t="s">
        <v>508</v>
      </c>
      <c r="C24" s="135"/>
      <c r="D24" s="208">
        <f>D25</f>
        <v>1518818</v>
      </c>
    </row>
    <row r="25" spans="1:4" ht="15">
      <c r="A25" s="125" t="s">
        <v>192</v>
      </c>
      <c r="B25" s="177" t="s">
        <v>299</v>
      </c>
      <c r="C25" s="135"/>
      <c r="D25" s="210">
        <f>D26+D27</f>
        <v>1518818</v>
      </c>
    </row>
    <row r="26" spans="1:4" ht="46.5">
      <c r="A26" s="125" t="s">
        <v>54</v>
      </c>
      <c r="B26" s="177" t="s">
        <v>299</v>
      </c>
      <c r="C26" s="134">
        <v>100</v>
      </c>
      <c r="D26" s="82">
        <f>'Ведомственная 2019'!G440</f>
        <v>1379418</v>
      </c>
    </row>
    <row r="27" spans="1:4" ht="18.75" customHeight="1">
      <c r="A27" s="125" t="s">
        <v>185</v>
      </c>
      <c r="B27" s="177" t="s">
        <v>299</v>
      </c>
      <c r="C27" s="134">
        <v>200</v>
      </c>
      <c r="D27" s="82">
        <f>'Ведомственная 2019'!G441</f>
        <v>139400</v>
      </c>
    </row>
    <row r="28" spans="1:4" ht="30.75">
      <c r="A28" s="133" t="s">
        <v>300</v>
      </c>
      <c r="B28" s="122" t="s">
        <v>509</v>
      </c>
      <c r="C28" s="135"/>
      <c r="D28" s="208">
        <f>D29+D31</f>
        <v>1184305</v>
      </c>
    </row>
    <row r="29" spans="1:4" ht="46.5">
      <c r="A29" s="125" t="s">
        <v>389</v>
      </c>
      <c r="B29" s="124" t="s">
        <v>534</v>
      </c>
      <c r="C29" s="134"/>
      <c r="D29" s="210">
        <f>D30</f>
        <v>52872</v>
      </c>
    </row>
    <row r="30" spans="1:4" ht="46.5">
      <c r="A30" s="125" t="s">
        <v>54</v>
      </c>
      <c r="B30" s="124" t="s">
        <v>534</v>
      </c>
      <c r="C30" s="134">
        <v>100</v>
      </c>
      <c r="D30" s="82">
        <f>'Ведомственная 2019'!G444</f>
        <v>52872</v>
      </c>
    </row>
    <row r="31" spans="1:4" ht="30.75">
      <c r="A31" s="131" t="s">
        <v>28</v>
      </c>
      <c r="B31" s="124" t="s">
        <v>535</v>
      </c>
      <c r="C31" s="134"/>
      <c r="D31" s="82">
        <f>D32</f>
        <v>1131433</v>
      </c>
    </row>
    <row r="32" spans="1:4" ht="15">
      <c r="A32" s="125" t="s">
        <v>327</v>
      </c>
      <c r="B32" s="124" t="s">
        <v>535</v>
      </c>
      <c r="C32" s="134">
        <v>300</v>
      </c>
      <c r="D32" s="82">
        <f>'Ведомственная 2019'!G451</f>
        <v>1131433</v>
      </c>
    </row>
    <row r="33" spans="1:4" ht="30.75">
      <c r="A33" s="180" t="s">
        <v>593</v>
      </c>
      <c r="B33" s="127" t="s">
        <v>434</v>
      </c>
      <c r="C33" s="135"/>
      <c r="D33" s="208">
        <f>D34+D42+D65</f>
        <v>15544991</v>
      </c>
    </row>
    <row r="34" spans="1:4" ht="46.5">
      <c r="A34" s="180" t="s">
        <v>649</v>
      </c>
      <c r="B34" s="122" t="s">
        <v>450</v>
      </c>
      <c r="C34" s="135"/>
      <c r="D34" s="208">
        <f>D35+D39</f>
        <v>1583900</v>
      </c>
    </row>
    <row r="35" spans="1:4" ht="30.75">
      <c r="A35" s="133" t="s">
        <v>247</v>
      </c>
      <c r="B35" s="122" t="s">
        <v>514</v>
      </c>
      <c r="C35" s="135"/>
      <c r="D35" s="208">
        <f>D36</f>
        <v>1461000</v>
      </c>
    </row>
    <row r="36" spans="1:4" ht="30.75">
      <c r="A36" s="198" t="s">
        <v>23</v>
      </c>
      <c r="B36" s="124" t="s">
        <v>248</v>
      </c>
      <c r="C36" s="134"/>
      <c r="D36" s="210">
        <f>D37+D38</f>
        <v>1461000</v>
      </c>
    </row>
    <row r="37" spans="1:4" ht="46.5">
      <c r="A37" s="125" t="s">
        <v>54</v>
      </c>
      <c r="B37" s="124" t="s">
        <v>248</v>
      </c>
      <c r="C37" s="134">
        <v>100</v>
      </c>
      <c r="D37" s="82">
        <f>'Ведомственная 2019'!G269</f>
        <v>1396819</v>
      </c>
    </row>
    <row r="38" spans="1:4" ht="18.75" customHeight="1">
      <c r="A38" s="125" t="s">
        <v>185</v>
      </c>
      <c r="B38" s="124" t="s">
        <v>248</v>
      </c>
      <c r="C38" s="134">
        <v>200</v>
      </c>
      <c r="D38" s="82">
        <f>'Ведомственная 2019'!G270</f>
        <v>64181</v>
      </c>
    </row>
    <row r="39" spans="1:4" ht="46.5">
      <c r="A39" s="121" t="s">
        <v>212</v>
      </c>
      <c r="B39" s="122" t="s">
        <v>474</v>
      </c>
      <c r="C39" s="134"/>
      <c r="D39" s="208">
        <f>D40</f>
        <v>122900</v>
      </c>
    </row>
    <row r="40" spans="1:4" ht="30.75">
      <c r="A40" s="198" t="s">
        <v>1</v>
      </c>
      <c r="B40" s="124" t="s">
        <v>213</v>
      </c>
      <c r="C40" s="134"/>
      <c r="D40" s="210">
        <f>D41</f>
        <v>122900</v>
      </c>
    </row>
    <row r="41" spans="1:4" ht="30.75">
      <c r="A41" s="125" t="s">
        <v>55</v>
      </c>
      <c r="B41" s="124" t="s">
        <v>213</v>
      </c>
      <c r="C41" s="134">
        <v>600</v>
      </c>
      <c r="D41" s="210">
        <f>'Ведомственная 2019'!G51</f>
        <v>122900</v>
      </c>
    </row>
    <row r="42" spans="1:4" ht="46.5">
      <c r="A42" s="180" t="s">
        <v>630</v>
      </c>
      <c r="B42" s="122" t="s">
        <v>452</v>
      </c>
      <c r="C42" s="135"/>
      <c r="D42" s="208">
        <f>D43+D62</f>
        <v>8873119</v>
      </c>
    </row>
    <row r="43" spans="1:4" ht="30.75">
      <c r="A43" s="133" t="s">
        <v>243</v>
      </c>
      <c r="B43" s="122" t="s">
        <v>511</v>
      </c>
      <c r="C43" s="135"/>
      <c r="D43" s="208">
        <f>D44+D47+D50+D53+D60</f>
        <v>8829119</v>
      </c>
    </row>
    <row r="44" spans="1:4" ht="15">
      <c r="A44" s="125" t="s">
        <v>312</v>
      </c>
      <c r="B44" s="138" t="s">
        <v>267</v>
      </c>
      <c r="C44" s="139"/>
      <c r="D44" s="82">
        <f>D46+D45</f>
        <v>2073901</v>
      </c>
    </row>
    <row r="45" spans="1:4" ht="18.75" customHeight="1">
      <c r="A45" s="125" t="s">
        <v>185</v>
      </c>
      <c r="B45" s="138" t="s">
        <v>267</v>
      </c>
      <c r="C45" s="126">
        <v>200</v>
      </c>
      <c r="D45" s="82">
        <f>'Ведомственная 2019'!G319</f>
        <v>550</v>
      </c>
    </row>
    <row r="46" spans="1:4" ht="15">
      <c r="A46" s="125" t="s">
        <v>327</v>
      </c>
      <c r="B46" s="138" t="s">
        <v>267</v>
      </c>
      <c r="C46" s="126">
        <v>300</v>
      </c>
      <c r="D46" s="82">
        <f>'Ведомственная 2019'!G320</f>
        <v>2073351</v>
      </c>
    </row>
    <row r="47" spans="1:4" ht="30.75">
      <c r="A47" s="125" t="s">
        <v>390</v>
      </c>
      <c r="B47" s="138" t="s">
        <v>268</v>
      </c>
      <c r="C47" s="134"/>
      <c r="D47" s="210">
        <f>D48+D49</f>
        <v>84554</v>
      </c>
    </row>
    <row r="48" spans="1:4" ht="18.75" customHeight="1">
      <c r="A48" s="125" t="s">
        <v>185</v>
      </c>
      <c r="B48" s="138" t="s">
        <v>268</v>
      </c>
      <c r="C48" s="126">
        <v>200</v>
      </c>
      <c r="D48" s="82">
        <f>'Ведомственная 2019'!G302</f>
        <v>1700</v>
      </c>
    </row>
    <row r="49" spans="1:4" ht="15">
      <c r="A49" s="125" t="s">
        <v>327</v>
      </c>
      <c r="B49" s="138" t="s">
        <v>268</v>
      </c>
      <c r="C49" s="126">
        <v>300</v>
      </c>
      <c r="D49" s="82">
        <f>'Ведомственная 2019'!G303</f>
        <v>82854</v>
      </c>
    </row>
    <row r="50" spans="1:4" ht="30.75">
      <c r="A50" s="198" t="s">
        <v>304</v>
      </c>
      <c r="B50" s="138" t="s">
        <v>269</v>
      </c>
      <c r="C50" s="134"/>
      <c r="D50" s="210">
        <f>D52+D51</f>
        <v>176251</v>
      </c>
    </row>
    <row r="51" spans="1:4" ht="18.75" customHeight="1">
      <c r="A51" s="125" t="s">
        <v>185</v>
      </c>
      <c r="B51" s="138" t="s">
        <v>269</v>
      </c>
      <c r="C51" s="134">
        <v>200</v>
      </c>
      <c r="D51" s="82">
        <f>'Ведомственная 2019'!G305</f>
        <v>3100</v>
      </c>
    </row>
    <row r="52" spans="1:4" ht="15">
      <c r="A52" s="125" t="s">
        <v>327</v>
      </c>
      <c r="B52" s="138" t="s">
        <v>269</v>
      </c>
      <c r="C52" s="126">
        <v>300</v>
      </c>
      <c r="D52" s="82">
        <f>'Ведомственная 2019'!G306</f>
        <v>173151</v>
      </c>
    </row>
    <row r="53" spans="1:4" ht="15">
      <c r="A53" s="125" t="s">
        <v>319</v>
      </c>
      <c r="B53" s="138" t="s">
        <v>270</v>
      </c>
      <c r="C53" s="134"/>
      <c r="D53" s="210">
        <f>D54+D57</f>
        <v>5829923</v>
      </c>
    </row>
    <row r="54" spans="1:4" ht="15">
      <c r="A54" s="198" t="s">
        <v>16</v>
      </c>
      <c r="B54" s="138" t="s">
        <v>271</v>
      </c>
      <c r="C54" s="134"/>
      <c r="D54" s="210">
        <f>D55+D56</f>
        <v>4605639</v>
      </c>
    </row>
    <row r="55" spans="1:4" ht="18.75" customHeight="1">
      <c r="A55" s="125" t="s">
        <v>185</v>
      </c>
      <c r="B55" s="138" t="s">
        <v>271</v>
      </c>
      <c r="C55" s="126">
        <v>200</v>
      </c>
      <c r="D55" s="82">
        <f>'Ведомственная 2019'!G309</f>
        <v>84500</v>
      </c>
    </row>
    <row r="56" spans="1:4" ht="15">
      <c r="A56" s="125" t="s">
        <v>327</v>
      </c>
      <c r="B56" s="138" t="s">
        <v>271</v>
      </c>
      <c r="C56" s="126">
        <v>300</v>
      </c>
      <c r="D56" s="82">
        <f>'Ведомственная 2019'!G310</f>
        <v>4521139</v>
      </c>
    </row>
    <row r="57" spans="1:4" ht="15">
      <c r="A57" s="198" t="s">
        <v>56</v>
      </c>
      <c r="B57" s="138" t="s">
        <v>272</v>
      </c>
      <c r="C57" s="134"/>
      <c r="D57" s="82">
        <f>D58+D59</f>
        <v>1224284</v>
      </c>
    </row>
    <row r="58" spans="1:4" ht="18.75" customHeight="1">
      <c r="A58" s="125" t="s">
        <v>185</v>
      </c>
      <c r="B58" s="138" t="s">
        <v>272</v>
      </c>
      <c r="C58" s="126">
        <v>200</v>
      </c>
      <c r="D58" s="82">
        <f>'Ведомственная 2019'!G312</f>
        <v>20900</v>
      </c>
    </row>
    <row r="59" spans="1:4" ht="15">
      <c r="A59" s="125" t="s">
        <v>327</v>
      </c>
      <c r="B59" s="138" t="s">
        <v>272</v>
      </c>
      <c r="C59" s="126">
        <v>300</v>
      </c>
      <c r="D59" s="82">
        <f>'Ведомственная 2019'!G313</f>
        <v>1203384</v>
      </c>
    </row>
    <row r="60" spans="1:4" ht="15">
      <c r="A60" s="131" t="s">
        <v>317</v>
      </c>
      <c r="B60" s="177" t="s">
        <v>244</v>
      </c>
      <c r="C60" s="134"/>
      <c r="D60" s="210">
        <f>D61</f>
        <v>664490</v>
      </c>
    </row>
    <row r="61" spans="1:4" ht="15">
      <c r="A61" s="125" t="s">
        <v>327</v>
      </c>
      <c r="B61" s="177" t="s">
        <v>244</v>
      </c>
      <c r="C61" s="139">
        <v>300</v>
      </c>
      <c r="D61" s="82">
        <f>'Ведомственная 2019'!G257</f>
        <v>664490</v>
      </c>
    </row>
    <row r="62" spans="1:4" ht="30.75">
      <c r="A62" s="117" t="s">
        <v>214</v>
      </c>
      <c r="B62" s="181" t="s">
        <v>475</v>
      </c>
      <c r="C62" s="139"/>
      <c r="D62" s="78">
        <f>D63</f>
        <v>44000</v>
      </c>
    </row>
    <row r="63" spans="1:4" ht="15">
      <c r="A63" s="132" t="s">
        <v>215</v>
      </c>
      <c r="B63" s="138" t="s">
        <v>309</v>
      </c>
      <c r="C63" s="134"/>
      <c r="D63" s="82">
        <f>D64</f>
        <v>44000</v>
      </c>
    </row>
    <row r="64" spans="1:4" ht="18.75" customHeight="1">
      <c r="A64" s="125" t="s">
        <v>185</v>
      </c>
      <c r="B64" s="138" t="s">
        <v>309</v>
      </c>
      <c r="C64" s="139">
        <v>200</v>
      </c>
      <c r="D64" s="82">
        <f>'Ведомственная 2019'!G55</f>
        <v>44000</v>
      </c>
    </row>
    <row r="65" spans="1:4" ht="46.5">
      <c r="A65" s="180" t="s">
        <v>596</v>
      </c>
      <c r="B65" s="122" t="s">
        <v>451</v>
      </c>
      <c r="C65" s="134"/>
      <c r="D65" s="208">
        <f>D66+D69+D72+D75</f>
        <v>5087972</v>
      </c>
    </row>
    <row r="66" spans="1:4" ht="46.5">
      <c r="A66" s="117" t="s">
        <v>245</v>
      </c>
      <c r="B66" s="122" t="s">
        <v>513</v>
      </c>
      <c r="C66" s="134"/>
      <c r="D66" s="208">
        <f>D67</f>
        <v>4012751</v>
      </c>
    </row>
    <row r="67" spans="1:4" ht="30.75">
      <c r="A67" s="198" t="s">
        <v>200</v>
      </c>
      <c r="B67" s="138" t="s">
        <v>246</v>
      </c>
      <c r="C67" s="134"/>
      <c r="D67" s="210">
        <f>D68</f>
        <v>4012751</v>
      </c>
    </row>
    <row r="68" spans="1:4" ht="15">
      <c r="A68" s="125" t="s">
        <v>327</v>
      </c>
      <c r="B68" s="138" t="s">
        <v>246</v>
      </c>
      <c r="C68" s="139">
        <v>300</v>
      </c>
      <c r="D68" s="82">
        <f>'Ведомственная 2019'!G263</f>
        <v>4012751</v>
      </c>
    </row>
    <row r="69" spans="1:4" ht="46.5">
      <c r="A69" s="117" t="s">
        <v>262</v>
      </c>
      <c r="B69" s="136" t="s">
        <v>476</v>
      </c>
      <c r="C69" s="139"/>
      <c r="D69" s="208">
        <f>D70</f>
        <v>5000</v>
      </c>
    </row>
    <row r="70" spans="1:4" ht="15">
      <c r="A70" s="132" t="s">
        <v>215</v>
      </c>
      <c r="B70" s="138" t="s">
        <v>219</v>
      </c>
      <c r="C70" s="134"/>
      <c r="D70" s="210">
        <f>D71</f>
        <v>5000</v>
      </c>
    </row>
    <row r="71" spans="1:4" ht="18.75" customHeight="1">
      <c r="A71" s="125" t="s">
        <v>185</v>
      </c>
      <c r="B71" s="138" t="s">
        <v>219</v>
      </c>
      <c r="C71" s="139">
        <v>200</v>
      </c>
      <c r="D71" s="82">
        <f>'Ведомственная 2019'!G65</f>
        <v>5000</v>
      </c>
    </row>
    <row r="72" spans="1:4" ht="30.75">
      <c r="A72" s="133" t="s">
        <v>218</v>
      </c>
      <c r="B72" s="136" t="s">
        <v>477</v>
      </c>
      <c r="C72" s="139"/>
      <c r="D72" s="78">
        <f>D73</f>
        <v>116000</v>
      </c>
    </row>
    <row r="73" spans="1:4" ht="15">
      <c r="A73" s="132" t="s">
        <v>215</v>
      </c>
      <c r="B73" s="138" t="s">
        <v>220</v>
      </c>
      <c r="C73" s="134"/>
      <c r="D73" s="210">
        <f>D74</f>
        <v>116000</v>
      </c>
    </row>
    <row r="74" spans="1:4" ht="18.75" customHeight="1">
      <c r="A74" s="125" t="s">
        <v>185</v>
      </c>
      <c r="B74" s="138" t="s">
        <v>220</v>
      </c>
      <c r="C74" s="134">
        <v>200</v>
      </c>
      <c r="D74" s="82">
        <f>'Ведомственная 2019'!G68</f>
        <v>116000</v>
      </c>
    </row>
    <row r="75" spans="1:4" ht="46.5">
      <c r="A75" s="133" t="s">
        <v>216</v>
      </c>
      <c r="B75" s="136" t="s">
        <v>478</v>
      </c>
      <c r="C75" s="134"/>
      <c r="D75" s="208">
        <f>D76+D79</f>
        <v>954221</v>
      </c>
    </row>
    <row r="76" spans="1:4" ht="30.75">
      <c r="A76" s="125" t="s">
        <v>0</v>
      </c>
      <c r="B76" s="138" t="s">
        <v>217</v>
      </c>
      <c r="C76" s="134"/>
      <c r="D76" s="210">
        <f>D77+D78</f>
        <v>876600</v>
      </c>
    </row>
    <row r="77" spans="1:4" ht="46.5">
      <c r="A77" s="125" t="s">
        <v>54</v>
      </c>
      <c r="B77" s="138" t="s">
        <v>217</v>
      </c>
      <c r="C77" s="134">
        <v>100</v>
      </c>
      <c r="D77" s="82">
        <f>'Ведомственная 2019'!G59</f>
        <v>874600</v>
      </c>
    </row>
    <row r="78" spans="1:4" ht="18.75" customHeight="1">
      <c r="A78" s="125" t="s">
        <v>185</v>
      </c>
      <c r="B78" s="138" t="s">
        <v>217</v>
      </c>
      <c r="C78" s="134">
        <v>200</v>
      </c>
      <c r="D78" s="82">
        <f>'Ведомственная 2019'!G60</f>
        <v>2000</v>
      </c>
    </row>
    <row r="79" spans="1:4" ht="18.75" customHeight="1">
      <c r="A79" s="258" t="s">
        <v>205</v>
      </c>
      <c r="B79" s="122" t="s">
        <v>581</v>
      </c>
      <c r="C79" s="134"/>
      <c r="D79" s="78">
        <f>D80</f>
        <v>77621</v>
      </c>
    </row>
    <row r="80" spans="1:4" ht="54" customHeight="1">
      <c r="A80" s="125" t="s">
        <v>54</v>
      </c>
      <c r="B80" s="124" t="s">
        <v>581</v>
      </c>
      <c r="C80" s="134">
        <v>100</v>
      </c>
      <c r="D80" s="82">
        <f>'Ведомственная 2019'!G62</f>
        <v>77621</v>
      </c>
    </row>
    <row r="81" spans="1:4" ht="30.75">
      <c r="A81" s="180" t="s">
        <v>650</v>
      </c>
      <c r="B81" s="127" t="s">
        <v>445</v>
      </c>
      <c r="C81" s="135"/>
      <c r="D81" s="208">
        <f>D82+D91+D126</f>
        <v>232784603.61</v>
      </c>
    </row>
    <row r="82" spans="1:4" ht="46.5">
      <c r="A82" s="183" t="s">
        <v>651</v>
      </c>
      <c r="B82" s="122" t="s">
        <v>457</v>
      </c>
      <c r="C82" s="135"/>
      <c r="D82" s="208">
        <f>D83+D88</f>
        <v>5148488</v>
      </c>
    </row>
    <row r="83" spans="1:4" ht="50.25" customHeight="1">
      <c r="A83" s="133" t="s">
        <v>625</v>
      </c>
      <c r="B83" s="122" t="s">
        <v>504</v>
      </c>
      <c r="C83" s="135"/>
      <c r="D83" s="208">
        <f>D84</f>
        <v>5123704</v>
      </c>
    </row>
    <row r="84" spans="1:4" ht="15">
      <c r="A84" s="125" t="s">
        <v>192</v>
      </c>
      <c r="B84" s="138" t="s">
        <v>291</v>
      </c>
      <c r="C84" s="134"/>
      <c r="D84" s="208">
        <f>D85+D86+D87</f>
        <v>5123704</v>
      </c>
    </row>
    <row r="85" spans="1:4" ht="46.5">
      <c r="A85" s="125" t="s">
        <v>54</v>
      </c>
      <c r="B85" s="138" t="s">
        <v>291</v>
      </c>
      <c r="C85" s="139">
        <v>100</v>
      </c>
      <c r="D85" s="82">
        <f>'Ведомственная 2019'!G400</f>
        <v>4803204</v>
      </c>
    </row>
    <row r="86" spans="1:4" ht="19.5" customHeight="1">
      <c r="A86" s="125" t="s">
        <v>185</v>
      </c>
      <c r="B86" s="138" t="s">
        <v>291</v>
      </c>
      <c r="C86" s="139">
        <v>200</v>
      </c>
      <c r="D86" s="82">
        <f>'Ведомственная 2019'!G401</f>
        <v>319607</v>
      </c>
    </row>
    <row r="87" spans="1:4" ht="15">
      <c r="A87" s="125" t="s">
        <v>306</v>
      </c>
      <c r="B87" s="138" t="s">
        <v>291</v>
      </c>
      <c r="C87" s="139">
        <v>800</v>
      </c>
      <c r="D87" s="82">
        <f>'Ведомственная 2019'!G402</f>
        <v>893</v>
      </c>
    </row>
    <row r="88" spans="1:4" ht="30.75">
      <c r="A88" s="133" t="s">
        <v>290</v>
      </c>
      <c r="B88" s="136" t="s">
        <v>505</v>
      </c>
      <c r="C88" s="139"/>
      <c r="D88" s="208">
        <f>D89</f>
        <v>24784</v>
      </c>
    </row>
    <row r="89" spans="1:4" ht="30.75">
      <c r="A89" s="186" t="s">
        <v>391</v>
      </c>
      <c r="B89" s="138" t="s">
        <v>292</v>
      </c>
      <c r="C89" s="134"/>
      <c r="D89" s="210">
        <f>D90</f>
        <v>24784</v>
      </c>
    </row>
    <row r="90" spans="1:4" ht="46.5">
      <c r="A90" s="125" t="s">
        <v>54</v>
      </c>
      <c r="B90" s="138" t="s">
        <v>292</v>
      </c>
      <c r="C90" s="139">
        <v>100</v>
      </c>
      <c r="D90" s="82">
        <f>'Ведомственная 2019'!G405</f>
        <v>24784</v>
      </c>
    </row>
    <row r="91" spans="1:4" ht="46.5">
      <c r="A91" s="180" t="s">
        <v>619</v>
      </c>
      <c r="B91" s="122" t="s">
        <v>453</v>
      </c>
      <c r="C91" s="135"/>
      <c r="D91" s="208">
        <f>D92+D99+D106+D109+D114+D121</f>
        <v>223220674.61</v>
      </c>
    </row>
    <row r="92" spans="1:4" ht="15">
      <c r="A92" s="133" t="s">
        <v>276</v>
      </c>
      <c r="B92" s="122" t="s">
        <v>496</v>
      </c>
      <c r="C92" s="135"/>
      <c r="D92" s="208">
        <f>D93+D95+D97</f>
        <v>10597045</v>
      </c>
    </row>
    <row r="93" spans="1:4" ht="15">
      <c r="A93" s="117" t="s">
        <v>40</v>
      </c>
      <c r="B93" s="136" t="s">
        <v>293</v>
      </c>
      <c r="C93" s="135"/>
      <c r="D93" s="208">
        <f>D94</f>
        <v>368829</v>
      </c>
    </row>
    <row r="94" spans="1:4" ht="15">
      <c r="A94" s="125" t="s">
        <v>327</v>
      </c>
      <c r="B94" s="138" t="s">
        <v>293</v>
      </c>
      <c r="C94" s="139">
        <v>300</v>
      </c>
      <c r="D94" s="82">
        <f>'Ведомственная 2019'!G418</f>
        <v>368829</v>
      </c>
    </row>
    <row r="95" spans="1:4" ht="78">
      <c r="A95" s="199" t="s">
        <v>254</v>
      </c>
      <c r="B95" s="136" t="s">
        <v>277</v>
      </c>
      <c r="C95" s="135"/>
      <c r="D95" s="208">
        <f>D96</f>
        <v>4220046</v>
      </c>
    </row>
    <row r="96" spans="1:4" ht="30.75">
      <c r="A96" s="125" t="s">
        <v>55</v>
      </c>
      <c r="B96" s="138" t="s">
        <v>277</v>
      </c>
      <c r="C96" s="139">
        <v>600</v>
      </c>
      <c r="D96" s="82">
        <f>'Ведомственная 2019'!G348</f>
        <v>4220046</v>
      </c>
    </row>
    <row r="97" spans="1:4" ht="18.75" customHeight="1">
      <c r="A97" s="117" t="s">
        <v>192</v>
      </c>
      <c r="B97" s="181" t="s">
        <v>278</v>
      </c>
      <c r="C97" s="135"/>
      <c r="D97" s="78">
        <f>D98</f>
        <v>6008170</v>
      </c>
    </row>
    <row r="98" spans="1:4" ht="30.75">
      <c r="A98" s="125" t="s">
        <v>55</v>
      </c>
      <c r="B98" s="177" t="s">
        <v>278</v>
      </c>
      <c r="C98" s="139">
        <v>600</v>
      </c>
      <c r="D98" s="82">
        <f>'Ведомственная 2019'!G350</f>
        <v>6008170</v>
      </c>
    </row>
    <row r="99" spans="1:4" ht="15">
      <c r="A99" s="133" t="s">
        <v>279</v>
      </c>
      <c r="B99" s="181" t="s">
        <v>497</v>
      </c>
      <c r="C99" s="139"/>
      <c r="D99" s="78">
        <f>D100+D102+D104</f>
        <v>197543116.61</v>
      </c>
    </row>
    <row r="100" spans="1:4" ht="78">
      <c r="A100" s="199" t="s">
        <v>180</v>
      </c>
      <c r="B100" s="136" t="s">
        <v>280</v>
      </c>
      <c r="C100" s="135"/>
      <c r="D100" s="208">
        <f>D101</f>
        <v>169099360</v>
      </c>
    </row>
    <row r="101" spans="1:4" ht="30.75">
      <c r="A101" s="125" t="s">
        <v>55</v>
      </c>
      <c r="B101" s="138" t="s">
        <v>280</v>
      </c>
      <c r="C101" s="139">
        <v>600</v>
      </c>
      <c r="D101" s="82">
        <f>'Ведомственная 2019'!G356</f>
        <v>169099360</v>
      </c>
    </row>
    <row r="102" spans="1:4" ht="18.75" customHeight="1">
      <c r="A102" s="117" t="s">
        <v>192</v>
      </c>
      <c r="B102" s="181" t="s">
        <v>281</v>
      </c>
      <c r="C102" s="135"/>
      <c r="D102" s="78">
        <f>D103</f>
        <v>28430506.61</v>
      </c>
    </row>
    <row r="103" spans="1:4" ht="30.75">
      <c r="A103" s="125" t="s">
        <v>55</v>
      </c>
      <c r="B103" s="177" t="s">
        <v>281</v>
      </c>
      <c r="C103" s="139">
        <v>600</v>
      </c>
      <c r="D103" s="82">
        <f>'Ведомственная 2019'!G358</f>
        <v>28430506.61</v>
      </c>
    </row>
    <row r="104" spans="1:4" ht="15">
      <c r="A104" s="255" t="s">
        <v>763</v>
      </c>
      <c r="B104" s="119" t="s">
        <v>762</v>
      </c>
      <c r="C104" s="135"/>
      <c r="D104" s="78">
        <f>D105</f>
        <v>13250</v>
      </c>
    </row>
    <row r="105" spans="1:4" ht="30.75">
      <c r="A105" s="256" t="s">
        <v>55</v>
      </c>
      <c r="B105" s="116" t="s">
        <v>762</v>
      </c>
      <c r="C105" s="126">
        <v>600</v>
      </c>
      <c r="D105" s="82">
        <f>'Ведомственная 2019'!G360</f>
        <v>13250</v>
      </c>
    </row>
    <row r="106" spans="1:4" ht="30.75">
      <c r="A106" s="133" t="s">
        <v>282</v>
      </c>
      <c r="B106" s="136" t="s">
        <v>512</v>
      </c>
      <c r="C106" s="139"/>
      <c r="D106" s="78">
        <f>D107</f>
        <v>8527962</v>
      </c>
    </row>
    <row r="107" spans="1:4" ht="62.25">
      <c r="A107" s="199" t="s">
        <v>27</v>
      </c>
      <c r="B107" s="136" t="s">
        <v>283</v>
      </c>
      <c r="C107" s="135"/>
      <c r="D107" s="208">
        <f>D108</f>
        <v>8527962</v>
      </c>
    </row>
    <row r="108" spans="1:4" ht="15">
      <c r="A108" s="125" t="s">
        <v>327</v>
      </c>
      <c r="B108" s="138" t="s">
        <v>283</v>
      </c>
      <c r="C108" s="139">
        <v>300</v>
      </c>
      <c r="D108" s="82">
        <f>'Ведомственная 2019'!G412</f>
        <v>8527962</v>
      </c>
    </row>
    <row r="109" spans="1:4" ht="15">
      <c r="A109" s="133" t="s">
        <v>284</v>
      </c>
      <c r="B109" s="136" t="s">
        <v>498</v>
      </c>
      <c r="C109" s="139"/>
      <c r="D109" s="78">
        <f>D110+D112</f>
        <v>2534861</v>
      </c>
    </row>
    <row r="110" spans="1:4" ht="51" customHeight="1">
      <c r="A110" s="133" t="s">
        <v>755</v>
      </c>
      <c r="B110" s="122" t="s">
        <v>756</v>
      </c>
      <c r="C110" s="129"/>
      <c r="D110" s="78">
        <f>D111</f>
        <v>244209</v>
      </c>
    </row>
    <row r="111" spans="1:4" ht="30.75">
      <c r="A111" s="125" t="s">
        <v>55</v>
      </c>
      <c r="B111" s="124" t="s">
        <v>756</v>
      </c>
      <c r="C111" s="126">
        <v>600</v>
      </c>
      <c r="D111" s="82">
        <f>'Ведомственная 2019'!G363</f>
        <v>244209</v>
      </c>
    </row>
    <row r="112" spans="1:4" ht="46.5">
      <c r="A112" s="133" t="s">
        <v>523</v>
      </c>
      <c r="B112" s="136" t="s">
        <v>12</v>
      </c>
      <c r="C112" s="139"/>
      <c r="D112" s="78">
        <f>D113</f>
        <v>2290652</v>
      </c>
    </row>
    <row r="113" spans="1:4" ht="30.75">
      <c r="A113" s="125" t="s">
        <v>55</v>
      </c>
      <c r="B113" s="138" t="s">
        <v>12</v>
      </c>
      <c r="C113" s="139">
        <v>600</v>
      </c>
      <c r="D113" s="82">
        <f>'Ведомственная 2019'!G365</f>
        <v>2290652</v>
      </c>
    </row>
    <row r="114" spans="1:4" ht="15">
      <c r="A114" s="133" t="s">
        <v>285</v>
      </c>
      <c r="B114" s="136" t="s">
        <v>499</v>
      </c>
      <c r="C114" s="139"/>
      <c r="D114" s="78">
        <f>D115+D117+D119</f>
        <v>2712680</v>
      </c>
    </row>
    <row r="115" spans="1:4" ht="30.75">
      <c r="A115" s="133" t="s">
        <v>757</v>
      </c>
      <c r="B115" s="122" t="s">
        <v>758</v>
      </c>
      <c r="C115" s="129"/>
      <c r="D115" s="78">
        <f>D116</f>
        <v>355729</v>
      </c>
    </row>
    <row r="116" spans="1:4" ht="30.75">
      <c r="A116" s="125" t="s">
        <v>55</v>
      </c>
      <c r="B116" s="124" t="s">
        <v>758</v>
      </c>
      <c r="C116" s="134">
        <v>600</v>
      </c>
      <c r="D116" s="82">
        <f>'Ведомственная 2019'!G368</f>
        <v>355729</v>
      </c>
    </row>
    <row r="117" spans="1:4" ht="30.75">
      <c r="A117" s="133" t="s">
        <v>286</v>
      </c>
      <c r="B117" s="122" t="s">
        <v>287</v>
      </c>
      <c r="C117" s="135"/>
      <c r="D117" s="208">
        <f>D118</f>
        <v>2324544</v>
      </c>
    </row>
    <row r="118" spans="1:4" ht="30.75">
      <c r="A118" s="125" t="s">
        <v>55</v>
      </c>
      <c r="B118" s="124" t="s">
        <v>287</v>
      </c>
      <c r="C118" s="134">
        <v>600</v>
      </c>
      <c r="D118" s="82">
        <f>'Ведомственная 2019'!G370</f>
        <v>2324544</v>
      </c>
    </row>
    <row r="119" spans="1:4" ht="30.75">
      <c r="A119" s="117" t="s">
        <v>773</v>
      </c>
      <c r="B119" s="122" t="s">
        <v>772</v>
      </c>
      <c r="C119" s="135"/>
      <c r="D119" s="78">
        <f>D120</f>
        <v>32407</v>
      </c>
    </row>
    <row r="120" spans="1:4" ht="30.75">
      <c r="A120" s="256" t="s">
        <v>55</v>
      </c>
      <c r="B120" s="124" t="s">
        <v>772</v>
      </c>
      <c r="C120" s="134">
        <v>600</v>
      </c>
      <c r="D120" s="82">
        <f>'Ведомственная 2019'!G372</f>
        <v>32407</v>
      </c>
    </row>
    <row r="121" spans="1:4" ht="15">
      <c r="A121" s="255" t="s">
        <v>705</v>
      </c>
      <c r="B121" s="122" t="s">
        <v>703</v>
      </c>
      <c r="C121" s="129"/>
      <c r="D121" s="78">
        <f>D122+D124</f>
        <v>1305010</v>
      </c>
    </row>
    <row r="122" spans="1:4" ht="38.25" customHeight="1">
      <c r="A122" s="255" t="s">
        <v>760</v>
      </c>
      <c r="B122" s="122" t="s">
        <v>759</v>
      </c>
      <c r="C122" s="129"/>
      <c r="D122" s="78">
        <f>D123</f>
        <v>513951</v>
      </c>
    </row>
    <row r="123" spans="1:4" ht="30.75">
      <c r="A123" s="256" t="s">
        <v>55</v>
      </c>
      <c r="B123" s="124" t="s">
        <v>759</v>
      </c>
      <c r="C123" s="134">
        <v>600</v>
      </c>
      <c r="D123" s="82">
        <f>'Ведомственная 2019'!G375</f>
        <v>513951</v>
      </c>
    </row>
    <row r="124" spans="1:4" ht="46.5">
      <c r="A124" s="255" t="s">
        <v>706</v>
      </c>
      <c r="B124" s="122" t="s">
        <v>704</v>
      </c>
      <c r="C124" s="135"/>
      <c r="D124" s="78">
        <f>D125</f>
        <v>791059</v>
      </c>
    </row>
    <row r="125" spans="1:4" ht="30.75">
      <c r="A125" s="256" t="s">
        <v>55</v>
      </c>
      <c r="B125" s="124" t="s">
        <v>704</v>
      </c>
      <c r="C125" s="134">
        <v>600</v>
      </c>
      <c r="D125" s="82">
        <f>'Ведомственная 2019'!G377</f>
        <v>791059</v>
      </c>
    </row>
    <row r="126" spans="1:4" ht="46.5">
      <c r="A126" s="183" t="s">
        <v>620</v>
      </c>
      <c r="B126" s="122" t="s">
        <v>460</v>
      </c>
      <c r="C126" s="135"/>
      <c r="D126" s="208">
        <f>D127</f>
        <v>4415441</v>
      </c>
    </row>
    <row r="127" spans="1:4" ht="30.75">
      <c r="A127" s="183" t="s">
        <v>288</v>
      </c>
      <c r="B127" s="122" t="s">
        <v>500</v>
      </c>
      <c r="C127" s="135"/>
      <c r="D127" s="208">
        <f>D128</f>
        <v>4415441</v>
      </c>
    </row>
    <row r="128" spans="1:4" ht="15">
      <c r="A128" s="125" t="s">
        <v>192</v>
      </c>
      <c r="B128" s="181" t="s">
        <v>289</v>
      </c>
      <c r="C128" s="135"/>
      <c r="D128" s="208">
        <f>D129+D130</f>
        <v>4415441</v>
      </c>
    </row>
    <row r="129" spans="1:4" ht="46.5">
      <c r="A129" s="125" t="s">
        <v>54</v>
      </c>
      <c r="B129" s="177" t="s">
        <v>289</v>
      </c>
      <c r="C129" s="139">
        <v>100</v>
      </c>
      <c r="D129" s="82">
        <f>'Ведомственная 2019'!G383</f>
        <v>4157941</v>
      </c>
    </row>
    <row r="130" spans="1:4" ht="18.75" customHeight="1">
      <c r="A130" s="125" t="s">
        <v>185</v>
      </c>
      <c r="B130" s="177" t="s">
        <v>289</v>
      </c>
      <c r="C130" s="139">
        <v>200</v>
      </c>
      <c r="D130" s="82">
        <f>'Ведомственная 2019'!G384</f>
        <v>257500</v>
      </c>
    </row>
    <row r="131" spans="1:4" ht="30.75">
      <c r="A131" s="117" t="s">
        <v>597</v>
      </c>
      <c r="B131" s="127" t="s">
        <v>435</v>
      </c>
      <c r="C131" s="135"/>
      <c r="D131" s="78">
        <f>D132</f>
        <v>230000</v>
      </c>
    </row>
    <row r="132" spans="1:4" ht="53.25" customHeight="1">
      <c r="A132" s="117" t="s">
        <v>598</v>
      </c>
      <c r="B132" s="122" t="s">
        <v>473</v>
      </c>
      <c r="C132" s="135"/>
      <c r="D132" s="78">
        <f>D133</f>
        <v>230000</v>
      </c>
    </row>
    <row r="133" spans="1:4" ht="46.5">
      <c r="A133" s="117" t="s">
        <v>145</v>
      </c>
      <c r="B133" s="122" t="s">
        <v>479</v>
      </c>
      <c r="C133" s="135"/>
      <c r="D133" s="78">
        <f>D134+D136</f>
        <v>230000</v>
      </c>
    </row>
    <row r="134" spans="1:4" ht="15">
      <c r="A134" s="125" t="s">
        <v>352</v>
      </c>
      <c r="B134" s="124" t="s">
        <v>353</v>
      </c>
      <c r="C134" s="134"/>
      <c r="D134" s="82">
        <f>D135</f>
        <v>115000</v>
      </c>
    </row>
    <row r="135" spans="1:4" ht="18.75" customHeight="1">
      <c r="A135" s="125" t="s">
        <v>185</v>
      </c>
      <c r="B135" s="124" t="s">
        <v>353</v>
      </c>
      <c r="C135" s="134">
        <v>200</v>
      </c>
      <c r="D135" s="82">
        <f>'Ведомственная 2019'!G73</f>
        <v>115000</v>
      </c>
    </row>
    <row r="136" spans="1:4" ht="15">
      <c r="A136" s="125" t="s">
        <v>146</v>
      </c>
      <c r="B136" s="124" t="s">
        <v>147</v>
      </c>
      <c r="C136" s="134"/>
      <c r="D136" s="82">
        <f>D137</f>
        <v>115000</v>
      </c>
    </row>
    <row r="137" spans="1:4" ht="18.75" customHeight="1">
      <c r="A137" s="125" t="s">
        <v>185</v>
      </c>
      <c r="B137" s="124" t="s">
        <v>147</v>
      </c>
      <c r="C137" s="134">
        <v>200</v>
      </c>
      <c r="D137" s="82">
        <f>'Ведомственная 2019'!G75</f>
        <v>115000</v>
      </c>
    </row>
    <row r="138" spans="1:4" ht="50.25" customHeight="1">
      <c r="A138" s="156" t="s">
        <v>682</v>
      </c>
      <c r="B138" s="127" t="s">
        <v>678</v>
      </c>
      <c r="C138" s="134"/>
      <c r="D138" s="78">
        <f>D139</f>
        <v>1588072.2</v>
      </c>
    </row>
    <row r="139" spans="1:4" ht="69" customHeight="1">
      <c r="A139" s="156" t="s">
        <v>683</v>
      </c>
      <c r="B139" s="127" t="s">
        <v>679</v>
      </c>
      <c r="C139" s="134"/>
      <c r="D139" s="78">
        <f>D140+D147</f>
        <v>1588072.2</v>
      </c>
    </row>
    <row r="140" spans="1:4" ht="48.75" customHeight="1">
      <c r="A140" s="156" t="s">
        <v>743</v>
      </c>
      <c r="B140" s="127" t="s">
        <v>742</v>
      </c>
      <c r="C140" s="134"/>
      <c r="D140" s="78">
        <f>D141+D143+D145</f>
        <v>152003</v>
      </c>
    </row>
    <row r="141" spans="1:4" ht="33" customHeight="1">
      <c r="A141" s="156" t="s">
        <v>744</v>
      </c>
      <c r="B141" s="127" t="s">
        <v>746</v>
      </c>
      <c r="C141" s="134"/>
      <c r="D141" s="78">
        <f>D142</f>
        <v>48652</v>
      </c>
    </row>
    <row r="142" spans="1:4" ht="18" customHeight="1">
      <c r="A142" s="155" t="s">
        <v>185</v>
      </c>
      <c r="B142" s="144" t="s">
        <v>746</v>
      </c>
      <c r="C142" s="134">
        <v>200</v>
      </c>
      <c r="D142" s="82">
        <f>'Ведомственная 2019'!G188</f>
        <v>48652</v>
      </c>
    </row>
    <row r="143" spans="1:4" ht="33" customHeight="1">
      <c r="A143" s="156" t="s">
        <v>745</v>
      </c>
      <c r="B143" s="127" t="s">
        <v>747</v>
      </c>
      <c r="C143" s="134"/>
      <c r="D143" s="78">
        <f>D144</f>
        <v>20851</v>
      </c>
    </row>
    <row r="144" spans="1:4" ht="18" customHeight="1">
      <c r="A144" s="155" t="s">
        <v>185</v>
      </c>
      <c r="B144" s="144" t="s">
        <v>747</v>
      </c>
      <c r="C144" s="134">
        <v>200</v>
      </c>
      <c r="D144" s="82">
        <f>'Ведомственная 2019'!G190</f>
        <v>20851</v>
      </c>
    </row>
    <row r="145" spans="1:4" ht="36" customHeight="1">
      <c r="A145" s="255" t="s">
        <v>751</v>
      </c>
      <c r="B145" s="127" t="s">
        <v>750</v>
      </c>
      <c r="C145" s="135"/>
      <c r="D145" s="78">
        <f>D146</f>
        <v>82500</v>
      </c>
    </row>
    <row r="146" spans="1:4" ht="18" customHeight="1">
      <c r="A146" s="256" t="s">
        <v>185</v>
      </c>
      <c r="B146" s="144" t="s">
        <v>750</v>
      </c>
      <c r="C146" s="126">
        <v>200</v>
      </c>
      <c r="D146" s="82">
        <f>'Ведомственная 2019'!G80</f>
        <v>82500</v>
      </c>
    </row>
    <row r="147" spans="1:4" ht="36" customHeight="1">
      <c r="A147" s="156" t="s">
        <v>680</v>
      </c>
      <c r="B147" s="127" t="s">
        <v>681</v>
      </c>
      <c r="C147" s="134"/>
      <c r="D147" s="78">
        <f>D148+D150</f>
        <v>1436069.2</v>
      </c>
    </row>
    <row r="148" spans="1:4" ht="36" customHeight="1">
      <c r="A148" s="156" t="s">
        <v>775</v>
      </c>
      <c r="B148" s="127" t="s">
        <v>774</v>
      </c>
      <c r="C148" s="134"/>
      <c r="D148" s="78">
        <f>D149</f>
        <v>1200000</v>
      </c>
    </row>
    <row r="149" spans="1:4" ht="36" customHeight="1">
      <c r="A149" s="131" t="s">
        <v>670</v>
      </c>
      <c r="B149" s="144" t="s">
        <v>774</v>
      </c>
      <c r="C149" s="134">
        <v>400</v>
      </c>
      <c r="D149" s="82">
        <f>'Ведомственная 2019'!G202</f>
        <v>1200000</v>
      </c>
    </row>
    <row r="150" spans="1:4" ht="33" customHeight="1">
      <c r="A150" s="156" t="s">
        <v>749</v>
      </c>
      <c r="B150" s="122" t="s">
        <v>748</v>
      </c>
      <c r="C150" s="134"/>
      <c r="D150" s="78">
        <f>D151</f>
        <v>236069.2</v>
      </c>
    </row>
    <row r="151" spans="1:4" ht="18.75" customHeight="1">
      <c r="A151" s="155" t="s">
        <v>185</v>
      </c>
      <c r="B151" s="124" t="s">
        <v>748</v>
      </c>
      <c r="C151" s="134">
        <v>200</v>
      </c>
      <c r="D151" s="82">
        <f>'Ведомственная 2019'!G204</f>
        <v>236069.2</v>
      </c>
    </row>
    <row r="152" spans="1:4" ht="46.5">
      <c r="A152" s="183" t="s">
        <v>652</v>
      </c>
      <c r="B152" s="127" t="s">
        <v>446</v>
      </c>
      <c r="C152" s="135"/>
      <c r="D152" s="208">
        <f>D153+D161+D168</f>
        <v>2788170</v>
      </c>
    </row>
    <row r="153" spans="1:4" ht="62.25">
      <c r="A153" s="117" t="s">
        <v>622</v>
      </c>
      <c r="B153" s="136" t="s">
        <v>459</v>
      </c>
      <c r="C153" s="135"/>
      <c r="D153" s="208">
        <f>D154+D158</f>
        <v>145000</v>
      </c>
    </row>
    <row r="154" spans="1:4" ht="30.75">
      <c r="A154" s="133" t="s">
        <v>236</v>
      </c>
      <c r="B154" s="136" t="s">
        <v>501</v>
      </c>
      <c r="C154" s="135"/>
      <c r="D154" s="208">
        <f>D155</f>
        <v>93000</v>
      </c>
    </row>
    <row r="155" spans="1:4" ht="15">
      <c r="A155" s="125" t="s">
        <v>22</v>
      </c>
      <c r="B155" s="138" t="s">
        <v>237</v>
      </c>
      <c r="C155" s="134"/>
      <c r="D155" s="210">
        <f>D156+D157</f>
        <v>93000</v>
      </c>
    </row>
    <row r="156" spans="1:4" ht="18.75" customHeight="1">
      <c r="A156" s="125" t="s">
        <v>185</v>
      </c>
      <c r="B156" s="138" t="s">
        <v>237</v>
      </c>
      <c r="C156" s="139">
        <v>200</v>
      </c>
      <c r="D156" s="82">
        <f>'Ведомственная 2019'!G225</f>
        <v>50000</v>
      </c>
    </row>
    <row r="157" spans="1:4" ht="15">
      <c r="A157" s="125" t="s">
        <v>327</v>
      </c>
      <c r="B157" s="138" t="s">
        <v>237</v>
      </c>
      <c r="C157" s="126">
        <v>300</v>
      </c>
      <c r="D157" s="82">
        <f>'Ведомственная 2019'!G226</f>
        <v>43000</v>
      </c>
    </row>
    <row r="158" spans="1:4" ht="46.5">
      <c r="A158" s="133" t="s">
        <v>392</v>
      </c>
      <c r="B158" s="136" t="s">
        <v>502</v>
      </c>
      <c r="C158" s="126"/>
      <c r="D158" s="78">
        <f>D159</f>
        <v>52000</v>
      </c>
    </row>
    <row r="159" spans="1:4" ht="15">
      <c r="A159" s="125" t="s">
        <v>22</v>
      </c>
      <c r="B159" s="138" t="s">
        <v>238</v>
      </c>
      <c r="C159" s="126"/>
      <c r="D159" s="82">
        <f>D160</f>
        <v>52000</v>
      </c>
    </row>
    <row r="160" spans="1:4" ht="18.75" customHeight="1">
      <c r="A160" s="125" t="s">
        <v>185</v>
      </c>
      <c r="B160" s="138" t="s">
        <v>238</v>
      </c>
      <c r="C160" s="126">
        <v>200</v>
      </c>
      <c r="D160" s="82">
        <f>'Ведомственная 2019'!G229</f>
        <v>52000</v>
      </c>
    </row>
    <row r="161" spans="1:4" ht="78">
      <c r="A161" s="117" t="s">
        <v>635</v>
      </c>
      <c r="B161" s="122" t="s">
        <v>449</v>
      </c>
      <c r="C161" s="135"/>
      <c r="D161" s="208">
        <f>D162+D165</f>
        <v>254900</v>
      </c>
    </row>
    <row r="162" spans="1:4" ht="46.5">
      <c r="A162" s="133" t="s">
        <v>393</v>
      </c>
      <c r="B162" s="122" t="s">
        <v>515</v>
      </c>
      <c r="C162" s="135"/>
      <c r="D162" s="208">
        <f>D163</f>
        <v>244900</v>
      </c>
    </row>
    <row r="163" spans="1:4" ht="46.5">
      <c r="A163" s="125" t="s">
        <v>302</v>
      </c>
      <c r="B163" s="124" t="s">
        <v>261</v>
      </c>
      <c r="C163" s="134"/>
      <c r="D163" s="210">
        <f>D164</f>
        <v>244900</v>
      </c>
    </row>
    <row r="164" spans="1:4" ht="18.75" customHeight="1">
      <c r="A164" s="125" t="s">
        <v>185</v>
      </c>
      <c r="B164" s="124" t="s">
        <v>261</v>
      </c>
      <c r="C164" s="139">
        <v>200</v>
      </c>
      <c r="D164" s="82">
        <f>'Ведомственная 2019'!G283</f>
        <v>244900</v>
      </c>
    </row>
    <row r="165" spans="1:4" ht="30.75">
      <c r="A165" s="133" t="s">
        <v>400</v>
      </c>
      <c r="B165" s="122" t="s">
        <v>516</v>
      </c>
      <c r="C165" s="139"/>
      <c r="D165" s="78">
        <f>D166</f>
        <v>10000</v>
      </c>
    </row>
    <row r="166" spans="1:4" ht="46.5">
      <c r="A166" s="125" t="s">
        <v>302</v>
      </c>
      <c r="B166" s="124" t="s">
        <v>399</v>
      </c>
      <c r="C166" s="139"/>
      <c r="D166" s="82">
        <f>D167</f>
        <v>10000</v>
      </c>
    </row>
    <row r="167" spans="1:4" ht="18.75" customHeight="1">
      <c r="A167" s="125" t="s">
        <v>185</v>
      </c>
      <c r="B167" s="124" t="s">
        <v>399</v>
      </c>
      <c r="C167" s="139">
        <v>200</v>
      </c>
      <c r="D167" s="82">
        <f>'Ведомственная 2019'!G286</f>
        <v>10000</v>
      </c>
    </row>
    <row r="168" spans="1:4" ht="62.25">
      <c r="A168" s="183" t="s">
        <v>623</v>
      </c>
      <c r="B168" s="122" t="s">
        <v>458</v>
      </c>
      <c r="C168" s="135"/>
      <c r="D168" s="208">
        <f>D169</f>
        <v>2388270</v>
      </c>
    </row>
    <row r="169" spans="1:4" ht="30.75">
      <c r="A169" s="117" t="s">
        <v>239</v>
      </c>
      <c r="B169" s="122" t="s">
        <v>503</v>
      </c>
      <c r="C169" s="135"/>
      <c r="D169" s="208">
        <f>D170+D175+D172+D178</f>
        <v>2388270</v>
      </c>
    </row>
    <row r="170" spans="1:4" ht="18.75" customHeight="1">
      <c r="A170" s="117" t="s">
        <v>192</v>
      </c>
      <c r="B170" s="122" t="s">
        <v>253</v>
      </c>
      <c r="C170" s="129"/>
      <c r="D170" s="78">
        <f>D171</f>
        <v>1417379</v>
      </c>
    </row>
    <row r="171" spans="1:4" ht="30.75">
      <c r="A171" s="125" t="s">
        <v>55</v>
      </c>
      <c r="B171" s="124" t="s">
        <v>253</v>
      </c>
      <c r="C171" s="126">
        <v>600</v>
      </c>
      <c r="D171" s="82">
        <f>'Ведомственная 2019'!G390</f>
        <v>1417379</v>
      </c>
    </row>
    <row r="172" spans="1:4" ht="15">
      <c r="A172" s="156" t="s">
        <v>753</v>
      </c>
      <c r="B172" s="122" t="s">
        <v>754</v>
      </c>
      <c r="C172" s="126"/>
      <c r="D172" s="78">
        <f>D173+D174</f>
        <v>336955</v>
      </c>
    </row>
    <row r="173" spans="1:4" ht="15">
      <c r="A173" s="125" t="s">
        <v>327</v>
      </c>
      <c r="B173" s="124" t="s">
        <v>754</v>
      </c>
      <c r="C173" s="139">
        <v>300</v>
      </c>
      <c r="D173" s="82">
        <f>'Ведомственная 2019'!G235</f>
        <v>187716</v>
      </c>
    </row>
    <row r="174" spans="1:4" ht="30.75">
      <c r="A174" s="125" t="s">
        <v>55</v>
      </c>
      <c r="B174" s="124" t="s">
        <v>754</v>
      </c>
      <c r="C174" s="134">
        <v>600</v>
      </c>
      <c r="D174" s="82">
        <f>'Ведомственная 2019'!G392</f>
        <v>149239</v>
      </c>
    </row>
    <row r="175" spans="1:4" ht="15">
      <c r="A175" s="117" t="s">
        <v>240</v>
      </c>
      <c r="B175" s="122" t="s">
        <v>242</v>
      </c>
      <c r="C175" s="200"/>
      <c r="D175" s="78">
        <f>D176+D177</f>
        <v>603936</v>
      </c>
    </row>
    <row r="176" spans="1:4" ht="15">
      <c r="A176" s="125" t="s">
        <v>327</v>
      </c>
      <c r="B176" s="124" t="s">
        <v>242</v>
      </c>
      <c r="C176" s="139">
        <v>300</v>
      </c>
      <c r="D176" s="82">
        <f>'Ведомственная 2019'!G237</f>
        <v>336655</v>
      </c>
    </row>
    <row r="177" spans="1:4" ht="30.75">
      <c r="A177" s="125" t="s">
        <v>55</v>
      </c>
      <c r="B177" s="124" t="s">
        <v>242</v>
      </c>
      <c r="C177" s="134">
        <v>600</v>
      </c>
      <c r="D177" s="82">
        <f>'Ведомственная 2019'!G394</f>
        <v>267281</v>
      </c>
    </row>
    <row r="178" spans="1:4" ht="16.5" customHeight="1">
      <c r="A178" s="117" t="s">
        <v>256</v>
      </c>
      <c r="B178" s="119" t="s">
        <v>241</v>
      </c>
      <c r="C178" s="135"/>
      <c r="D178" s="78">
        <f>D179</f>
        <v>30000</v>
      </c>
    </row>
    <row r="179" spans="1:4" ht="16.5" customHeight="1">
      <c r="A179" s="125" t="s">
        <v>185</v>
      </c>
      <c r="B179" s="116" t="s">
        <v>241</v>
      </c>
      <c r="C179" s="160">
        <v>200</v>
      </c>
      <c r="D179" s="82">
        <f>'Ведомственная 2019'!G233</f>
        <v>30000</v>
      </c>
    </row>
    <row r="180" spans="1:4" ht="30.75">
      <c r="A180" s="117" t="s">
        <v>599</v>
      </c>
      <c r="B180" s="150" t="s">
        <v>436</v>
      </c>
      <c r="C180" s="137"/>
      <c r="D180" s="78">
        <f>D181</f>
        <v>45000</v>
      </c>
    </row>
    <row r="181" spans="1:4" ht="46.5">
      <c r="A181" s="117" t="s">
        <v>600</v>
      </c>
      <c r="B181" s="136" t="s">
        <v>472</v>
      </c>
      <c r="C181" s="137"/>
      <c r="D181" s="78">
        <f>D182</f>
        <v>45000</v>
      </c>
    </row>
    <row r="182" spans="1:4" ht="46.5">
      <c r="A182" s="128" t="s">
        <v>34</v>
      </c>
      <c r="B182" s="136" t="s">
        <v>480</v>
      </c>
      <c r="C182" s="137"/>
      <c r="D182" s="78">
        <f>D183</f>
        <v>45000</v>
      </c>
    </row>
    <row r="183" spans="1:4" ht="15">
      <c r="A183" s="125" t="s">
        <v>221</v>
      </c>
      <c r="B183" s="138" t="s">
        <v>222</v>
      </c>
      <c r="C183" s="139"/>
      <c r="D183" s="82">
        <f>D184</f>
        <v>45000</v>
      </c>
    </row>
    <row r="184" spans="1:4" ht="18.75" customHeight="1">
      <c r="A184" s="125" t="s">
        <v>185</v>
      </c>
      <c r="B184" s="138" t="s">
        <v>222</v>
      </c>
      <c r="C184" s="139">
        <v>200</v>
      </c>
      <c r="D184" s="82">
        <f>'Ведомственная 2019'!G85</f>
        <v>45000</v>
      </c>
    </row>
    <row r="185" spans="1:4" ht="30.75">
      <c r="A185" s="180" t="s">
        <v>601</v>
      </c>
      <c r="B185" s="127" t="s">
        <v>437</v>
      </c>
      <c r="C185" s="135"/>
      <c r="D185" s="208">
        <f>D186</f>
        <v>289309</v>
      </c>
    </row>
    <row r="186" spans="1:4" ht="62.25">
      <c r="A186" s="180" t="s">
        <v>653</v>
      </c>
      <c r="B186" s="122" t="s">
        <v>471</v>
      </c>
      <c r="C186" s="135"/>
      <c r="D186" s="208">
        <f>D187</f>
        <v>289309</v>
      </c>
    </row>
    <row r="187" spans="1:4" ht="30.75">
      <c r="A187" s="133" t="s">
        <v>223</v>
      </c>
      <c r="B187" s="122" t="s">
        <v>481</v>
      </c>
      <c r="C187" s="135"/>
      <c r="D187" s="208">
        <f>D188</f>
        <v>289309</v>
      </c>
    </row>
    <row r="188" spans="1:4" ht="15">
      <c r="A188" s="198" t="s">
        <v>2</v>
      </c>
      <c r="B188" s="138" t="s">
        <v>224</v>
      </c>
      <c r="C188" s="134"/>
      <c r="D188" s="210">
        <f>D189+D190</f>
        <v>289309</v>
      </c>
    </row>
    <row r="189" spans="1:4" ht="46.5">
      <c r="A189" s="125" t="s">
        <v>54</v>
      </c>
      <c r="B189" s="138" t="s">
        <v>224</v>
      </c>
      <c r="C189" s="139">
        <v>100</v>
      </c>
      <c r="D189" s="82">
        <f>'Ведомственная 2019'!G90</f>
        <v>262553</v>
      </c>
    </row>
    <row r="190" spans="1:4" ht="18.75" customHeight="1">
      <c r="A190" s="125" t="s">
        <v>185</v>
      </c>
      <c r="B190" s="138" t="s">
        <v>224</v>
      </c>
      <c r="C190" s="139">
        <v>200</v>
      </c>
      <c r="D190" s="82">
        <f>'Ведомственная 2019'!G91</f>
        <v>26756</v>
      </c>
    </row>
    <row r="191" spans="1:4" ht="46.5">
      <c r="A191" s="117" t="s">
        <v>654</v>
      </c>
      <c r="B191" s="122" t="s">
        <v>443</v>
      </c>
      <c r="C191" s="135"/>
      <c r="D191" s="208">
        <f>D192+D200</f>
        <v>13189833.18</v>
      </c>
    </row>
    <row r="192" spans="1:4" ht="62.25">
      <c r="A192" s="117" t="s">
        <v>655</v>
      </c>
      <c r="B192" s="122" t="s">
        <v>464</v>
      </c>
      <c r="C192" s="135"/>
      <c r="D192" s="208">
        <f>D193</f>
        <v>12539833.18</v>
      </c>
    </row>
    <row r="193" spans="1:4" ht="46.5">
      <c r="A193" s="133" t="s">
        <v>234</v>
      </c>
      <c r="B193" s="122" t="s">
        <v>491</v>
      </c>
      <c r="C193" s="135"/>
      <c r="D193" s="208">
        <f>D194+D196+D198</f>
        <v>12539833.18</v>
      </c>
    </row>
    <row r="194" spans="1:4" ht="30.75">
      <c r="A194" s="133" t="s">
        <v>668</v>
      </c>
      <c r="B194" s="122" t="s">
        <v>669</v>
      </c>
      <c r="C194" s="135"/>
      <c r="D194" s="208">
        <f>D195</f>
        <v>1662055.5</v>
      </c>
    </row>
    <row r="195" spans="1:4" ht="15">
      <c r="A195" s="131" t="s">
        <v>670</v>
      </c>
      <c r="B195" s="124" t="s">
        <v>669</v>
      </c>
      <c r="C195" s="134">
        <v>400</v>
      </c>
      <c r="D195" s="210">
        <f>'Ведомственная 2019'!G158</f>
        <v>1662055.5</v>
      </c>
    </row>
    <row r="196" spans="1:4" ht="30.75">
      <c r="A196" s="117" t="s">
        <v>14</v>
      </c>
      <c r="B196" s="136" t="s">
        <v>235</v>
      </c>
      <c r="C196" s="135"/>
      <c r="D196" s="208">
        <f>D197</f>
        <v>10853277.68</v>
      </c>
    </row>
    <row r="197" spans="1:4" ht="21" customHeight="1">
      <c r="A197" s="125" t="s">
        <v>185</v>
      </c>
      <c r="B197" s="138" t="s">
        <v>235</v>
      </c>
      <c r="C197" s="134">
        <v>200</v>
      </c>
      <c r="D197" s="82">
        <f>'Ведомственная 2019'!G160</f>
        <v>10853277.68</v>
      </c>
    </row>
    <row r="198" spans="1:4" ht="36" customHeight="1">
      <c r="A198" s="215" t="s">
        <v>675</v>
      </c>
      <c r="B198" s="122" t="s">
        <v>674</v>
      </c>
      <c r="C198" s="134"/>
      <c r="D198" s="78">
        <f>D199</f>
        <v>24500</v>
      </c>
    </row>
    <row r="199" spans="1:4" ht="21" customHeight="1">
      <c r="A199" s="155" t="s">
        <v>185</v>
      </c>
      <c r="B199" s="124" t="s">
        <v>674</v>
      </c>
      <c r="C199" s="134">
        <v>200</v>
      </c>
      <c r="D199" s="82">
        <f>'Ведомственная 2019'!G195</f>
        <v>24500</v>
      </c>
    </row>
    <row r="200" spans="1:4" ht="62.25">
      <c r="A200" s="117" t="s">
        <v>615</v>
      </c>
      <c r="B200" s="150" t="s">
        <v>463</v>
      </c>
      <c r="C200" s="134"/>
      <c r="D200" s="78">
        <f>D201</f>
        <v>650000</v>
      </c>
    </row>
    <row r="201" spans="1:4" ht="30.75">
      <c r="A201" s="117" t="s">
        <v>149</v>
      </c>
      <c r="B201" s="122" t="s">
        <v>492</v>
      </c>
      <c r="C201" s="134"/>
      <c r="D201" s="78">
        <f>D202+D204</f>
        <v>650000</v>
      </c>
    </row>
    <row r="202" spans="1:4" ht="30.75">
      <c r="A202" s="125" t="s">
        <v>150</v>
      </c>
      <c r="B202" s="138" t="s">
        <v>151</v>
      </c>
      <c r="C202" s="134"/>
      <c r="D202" s="82">
        <f>D203</f>
        <v>50000</v>
      </c>
    </row>
    <row r="203" spans="1:4" ht="21.75" customHeight="1">
      <c r="A203" s="125" t="s">
        <v>185</v>
      </c>
      <c r="B203" s="138" t="s">
        <v>151</v>
      </c>
      <c r="C203" s="134">
        <v>200</v>
      </c>
      <c r="D203" s="82">
        <f>'Ведомственная 2019'!G164</f>
        <v>50000</v>
      </c>
    </row>
    <row r="204" spans="1:4" ht="21.75" customHeight="1">
      <c r="A204" s="255" t="s">
        <v>672</v>
      </c>
      <c r="B204" s="136" t="s">
        <v>671</v>
      </c>
      <c r="C204" s="135"/>
      <c r="D204" s="78">
        <f>D205</f>
        <v>600000</v>
      </c>
    </row>
    <row r="205" spans="1:4" ht="22.5" customHeight="1">
      <c r="A205" s="256" t="s">
        <v>185</v>
      </c>
      <c r="B205" s="138" t="s">
        <v>671</v>
      </c>
      <c r="C205" s="134">
        <v>200</v>
      </c>
      <c r="D205" s="82">
        <f>'Ведомственная 2019'!G166</f>
        <v>600000</v>
      </c>
    </row>
    <row r="206" spans="1:4" ht="30.75">
      <c r="A206" s="180" t="s">
        <v>633</v>
      </c>
      <c r="B206" s="122" t="s">
        <v>441</v>
      </c>
      <c r="C206" s="135"/>
      <c r="D206" s="208">
        <f>D207+D212</f>
        <v>312200</v>
      </c>
    </row>
    <row r="207" spans="1:4" ht="46.5">
      <c r="A207" s="180" t="s">
        <v>634</v>
      </c>
      <c r="B207" s="122" t="s">
        <v>518</v>
      </c>
      <c r="C207" s="135"/>
      <c r="D207" s="208">
        <f>D208</f>
        <v>292200</v>
      </c>
    </row>
    <row r="208" spans="1:4" ht="30.75">
      <c r="A208" s="180" t="s">
        <v>249</v>
      </c>
      <c r="B208" s="122" t="s">
        <v>521</v>
      </c>
      <c r="C208" s="135"/>
      <c r="D208" s="208">
        <f>D209</f>
        <v>292200</v>
      </c>
    </row>
    <row r="209" spans="1:4" ht="30.75">
      <c r="A209" s="131" t="s">
        <v>354</v>
      </c>
      <c r="B209" s="138" t="s">
        <v>250</v>
      </c>
      <c r="C209" s="134"/>
      <c r="D209" s="210">
        <f>D210+D211</f>
        <v>292200</v>
      </c>
    </row>
    <row r="210" spans="1:4" ht="46.5">
      <c r="A210" s="125" t="s">
        <v>54</v>
      </c>
      <c r="B210" s="138" t="s">
        <v>250</v>
      </c>
      <c r="C210" s="139">
        <v>100</v>
      </c>
      <c r="D210" s="82">
        <f>'Ведомственная 2019'!G275</f>
        <v>290961</v>
      </c>
    </row>
    <row r="211" spans="1:4" ht="18.75" customHeight="1">
      <c r="A211" s="125" t="s">
        <v>185</v>
      </c>
      <c r="B211" s="138" t="s">
        <v>250</v>
      </c>
      <c r="C211" s="139">
        <v>200</v>
      </c>
      <c r="D211" s="82">
        <f>'Ведомственная 2019'!G276</f>
        <v>1239</v>
      </c>
    </row>
    <row r="212" spans="1:4" ht="46.5">
      <c r="A212" s="117" t="s">
        <v>656</v>
      </c>
      <c r="B212" s="136" t="s">
        <v>467</v>
      </c>
      <c r="C212" s="137"/>
      <c r="D212" s="78">
        <f>D213+D216+D219</f>
        <v>20000</v>
      </c>
    </row>
    <row r="213" spans="1:4" ht="30.75">
      <c r="A213" s="117" t="s">
        <v>163</v>
      </c>
      <c r="B213" s="136" t="s">
        <v>486</v>
      </c>
      <c r="C213" s="137"/>
      <c r="D213" s="78">
        <f>D214</f>
        <v>10000</v>
      </c>
    </row>
    <row r="214" spans="1:4" ht="30.75">
      <c r="A214" s="125" t="s">
        <v>307</v>
      </c>
      <c r="B214" s="138" t="s">
        <v>231</v>
      </c>
      <c r="C214" s="139"/>
      <c r="D214" s="82">
        <f>D215</f>
        <v>10000</v>
      </c>
    </row>
    <row r="215" spans="1:4" ht="18.75" customHeight="1">
      <c r="A215" s="125" t="s">
        <v>185</v>
      </c>
      <c r="B215" s="138" t="s">
        <v>231</v>
      </c>
      <c r="C215" s="139">
        <v>200</v>
      </c>
      <c r="D215" s="82">
        <f>'Ведомственная 2019'!G136</f>
        <v>10000</v>
      </c>
    </row>
    <row r="216" spans="1:4" ht="30.75">
      <c r="A216" s="117" t="s">
        <v>230</v>
      </c>
      <c r="B216" s="150" t="s">
        <v>487</v>
      </c>
      <c r="C216" s="137"/>
      <c r="D216" s="78">
        <f>D217</f>
        <v>5000</v>
      </c>
    </row>
    <row r="217" spans="1:4" ht="30.75">
      <c r="A217" s="125" t="s">
        <v>307</v>
      </c>
      <c r="B217" s="124" t="s">
        <v>32</v>
      </c>
      <c r="C217" s="139"/>
      <c r="D217" s="82">
        <f>D218</f>
        <v>5000</v>
      </c>
    </row>
    <row r="218" spans="1:4" ht="18.75" customHeight="1">
      <c r="A218" s="125" t="s">
        <v>185</v>
      </c>
      <c r="B218" s="124" t="s">
        <v>32</v>
      </c>
      <c r="C218" s="139">
        <v>200</v>
      </c>
      <c r="D218" s="82">
        <f>'Ведомственная 2019'!G139</f>
        <v>5000</v>
      </c>
    </row>
    <row r="219" spans="1:4" ht="30.75">
      <c r="A219" s="117" t="s">
        <v>184</v>
      </c>
      <c r="B219" s="127" t="s">
        <v>488</v>
      </c>
      <c r="C219" s="129"/>
      <c r="D219" s="78">
        <f>D220</f>
        <v>5000</v>
      </c>
    </row>
    <row r="220" spans="1:4" ht="30.75">
      <c r="A220" s="125" t="s">
        <v>307</v>
      </c>
      <c r="B220" s="124" t="s">
        <v>183</v>
      </c>
      <c r="C220" s="126"/>
      <c r="D220" s="82">
        <f>D221</f>
        <v>5000</v>
      </c>
    </row>
    <row r="221" spans="1:4" ht="18.75" customHeight="1">
      <c r="A221" s="125" t="s">
        <v>185</v>
      </c>
      <c r="B221" s="124" t="s">
        <v>183</v>
      </c>
      <c r="C221" s="126">
        <v>200</v>
      </c>
      <c r="D221" s="82">
        <f>'Ведомственная 2019'!G142</f>
        <v>5000</v>
      </c>
    </row>
    <row r="222" spans="1:4" ht="46.5">
      <c r="A222" s="183" t="s">
        <v>605</v>
      </c>
      <c r="B222" s="122" t="s">
        <v>440</v>
      </c>
      <c r="C222" s="135"/>
      <c r="D222" s="208">
        <f>D223+D227</f>
        <v>324000</v>
      </c>
    </row>
    <row r="223" spans="1:4" ht="93">
      <c r="A223" s="117" t="s">
        <v>606</v>
      </c>
      <c r="B223" s="127" t="s">
        <v>519</v>
      </c>
      <c r="C223" s="118"/>
      <c r="D223" s="78">
        <f>D224</f>
        <v>40000</v>
      </c>
    </row>
    <row r="224" spans="1:4" ht="30.75">
      <c r="A224" s="128" t="s">
        <v>398</v>
      </c>
      <c r="B224" s="122" t="s">
        <v>520</v>
      </c>
      <c r="C224" s="135"/>
      <c r="D224" s="78">
        <f>D225</f>
        <v>40000</v>
      </c>
    </row>
    <row r="225" spans="1:4" ht="30.75">
      <c r="A225" s="125" t="s">
        <v>59</v>
      </c>
      <c r="B225" s="138" t="s">
        <v>397</v>
      </c>
      <c r="C225" s="145"/>
      <c r="D225" s="82">
        <f>D226</f>
        <v>40000</v>
      </c>
    </row>
    <row r="226" spans="1:4" ht="20.25" customHeight="1">
      <c r="A226" s="125" t="s">
        <v>185</v>
      </c>
      <c r="B226" s="138" t="s">
        <v>397</v>
      </c>
      <c r="C226" s="139">
        <v>200</v>
      </c>
      <c r="D226" s="82">
        <f>'Ведомственная 2019'!G120</f>
        <v>40000</v>
      </c>
    </row>
    <row r="227" spans="1:4" ht="20.25" customHeight="1">
      <c r="A227" s="117" t="s">
        <v>607</v>
      </c>
      <c r="B227" s="122" t="s">
        <v>468</v>
      </c>
      <c r="C227" s="139"/>
      <c r="D227" s="78">
        <f>D228+D231+D234</f>
        <v>284000</v>
      </c>
    </row>
    <row r="228" spans="1:4" ht="30.75">
      <c r="A228" s="133" t="s">
        <v>181</v>
      </c>
      <c r="B228" s="122" t="s">
        <v>483</v>
      </c>
      <c r="C228" s="135"/>
      <c r="D228" s="78">
        <f>D229</f>
        <v>30000</v>
      </c>
    </row>
    <row r="229" spans="1:4" ht="30.75">
      <c r="A229" s="125" t="s">
        <v>59</v>
      </c>
      <c r="B229" s="138" t="s">
        <v>182</v>
      </c>
      <c r="C229" s="145"/>
      <c r="D229" s="82">
        <f>D230</f>
        <v>30000</v>
      </c>
    </row>
    <row r="230" spans="1:4" ht="18" customHeight="1">
      <c r="A230" s="125" t="s">
        <v>185</v>
      </c>
      <c r="B230" s="138" t="s">
        <v>182</v>
      </c>
      <c r="C230" s="139">
        <v>200</v>
      </c>
      <c r="D230" s="82">
        <f>'Ведомственная 2019'!G124</f>
        <v>30000</v>
      </c>
    </row>
    <row r="231" spans="1:4" ht="18" customHeight="1">
      <c r="A231" s="133" t="s">
        <v>228</v>
      </c>
      <c r="B231" s="136" t="s">
        <v>484</v>
      </c>
      <c r="C231" s="139"/>
      <c r="D231" s="78">
        <f>D232</f>
        <v>244000</v>
      </c>
    </row>
    <row r="232" spans="1:4" ht="30.75">
      <c r="A232" s="125" t="s">
        <v>59</v>
      </c>
      <c r="B232" s="138" t="s">
        <v>310</v>
      </c>
      <c r="C232" s="211"/>
      <c r="D232" s="82">
        <f>D233</f>
        <v>244000</v>
      </c>
    </row>
    <row r="233" spans="1:4" ht="18.75" customHeight="1">
      <c r="A233" s="125" t="s">
        <v>185</v>
      </c>
      <c r="B233" s="138" t="s">
        <v>310</v>
      </c>
      <c r="C233" s="139">
        <v>200</v>
      </c>
      <c r="D233" s="82">
        <f>'Ведомственная 2019'!G127</f>
        <v>244000</v>
      </c>
    </row>
    <row r="234" spans="1:4" ht="30.75">
      <c r="A234" s="133" t="s">
        <v>229</v>
      </c>
      <c r="B234" s="136" t="s">
        <v>485</v>
      </c>
      <c r="C234" s="139"/>
      <c r="D234" s="78">
        <f>D235</f>
        <v>10000</v>
      </c>
    </row>
    <row r="235" spans="1:4" ht="30.75">
      <c r="A235" s="125" t="s">
        <v>59</v>
      </c>
      <c r="B235" s="138" t="s">
        <v>311</v>
      </c>
      <c r="C235" s="211"/>
      <c r="D235" s="82">
        <f>D236</f>
        <v>10000</v>
      </c>
    </row>
    <row r="236" spans="1:4" ht="18.75" customHeight="1">
      <c r="A236" s="125" t="s">
        <v>185</v>
      </c>
      <c r="B236" s="138" t="s">
        <v>311</v>
      </c>
      <c r="C236" s="139">
        <v>200</v>
      </c>
      <c r="D236" s="82">
        <f>'Ведомственная 2019'!G130</f>
        <v>10000</v>
      </c>
    </row>
    <row r="237" spans="1:4" ht="46.5">
      <c r="A237" s="183" t="s">
        <v>636</v>
      </c>
      <c r="B237" s="136" t="s">
        <v>429</v>
      </c>
      <c r="C237" s="212"/>
      <c r="D237" s="208">
        <f>D238+D245</f>
        <v>7641971</v>
      </c>
    </row>
    <row r="238" spans="1:4" ht="51.75" customHeight="1">
      <c r="A238" s="180" t="s">
        <v>657</v>
      </c>
      <c r="B238" s="136" t="s">
        <v>448</v>
      </c>
      <c r="C238" s="212"/>
      <c r="D238" s="208">
        <f>D239+D242</f>
        <v>5191331</v>
      </c>
    </row>
    <row r="239" spans="1:4" ht="30.75">
      <c r="A239" s="133" t="s">
        <v>274</v>
      </c>
      <c r="B239" s="136" t="s">
        <v>517</v>
      </c>
      <c r="C239" s="212"/>
      <c r="D239" s="208">
        <f>D240</f>
        <v>4731461</v>
      </c>
    </row>
    <row r="240" spans="1:4" ht="30.75">
      <c r="A240" s="198" t="s">
        <v>257</v>
      </c>
      <c r="B240" s="138" t="s">
        <v>273</v>
      </c>
      <c r="C240" s="211"/>
      <c r="D240" s="210">
        <f>D241</f>
        <v>4731461</v>
      </c>
    </row>
    <row r="241" spans="1:4" ht="15">
      <c r="A241" s="201" t="s">
        <v>326</v>
      </c>
      <c r="B241" s="138" t="s">
        <v>273</v>
      </c>
      <c r="C241" s="139">
        <v>500</v>
      </c>
      <c r="D241" s="82">
        <f>'Ведомственная 2019'!G327</f>
        <v>4731461</v>
      </c>
    </row>
    <row r="242" spans="1:4" ht="54.75" customHeight="1">
      <c r="A242" s="258" t="s">
        <v>685</v>
      </c>
      <c r="B242" s="122" t="s">
        <v>686</v>
      </c>
      <c r="C242" s="129"/>
      <c r="D242" s="78">
        <f>D243</f>
        <v>459870</v>
      </c>
    </row>
    <row r="243" spans="1:4" ht="39" customHeight="1">
      <c r="A243" s="122" t="s">
        <v>687</v>
      </c>
      <c r="B243" s="122" t="s">
        <v>688</v>
      </c>
      <c r="C243" s="129"/>
      <c r="D243" s="78">
        <f>D244</f>
        <v>459870</v>
      </c>
    </row>
    <row r="244" spans="1:4" ht="18" customHeight="1">
      <c r="A244" s="124" t="s">
        <v>326</v>
      </c>
      <c r="B244" s="124" t="s">
        <v>688</v>
      </c>
      <c r="C244" s="126">
        <v>500</v>
      </c>
      <c r="D244" s="82">
        <f>'Ведомственная 2019'!G333</f>
        <v>459870</v>
      </c>
    </row>
    <row r="245" spans="1:4" ht="62.25">
      <c r="A245" s="183" t="s">
        <v>592</v>
      </c>
      <c r="B245" s="136" t="s">
        <v>430</v>
      </c>
      <c r="C245" s="212"/>
      <c r="D245" s="208">
        <f>D246</f>
        <v>2450640</v>
      </c>
    </row>
    <row r="246" spans="1:4" ht="30.75">
      <c r="A246" s="133" t="s">
        <v>394</v>
      </c>
      <c r="B246" s="136" t="s">
        <v>431</v>
      </c>
      <c r="C246" s="212"/>
      <c r="D246" s="208">
        <f>D247</f>
        <v>2450640</v>
      </c>
    </row>
    <row r="247" spans="1:4" ht="15.75" customHeight="1">
      <c r="A247" s="202" t="s">
        <v>205</v>
      </c>
      <c r="B247" s="138" t="s">
        <v>265</v>
      </c>
      <c r="C247" s="211"/>
      <c r="D247" s="210">
        <f>D248+D249</f>
        <v>2450640</v>
      </c>
    </row>
    <row r="248" spans="1:4" ht="46.5">
      <c r="A248" s="125" t="s">
        <v>54</v>
      </c>
      <c r="B248" s="138" t="s">
        <v>265</v>
      </c>
      <c r="C248" s="139">
        <v>100</v>
      </c>
      <c r="D248" s="82">
        <f>'Ведомственная 2019'!G294</f>
        <v>2202040</v>
      </c>
    </row>
    <row r="249" spans="1:4" ht="18.75" customHeight="1">
      <c r="A249" s="125" t="s">
        <v>185</v>
      </c>
      <c r="B249" s="138" t="s">
        <v>265</v>
      </c>
      <c r="C249" s="139">
        <v>200</v>
      </c>
      <c r="D249" s="82">
        <f>'Ведомственная 2019'!G295</f>
        <v>248600</v>
      </c>
    </row>
    <row r="250" spans="1:4" ht="33.75" customHeight="1">
      <c r="A250" s="159" t="s">
        <v>616</v>
      </c>
      <c r="B250" s="127" t="s">
        <v>531</v>
      </c>
      <c r="C250" s="158"/>
      <c r="D250" s="78">
        <f>D251</f>
        <v>4552200.32</v>
      </c>
    </row>
    <row r="251" spans="1:4" ht="52.5" customHeight="1">
      <c r="A251" s="159" t="s">
        <v>617</v>
      </c>
      <c r="B251" s="127" t="s">
        <v>532</v>
      </c>
      <c r="C251" s="158"/>
      <c r="D251" s="78">
        <f>D252</f>
        <v>4552200.32</v>
      </c>
    </row>
    <row r="252" spans="1:4" ht="18.75" customHeight="1">
      <c r="A252" s="121" t="s">
        <v>530</v>
      </c>
      <c r="B252" s="127" t="s">
        <v>533</v>
      </c>
      <c r="C252" s="158"/>
      <c r="D252" s="78">
        <f>D253+D255+D257</f>
        <v>4552200.32</v>
      </c>
    </row>
    <row r="253" spans="1:4" ht="18.75" customHeight="1">
      <c r="A253" s="122" t="s">
        <v>716</v>
      </c>
      <c r="B253" s="127" t="s">
        <v>715</v>
      </c>
      <c r="C253" s="158"/>
      <c r="D253" s="78">
        <f>D254</f>
        <v>3283644.1</v>
      </c>
    </row>
    <row r="254" spans="1:4" ht="18.75" customHeight="1">
      <c r="A254" s="124" t="s">
        <v>326</v>
      </c>
      <c r="B254" s="144" t="s">
        <v>715</v>
      </c>
      <c r="C254" s="157" t="s">
        <v>529</v>
      </c>
      <c r="D254" s="82">
        <f>'Ведомственная 2019'!G209</f>
        <v>3283644.1</v>
      </c>
    </row>
    <row r="255" spans="1:4" ht="18.75" customHeight="1">
      <c r="A255" s="121" t="s">
        <v>536</v>
      </c>
      <c r="B255" s="127" t="s">
        <v>752</v>
      </c>
      <c r="C255" s="157"/>
      <c r="D255" s="78">
        <f>D256</f>
        <v>354499</v>
      </c>
    </row>
    <row r="256" spans="1:4" ht="18.75" customHeight="1">
      <c r="A256" s="124" t="s">
        <v>326</v>
      </c>
      <c r="B256" s="144" t="s">
        <v>752</v>
      </c>
      <c r="C256" s="157" t="s">
        <v>529</v>
      </c>
      <c r="D256" s="82">
        <f>'Ведомственная 2019'!G211</f>
        <v>354499</v>
      </c>
    </row>
    <row r="257" spans="1:4" ht="18.75" customHeight="1">
      <c r="A257" s="122" t="s">
        <v>536</v>
      </c>
      <c r="B257" s="127" t="s">
        <v>586</v>
      </c>
      <c r="C257" s="157"/>
      <c r="D257" s="78">
        <f>D258+D259</f>
        <v>914057.22</v>
      </c>
    </row>
    <row r="258" spans="1:4" ht="18.75" customHeight="1">
      <c r="A258" s="131" t="s">
        <v>670</v>
      </c>
      <c r="B258" s="144" t="s">
        <v>586</v>
      </c>
      <c r="C258" s="157" t="s">
        <v>761</v>
      </c>
      <c r="D258" s="82">
        <f>'Ведомственная 2019'!G213</f>
        <v>654522</v>
      </c>
    </row>
    <row r="259" spans="1:4" ht="18.75" customHeight="1">
      <c r="A259" s="132" t="s">
        <v>326</v>
      </c>
      <c r="B259" s="144" t="s">
        <v>586</v>
      </c>
      <c r="C259" s="157" t="s">
        <v>529</v>
      </c>
      <c r="D259" s="82">
        <f>'Ведомственная 2019'!G214</f>
        <v>259535.22</v>
      </c>
    </row>
    <row r="260" spans="1:4" ht="30.75">
      <c r="A260" s="180" t="s">
        <v>610</v>
      </c>
      <c r="B260" s="136" t="s">
        <v>442</v>
      </c>
      <c r="C260" s="212"/>
      <c r="D260" s="208">
        <f>D261+D265</f>
        <v>330085</v>
      </c>
    </row>
    <row r="261" spans="1:4" ht="46.5">
      <c r="A261" s="117" t="s">
        <v>611</v>
      </c>
      <c r="B261" s="136" t="s">
        <v>466</v>
      </c>
      <c r="C261" s="212"/>
      <c r="D261" s="208">
        <f>D262</f>
        <v>34000</v>
      </c>
    </row>
    <row r="262" spans="1:4" ht="35.25" customHeight="1">
      <c r="A262" s="133" t="s">
        <v>395</v>
      </c>
      <c r="B262" s="136" t="s">
        <v>489</v>
      </c>
      <c r="C262" s="212"/>
      <c r="D262" s="208">
        <f>D263</f>
        <v>34000</v>
      </c>
    </row>
    <row r="263" spans="1:4" ht="15">
      <c r="A263" s="125" t="s">
        <v>193</v>
      </c>
      <c r="B263" s="177" t="s">
        <v>275</v>
      </c>
      <c r="C263" s="211"/>
      <c r="D263" s="210">
        <f>D264</f>
        <v>34000</v>
      </c>
    </row>
    <row r="264" spans="1:4" ht="30.75">
      <c r="A264" s="125" t="s">
        <v>55</v>
      </c>
      <c r="B264" s="177" t="s">
        <v>275</v>
      </c>
      <c r="C264" s="139">
        <v>600</v>
      </c>
      <c r="D264" s="82">
        <f>'Ведомственная 2019'!G341</f>
        <v>34000</v>
      </c>
    </row>
    <row r="265" spans="1:4" ht="46.5">
      <c r="A265" s="180" t="s">
        <v>658</v>
      </c>
      <c r="B265" s="136" t="s">
        <v>465</v>
      </c>
      <c r="C265" s="212"/>
      <c r="D265" s="208">
        <f>D266</f>
        <v>296085</v>
      </c>
    </row>
    <row r="266" spans="1:4" ht="46.5">
      <c r="A266" s="180" t="s">
        <v>232</v>
      </c>
      <c r="B266" s="136" t="s">
        <v>490</v>
      </c>
      <c r="C266" s="212"/>
      <c r="D266" s="208">
        <f>D267+D270</f>
        <v>296085</v>
      </c>
    </row>
    <row r="267" spans="1:4" ht="15">
      <c r="A267" s="198" t="s">
        <v>3</v>
      </c>
      <c r="B267" s="138" t="s">
        <v>233</v>
      </c>
      <c r="C267" s="211"/>
      <c r="D267" s="210">
        <f>D268+D269</f>
        <v>292200</v>
      </c>
    </row>
    <row r="268" spans="1:4" ht="46.5">
      <c r="A268" s="125" t="s">
        <v>54</v>
      </c>
      <c r="B268" s="138" t="s">
        <v>233</v>
      </c>
      <c r="C268" s="139">
        <v>100</v>
      </c>
      <c r="D268" s="82">
        <f>'Ведомственная 2019'!G149</f>
        <v>290200</v>
      </c>
    </row>
    <row r="269" spans="1:4" ht="18.75" customHeight="1">
      <c r="A269" s="125" t="s">
        <v>185</v>
      </c>
      <c r="B269" s="138" t="s">
        <v>233</v>
      </c>
      <c r="C269" s="139">
        <v>200</v>
      </c>
      <c r="D269" s="82">
        <f>'Ведомственная 2019'!G150</f>
        <v>2000</v>
      </c>
    </row>
    <row r="270" spans="1:4" ht="18.75" customHeight="1">
      <c r="A270" s="258" t="s">
        <v>205</v>
      </c>
      <c r="B270" s="122" t="s">
        <v>582</v>
      </c>
      <c r="C270" s="126"/>
      <c r="D270" s="78">
        <f>D271</f>
        <v>3885</v>
      </c>
    </row>
    <row r="271" spans="1:4" ht="48.75" customHeight="1">
      <c r="A271" s="125" t="s">
        <v>54</v>
      </c>
      <c r="B271" s="124" t="s">
        <v>582</v>
      </c>
      <c r="C271" s="126">
        <v>100</v>
      </c>
      <c r="D271" s="82">
        <f>'Ведомственная 2019'!G152</f>
        <v>3885</v>
      </c>
    </row>
    <row r="272" spans="1:4" ht="30.75">
      <c r="A272" s="117" t="s">
        <v>588</v>
      </c>
      <c r="B272" s="122" t="s">
        <v>444</v>
      </c>
      <c r="C272" s="135"/>
      <c r="D272" s="78">
        <f>D277+D273</f>
        <v>479000</v>
      </c>
    </row>
    <row r="273" spans="1:4" ht="33.75" customHeight="1">
      <c r="A273" s="117" t="s">
        <v>589</v>
      </c>
      <c r="B273" s="122" t="s">
        <v>462</v>
      </c>
      <c r="C273" s="135"/>
      <c r="D273" s="78">
        <f>D274</f>
        <v>230000</v>
      </c>
    </row>
    <row r="274" spans="1:4" ht="30.75">
      <c r="A274" s="117" t="s">
        <v>24</v>
      </c>
      <c r="B274" s="122" t="s">
        <v>493</v>
      </c>
      <c r="C274" s="135"/>
      <c r="D274" s="78">
        <f>D275</f>
        <v>230000</v>
      </c>
    </row>
    <row r="275" spans="1:4" ht="30.75">
      <c r="A275" s="125" t="s">
        <v>25</v>
      </c>
      <c r="B275" s="124" t="s">
        <v>26</v>
      </c>
      <c r="C275" s="134"/>
      <c r="D275" s="82">
        <f>D276</f>
        <v>230000</v>
      </c>
    </row>
    <row r="276" spans="1:4" ht="18.75" customHeight="1">
      <c r="A276" s="125" t="s">
        <v>185</v>
      </c>
      <c r="B276" s="124" t="s">
        <v>26</v>
      </c>
      <c r="C276" s="134">
        <v>200</v>
      </c>
      <c r="D276" s="82">
        <f>'Ведомственная 2019'!G172</f>
        <v>230000</v>
      </c>
    </row>
    <row r="277" spans="1:4" ht="46.5">
      <c r="A277" s="117" t="s">
        <v>590</v>
      </c>
      <c r="B277" s="122" t="s">
        <v>461</v>
      </c>
      <c r="C277" s="135"/>
      <c r="D277" s="78">
        <f>D278+D281+D284</f>
        <v>249000</v>
      </c>
    </row>
    <row r="278" spans="1:4" ht="30.75">
      <c r="A278" s="117" t="s">
        <v>368</v>
      </c>
      <c r="B278" s="122" t="s">
        <v>494</v>
      </c>
      <c r="C278" s="135"/>
      <c r="D278" s="78">
        <f>D279</f>
        <v>140000</v>
      </c>
    </row>
    <row r="279" spans="1:4" ht="30.75">
      <c r="A279" s="125" t="s">
        <v>25</v>
      </c>
      <c r="B279" s="124" t="s">
        <v>148</v>
      </c>
      <c r="C279" s="134"/>
      <c r="D279" s="82">
        <f>D280</f>
        <v>140000</v>
      </c>
    </row>
    <row r="280" spans="1:4" ht="18.75" customHeight="1">
      <c r="A280" s="155" t="s">
        <v>185</v>
      </c>
      <c r="B280" s="124" t="s">
        <v>148</v>
      </c>
      <c r="C280" s="134">
        <v>200</v>
      </c>
      <c r="D280" s="82">
        <f>'Ведомственная 2019'!G176</f>
        <v>140000</v>
      </c>
    </row>
    <row r="281" spans="1:4" ht="83.25" customHeight="1">
      <c r="A281" s="215" t="s">
        <v>417</v>
      </c>
      <c r="B281" s="122" t="s">
        <v>495</v>
      </c>
      <c r="C281" s="135"/>
      <c r="D281" s="78">
        <f>D282</f>
        <v>79000</v>
      </c>
    </row>
    <row r="282" spans="1:4" ht="34.5" customHeight="1">
      <c r="A282" s="125" t="s">
        <v>25</v>
      </c>
      <c r="B282" s="124" t="s">
        <v>418</v>
      </c>
      <c r="C282" s="134"/>
      <c r="D282" s="82">
        <f>D283</f>
        <v>79000</v>
      </c>
    </row>
    <row r="283" spans="1:4" ht="18.75" customHeight="1">
      <c r="A283" s="155" t="s">
        <v>185</v>
      </c>
      <c r="B283" s="124" t="s">
        <v>418</v>
      </c>
      <c r="C283" s="134">
        <v>200</v>
      </c>
      <c r="D283" s="82">
        <f>'Ведомственная 2019'!G179</f>
        <v>79000</v>
      </c>
    </row>
    <row r="284" spans="1:4" ht="66" customHeight="1">
      <c r="A284" s="215" t="s">
        <v>583</v>
      </c>
      <c r="B284" s="122" t="s">
        <v>585</v>
      </c>
      <c r="C284" s="135"/>
      <c r="D284" s="78">
        <f>D285</f>
        <v>30000</v>
      </c>
    </row>
    <row r="285" spans="1:4" ht="34.5" customHeight="1">
      <c r="A285" s="125" t="s">
        <v>25</v>
      </c>
      <c r="B285" s="124" t="s">
        <v>584</v>
      </c>
      <c r="C285" s="134"/>
      <c r="D285" s="82">
        <f>D286</f>
        <v>30000</v>
      </c>
    </row>
    <row r="286" spans="1:4" ht="18.75" customHeight="1">
      <c r="A286" s="155" t="s">
        <v>185</v>
      </c>
      <c r="B286" s="124" t="s">
        <v>584</v>
      </c>
      <c r="C286" s="134">
        <v>200</v>
      </c>
      <c r="D286" s="82">
        <f>'Ведомственная 2019'!G182</f>
        <v>30000</v>
      </c>
    </row>
    <row r="287" spans="1:4" ht="46.5">
      <c r="A287" s="117" t="s">
        <v>603</v>
      </c>
      <c r="B287" s="136" t="s">
        <v>438</v>
      </c>
      <c r="C287" s="137"/>
      <c r="D287" s="78">
        <f>D288</f>
        <v>30000</v>
      </c>
    </row>
    <row r="288" spans="1:4" ht="62.25">
      <c r="A288" s="117" t="s">
        <v>640</v>
      </c>
      <c r="B288" s="136" t="s">
        <v>470</v>
      </c>
      <c r="C288" s="137"/>
      <c r="D288" s="78">
        <f>D289</f>
        <v>30000</v>
      </c>
    </row>
    <row r="289" spans="1:4" ht="46.5">
      <c r="A289" s="117" t="s">
        <v>7</v>
      </c>
      <c r="B289" s="136" t="s">
        <v>482</v>
      </c>
      <c r="C289" s="137"/>
      <c r="D289" s="78">
        <f>D290</f>
        <v>30000</v>
      </c>
    </row>
    <row r="290" spans="1:4" ht="15">
      <c r="A290" s="125" t="s">
        <v>8</v>
      </c>
      <c r="B290" s="138" t="s">
        <v>9</v>
      </c>
      <c r="C290" s="139"/>
      <c r="D290" s="82">
        <f>D291</f>
        <v>30000</v>
      </c>
    </row>
    <row r="291" spans="1:4" ht="15">
      <c r="A291" s="125" t="s">
        <v>327</v>
      </c>
      <c r="B291" s="138" t="s">
        <v>9</v>
      </c>
      <c r="C291" s="139">
        <v>300</v>
      </c>
      <c r="D291" s="82">
        <f>'Ведомственная 2019'!G96</f>
        <v>30000</v>
      </c>
    </row>
    <row r="292" spans="1:4" ht="46.5">
      <c r="A292" s="255" t="s">
        <v>766</v>
      </c>
      <c r="B292" s="122" t="s">
        <v>425</v>
      </c>
      <c r="C292" s="139"/>
      <c r="D292" s="78">
        <f>D293</f>
        <v>373379</v>
      </c>
    </row>
    <row r="293" spans="1:4" ht="78">
      <c r="A293" s="255" t="s">
        <v>767</v>
      </c>
      <c r="B293" s="122" t="s">
        <v>426</v>
      </c>
      <c r="C293" s="139"/>
      <c r="D293" s="78">
        <f>D294</f>
        <v>373379</v>
      </c>
    </row>
    <row r="294" spans="1:4" ht="46.5">
      <c r="A294" s="255" t="s">
        <v>768</v>
      </c>
      <c r="B294" s="122" t="s">
        <v>510</v>
      </c>
      <c r="C294" s="139"/>
      <c r="D294" s="78">
        <f>D295+D297</f>
        <v>373379</v>
      </c>
    </row>
    <row r="295" spans="1:4" ht="36" customHeight="1">
      <c r="A295" s="156" t="s">
        <v>769</v>
      </c>
      <c r="B295" s="127" t="s">
        <v>153</v>
      </c>
      <c r="C295" s="139"/>
      <c r="D295" s="78">
        <f>D296</f>
        <v>344159</v>
      </c>
    </row>
    <row r="296" spans="1:4" ht="18.75" customHeight="1">
      <c r="A296" s="125" t="s">
        <v>185</v>
      </c>
      <c r="B296" s="144" t="s">
        <v>153</v>
      </c>
      <c r="C296" s="139">
        <v>200</v>
      </c>
      <c r="D296" s="82">
        <f>'Ведомственная 2019'!G250</f>
        <v>344159</v>
      </c>
    </row>
    <row r="297" spans="1:4" ht="46.5">
      <c r="A297" s="117" t="s">
        <v>770</v>
      </c>
      <c r="B297" s="122" t="s">
        <v>258</v>
      </c>
      <c r="C297" s="118"/>
      <c r="D297" s="78">
        <f>D298</f>
        <v>29220</v>
      </c>
    </row>
    <row r="298" spans="1:4" ht="46.5">
      <c r="A298" s="125" t="s">
        <v>54</v>
      </c>
      <c r="B298" s="124" t="s">
        <v>258</v>
      </c>
      <c r="C298" s="126">
        <v>100</v>
      </c>
      <c r="D298" s="82">
        <f>'Ведомственная 2019'!G33</f>
        <v>29220</v>
      </c>
    </row>
    <row r="299" spans="1:4" ht="15">
      <c r="A299" s="180" t="s">
        <v>209</v>
      </c>
      <c r="B299" s="136" t="s">
        <v>419</v>
      </c>
      <c r="C299" s="212"/>
      <c r="D299" s="208">
        <f>D300</f>
        <v>1389567</v>
      </c>
    </row>
    <row r="300" spans="1:4" ht="15">
      <c r="A300" s="180" t="s">
        <v>210</v>
      </c>
      <c r="B300" s="136" t="s">
        <v>420</v>
      </c>
      <c r="C300" s="212"/>
      <c r="D300" s="208">
        <f>D301</f>
        <v>1389567</v>
      </c>
    </row>
    <row r="301" spans="1:4" ht="15">
      <c r="A301" s="125" t="s">
        <v>211</v>
      </c>
      <c r="B301" s="177" t="s">
        <v>206</v>
      </c>
      <c r="C301" s="211"/>
      <c r="D301" s="210">
        <f>D302</f>
        <v>1389567</v>
      </c>
    </row>
    <row r="302" spans="1:4" ht="46.5">
      <c r="A302" s="125" t="s">
        <v>54</v>
      </c>
      <c r="B302" s="177" t="s">
        <v>206</v>
      </c>
      <c r="C302" s="139">
        <v>100</v>
      </c>
      <c r="D302" s="81">
        <f>'Ведомственная 2019'!G22</f>
        <v>1389567</v>
      </c>
    </row>
    <row r="303" spans="1:4" ht="15">
      <c r="A303" s="183" t="s">
        <v>37</v>
      </c>
      <c r="B303" s="136" t="s">
        <v>423</v>
      </c>
      <c r="C303" s="212"/>
      <c r="D303" s="208">
        <f>D304</f>
        <v>13053088</v>
      </c>
    </row>
    <row r="304" spans="1:4" ht="15">
      <c r="A304" s="183" t="s">
        <v>39</v>
      </c>
      <c r="B304" s="136" t="s">
        <v>424</v>
      </c>
      <c r="C304" s="212"/>
      <c r="D304" s="208">
        <f>D305</f>
        <v>13053088</v>
      </c>
    </row>
    <row r="305" spans="1:4" ht="15">
      <c r="A305" s="202" t="s">
        <v>205</v>
      </c>
      <c r="B305" s="138" t="s">
        <v>10</v>
      </c>
      <c r="C305" s="139"/>
      <c r="D305" s="82">
        <f>D306+D307</f>
        <v>13053088</v>
      </c>
    </row>
    <row r="306" spans="1:4" ht="46.5">
      <c r="A306" s="125" t="s">
        <v>54</v>
      </c>
      <c r="B306" s="138" t="s">
        <v>10</v>
      </c>
      <c r="C306" s="139">
        <v>100</v>
      </c>
      <c r="D306" s="82">
        <f>'Ведомственная 2019'!G27</f>
        <v>12328318</v>
      </c>
    </row>
    <row r="307" spans="1:4" ht="18.75" customHeight="1">
      <c r="A307" s="125" t="s">
        <v>185</v>
      </c>
      <c r="B307" s="138" t="s">
        <v>10</v>
      </c>
      <c r="C307" s="139">
        <v>200</v>
      </c>
      <c r="D307" s="82">
        <f>'Ведомственная 2019'!G28</f>
        <v>724770</v>
      </c>
    </row>
    <row r="308" spans="1:4" ht="30.75">
      <c r="A308" s="183" t="s">
        <v>203</v>
      </c>
      <c r="B308" s="136" t="s">
        <v>421</v>
      </c>
      <c r="C308" s="212"/>
      <c r="D308" s="208">
        <f>D309</f>
        <v>1287666</v>
      </c>
    </row>
    <row r="309" spans="1:4" ht="15">
      <c r="A309" s="183" t="s">
        <v>204</v>
      </c>
      <c r="B309" s="136" t="s">
        <v>422</v>
      </c>
      <c r="C309" s="212"/>
      <c r="D309" s="208">
        <f>D310</f>
        <v>1287666</v>
      </c>
    </row>
    <row r="310" spans="1:4" ht="15">
      <c r="A310" s="202" t="s">
        <v>205</v>
      </c>
      <c r="B310" s="177" t="s">
        <v>263</v>
      </c>
      <c r="C310" s="139"/>
      <c r="D310" s="82">
        <f>D311+D312</f>
        <v>1287666</v>
      </c>
    </row>
    <row r="311" spans="1:4" ht="46.5">
      <c r="A311" s="125" t="s">
        <v>54</v>
      </c>
      <c r="B311" s="177" t="s">
        <v>263</v>
      </c>
      <c r="C311" s="139">
        <v>100</v>
      </c>
      <c r="D311" s="82">
        <f>'Ведомственная 2019'!G458</f>
        <v>1234166</v>
      </c>
    </row>
    <row r="312" spans="1:4" ht="18.75" customHeight="1">
      <c r="A312" s="125" t="s">
        <v>185</v>
      </c>
      <c r="B312" s="177" t="s">
        <v>263</v>
      </c>
      <c r="C312" s="126">
        <v>200</v>
      </c>
      <c r="D312" s="82">
        <f>'Ведомственная 2019'!G459</f>
        <v>53500</v>
      </c>
    </row>
    <row r="313" spans="1:4" ht="30.75">
      <c r="A313" s="117" t="s">
        <v>61</v>
      </c>
      <c r="B313" s="136" t="s">
        <v>439</v>
      </c>
      <c r="C313" s="212"/>
      <c r="D313" s="208">
        <f>D314</f>
        <v>3302084.2300000004</v>
      </c>
    </row>
    <row r="314" spans="1:4" ht="15">
      <c r="A314" s="255" t="s">
        <v>587</v>
      </c>
      <c r="B314" s="136" t="s">
        <v>469</v>
      </c>
      <c r="C314" s="212"/>
      <c r="D314" s="208">
        <f>D315</f>
        <v>3302084.2300000004</v>
      </c>
    </row>
    <row r="315" spans="1:4" ht="15">
      <c r="A315" s="176" t="s">
        <v>522</v>
      </c>
      <c r="B315" s="138" t="s">
        <v>225</v>
      </c>
      <c r="C315" s="212"/>
      <c r="D315" s="208">
        <f>D316</f>
        <v>3302084.2300000004</v>
      </c>
    </row>
    <row r="316" spans="1:4" ht="15">
      <c r="A316" s="125" t="s">
        <v>306</v>
      </c>
      <c r="B316" s="138" t="s">
        <v>225</v>
      </c>
      <c r="C316" s="139">
        <v>800</v>
      </c>
      <c r="D316" s="82">
        <f>'Ведомственная 2019'!G100</f>
        <v>3302084.2300000004</v>
      </c>
    </row>
    <row r="317" spans="1:4" ht="15">
      <c r="A317" s="117" t="s">
        <v>38</v>
      </c>
      <c r="B317" s="136" t="s">
        <v>427</v>
      </c>
      <c r="C317" s="212"/>
      <c r="D317" s="208">
        <f>D318</f>
        <v>14039291.67</v>
      </c>
    </row>
    <row r="318" spans="1:4" ht="15">
      <c r="A318" s="117" t="s">
        <v>396</v>
      </c>
      <c r="B318" s="136" t="s">
        <v>428</v>
      </c>
      <c r="C318" s="212"/>
      <c r="D318" s="208">
        <f>D319+D322+D324+D327+D331+D335+D337+D333</f>
        <v>14039291.67</v>
      </c>
    </row>
    <row r="319" spans="1:4" ht="30.75">
      <c r="A319" s="117" t="s">
        <v>330</v>
      </c>
      <c r="B319" s="136" t="s">
        <v>207</v>
      </c>
      <c r="C319" s="184"/>
      <c r="D319" s="78">
        <f>D320+D321</f>
        <v>292200</v>
      </c>
    </row>
    <row r="320" spans="1:4" ht="46.5">
      <c r="A320" s="125" t="s">
        <v>54</v>
      </c>
      <c r="B320" s="138" t="s">
        <v>207</v>
      </c>
      <c r="C320" s="139">
        <v>100</v>
      </c>
      <c r="D320" s="82">
        <f>'Ведомственная 2019'!G37</f>
        <v>290200</v>
      </c>
    </row>
    <row r="321" spans="1:4" ht="18" customHeight="1">
      <c r="A321" s="125" t="s">
        <v>185</v>
      </c>
      <c r="B321" s="138" t="s">
        <v>207</v>
      </c>
      <c r="C321" s="139">
        <v>200</v>
      </c>
      <c r="D321" s="82">
        <f>'Ведомственная 2019'!G38</f>
        <v>2000</v>
      </c>
    </row>
    <row r="322" spans="1:4" ht="18" customHeight="1">
      <c r="A322" s="258" t="s">
        <v>205</v>
      </c>
      <c r="B322" s="122" t="s">
        <v>580</v>
      </c>
      <c r="C322" s="129"/>
      <c r="D322" s="78">
        <f>D323</f>
        <v>13994</v>
      </c>
    </row>
    <row r="323" spans="1:4" ht="52.5" customHeight="1">
      <c r="A323" s="125" t="s">
        <v>54</v>
      </c>
      <c r="B323" s="124" t="s">
        <v>580</v>
      </c>
      <c r="C323" s="126">
        <v>100</v>
      </c>
      <c r="D323" s="82">
        <f>'Ведомственная 2019'!G40</f>
        <v>13994</v>
      </c>
    </row>
    <row r="324" spans="1:4" ht="36" customHeight="1">
      <c r="A324" s="199" t="s">
        <v>667</v>
      </c>
      <c r="B324" s="122" t="s">
        <v>259</v>
      </c>
      <c r="C324" s="118"/>
      <c r="D324" s="78">
        <f>D325+D326</f>
        <v>2886632</v>
      </c>
    </row>
    <row r="325" spans="1:4" ht="53.25" customHeight="1">
      <c r="A325" s="125" t="s">
        <v>54</v>
      </c>
      <c r="B325" s="124" t="s">
        <v>259</v>
      </c>
      <c r="C325" s="126">
        <v>100</v>
      </c>
      <c r="D325" s="82">
        <f>'Ведомственная 2019'!G104</f>
        <v>979357</v>
      </c>
    </row>
    <row r="326" spans="1:4" ht="18" customHeight="1">
      <c r="A326" s="125" t="s">
        <v>185</v>
      </c>
      <c r="B326" s="124" t="s">
        <v>259</v>
      </c>
      <c r="C326" s="126">
        <v>200</v>
      </c>
      <c r="D326" s="82">
        <f>'Ведомственная 2019'!G105</f>
        <v>1907275</v>
      </c>
    </row>
    <row r="327" spans="1:4" ht="19.5" customHeight="1">
      <c r="A327" s="117" t="s">
        <v>192</v>
      </c>
      <c r="B327" s="122" t="s">
        <v>226</v>
      </c>
      <c r="C327" s="142"/>
      <c r="D327" s="78">
        <f>D328+D329+D330</f>
        <v>10008640</v>
      </c>
    </row>
    <row r="328" spans="1:4" ht="51.75" customHeight="1">
      <c r="A328" s="125" t="s">
        <v>54</v>
      </c>
      <c r="B328" s="124" t="s">
        <v>226</v>
      </c>
      <c r="C328" s="143" t="s">
        <v>195</v>
      </c>
      <c r="D328" s="82">
        <f>'Ведомственная 2019'!G107</f>
        <v>6390096</v>
      </c>
    </row>
    <row r="329" spans="1:4" ht="18" customHeight="1">
      <c r="A329" s="125" t="s">
        <v>185</v>
      </c>
      <c r="B329" s="124" t="s">
        <v>226</v>
      </c>
      <c r="C329" s="143" t="s">
        <v>196</v>
      </c>
      <c r="D329" s="82">
        <f>'Ведомственная 2019'!G108</f>
        <v>3557609</v>
      </c>
    </row>
    <row r="330" spans="1:4" ht="18" customHeight="1">
      <c r="A330" s="125" t="s">
        <v>306</v>
      </c>
      <c r="B330" s="124" t="s">
        <v>226</v>
      </c>
      <c r="C330" s="143" t="s">
        <v>189</v>
      </c>
      <c r="D330" s="82">
        <f>'Ведомственная 2019'!G109</f>
        <v>60935</v>
      </c>
    </row>
    <row r="331" spans="1:4" ht="18" customHeight="1">
      <c r="A331" s="128" t="s">
        <v>60</v>
      </c>
      <c r="B331" s="122" t="s">
        <v>227</v>
      </c>
      <c r="C331" s="118"/>
      <c r="D331" s="78">
        <f>D332</f>
        <v>180000</v>
      </c>
    </row>
    <row r="332" spans="1:4" ht="18" customHeight="1">
      <c r="A332" s="125" t="s">
        <v>185</v>
      </c>
      <c r="B332" s="124" t="s">
        <v>227</v>
      </c>
      <c r="C332" s="126">
        <v>200</v>
      </c>
      <c r="D332" s="82">
        <f>'Ведомственная 2019'!G111+'Ведомственная 2019'!G464</f>
        <v>180000</v>
      </c>
    </row>
    <row r="333" spans="1:4" ht="49.5" customHeight="1">
      <c r="A333" s="156" t="s">
        <v>676</v>
      </c>
      <c r="B333" s="127" t="s">
        <v>677</v>
      </c>
      <c r="C333" s="157"/>
      <c r="D333" s="78">
        <f>D334</f>
        <v>282383.72</v>
      </c>
    </row>
    <row r="334" spans="1:4" ht="18" customHeight="1">
      <c r="A334" s="132" t="s">
        <v>326</v>
      </c>
      <c r="B334" s="144" t="s">
        <v>677</v>
      </c>
      <c r="C334" s="157" t="s">
        <v>529</v>
      </c>
      <c r="D334" s="82">
        <f>'Ведомственная 2019'!G218</f>
        <v>282383.72</v>
      </c>
    </row>
    <row r="335" spans="1:4" ht="36.75" customHeight="1">
      <c r="A335" s="117" t="s">
        <v>660</v>
      </c>
      <c r="B335" s="122" t="s">
        <v>661</v>
      </c>
      <c r="C335" s="129"/>
      <c r="D335" s="78">
        <f>D336</f>
        <v>342441.95</v>
      </c>
    </row>
    <row r="336" spans="1:4" ht="18" customHeight="1">
      <c r="A336" s="132" t="s">
        <v>326</v>
      </c>
      <c r="B336" s="124" t="s">
        <v>661</v>
      </c>
      <c r="C336" s="126">
        <v>500</v>
      </c>
      <c r="D336" s="82">
        <f>'Ведомственная 2019'!G113</f>
        <v>342441.95</v>
      </c>
    </row>
    <row r="337" spans="1:4" ht="80.25" customHeight="1">
      <c r="A337" s="117" t="s">
        <v>663</v>
      </c>
      <c r="B337" s="122" t="s">
        <v>662</v>
      </c>
      <c r="C337" s="129"/>
      <c r="D337" s="78">
        <f>D338</f>
        <v>33000</v>
      </c>
    </row>
    <row r="338" spans="1:4" ht="18" customHeight="1">
      <c r="A338" s="132" t="s">
        <v>326</v>
      </c>
      <c r="B338" s="124" t="s">
        <v>662</v>
      </c>
      <c r="C338" s="126">
        <v>500</v>
      </c>
      <c r="D338" s="82">
        <f>'Ведомственная 2019'!G243</f>
        <v>33000</v>
      </c>
    </row>
    <row r="339" spans="1:4" ht="15">
      <c r="A339" s="117" t="s">
        <v>158</v>
      </c>
      <c r="B339" s="136" t="s">
        <v>432</v>
      </c>
      <c r="C339" s="212"/>
      <c r="D339" s="208">
        <f>D340</f>
        <v>200000</v>
      </c>
    </row>
    <row r="340" spans="1:4" ht="15">
      <c r="A340" s="203" t="s">
        <v>6</v>
      </c>
      <c r="B340" s="136" t="s">
        <v>433</v>
      </c>
      <c r="C340" s="212"/>
      <c r="D340" s="208">
        <f>D341</f>
        <v>200000</v>
      </c>
    </row>
    <row r="341" spans="1:4" ht="15">
      <c r="A341" s="203" t="s">
        <v>6</v>
      </c>
      <c r="B341" s="136" t="s">
        <v>208</v>
      </c>
      <c r="C341" s="184"/>
      <c r="D341" s="78">
        <f>D342</f>
        <v>200000</v>
      </c>
    </row>
    <row r="342" spans="1:4" ht="15">
      <c r="A342" s="125" t="s">
        <v>306</v>
      </c>
      <c r="B342" s="138" t="s">
        <v>208</v>
      </c>
      <c r="C342" s="139">
        <v>800</v>
      </c>
      <c r="D342" s="82">
        <f>'Ведомственная 2019'!G45</f>
        <v>200000</v>
      </c>
    </row>
  </sheetData>
  <sheetProtection/>
  <mergeCells count="4">
    <mergeCell ref="B2:D2"/>
    <mergeCell ref="B3:D3"/>
    <mergeCell ref="A5:D5"/>
    <mergeCell ref="A6:D6"/>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2019-02-13T11:02:53Z</cp:lastPrinted>
  <dcterms:created xsi:type="dcterms:W3CDTF">2006-02-22T11:09:57Z</dcterms:created>
  <dcterms:modified xsi:type="dcterms:W3CDTF">2019-06-06T05:27:50Z</dcterms:modified>
  <cp:category/>
  <cp:version/>
  <cp:contentType/>
  <cp:contentStatus/>
</cp:coreProperties>
</file>