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9"/>
  </bookViews>
  <sheets>
    <sheet name="источники 2019" sheetId="1" r:id="rId1"/>
    <sheet name="источники 20-21" sheetId="2" r:id="rId2"/>
    <sheet name="Доходы 2019" sheetId="3" r:id="rId3"/>
    <sheet name="Доходы 20-21" sheetId="4" r:id="rId4"/>
    <sheet name="РзПр 2019" sheetId="5" r:id="rId5"/>
    <sheet name="РзПр 20-21" sheetId="6" r:id="rId6"/>
    <sheet name="Ведомственная 2019" sheetId="7" r:id="rId7"/>
    <sheet name="Ведомственная 20-21" sheetId="8" r:id="rId8"/>
    <sheet name="Программы 2019" sheetId="9" r:id="rId9"/>
    <sheet name="Программы 20-21" sheetId="10" r:id="rId10"/>
  </sheets>
  <definedNames>
    <definedName name="_xlnm.Print_Titles" localSheetId="6">'Ведомственная 2019'!$13:$15</definedName>
    <definedName name="_xlnm.Print_Area" localSheetId="6">'Ведомственная 2019'!$A$1:$G$402</definedName>
    <definedName name="_xlnm.Print_Area" localSheetId="7">'Ведомственная 20-21'!$A$1:$H$379</definedName>
    <definedName name="_xlnm.Print_Area" localSheetId="2">'Доходы 2019'!$A$1:$C$97</definedName>
    <definedName name="_xlnm.Print_Area" localSheetId="3">'Доходы 20-21'!$A$1:$D$97</definedName>
    <definedName name="_xlnm.Print_Area" localSheetId="0">'источники 2019'!$A$1:$C$25</definedName>
    <definedName name="_xlnm.Print_Area" localSheetId="8">'Программы 2019'!$A$1:$D$294</definedName>
    <definedName name="_xlnm.Print_Area" localSheetId="9">'Программы 20-21'!$A$1:$E$280</definedName>
    <definedName name="_xlnm.Print_Area" localSheetId="4">'РзПр 2019'!$A$1:$F$364</definedName>
    <definedName name="_xlnm.Print_Area" localSheetId="5">'РзПр 20-21'!$A$1:$G$347</definedName>
  </definedNames>
  <calcPr fullCalcOnLoad="1"/>
</workbook>
</file>

<file path=xl/sharedStrings.xml><?xml version="1.0" encoding="utf-8"?>
<sst xmlns="http://schemas.openxmlformats.org/spreadsheetml/2006/main" count="7955" uniqueCount="711">
  <si>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</si>
  <si>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</si>
  <si>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</si>
  <si>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</si>
  <si>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</si>
  <si>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</si>
  <si>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</si>
  <si>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</si>
  <si>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</si>
  <si>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</si>
  <si>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</si>
  <si>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</si>
  <si>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</si>
  <si>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</si>
  <si>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</si>
  <si>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</si>
  <si>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</si>
  <si>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</si>
  <si>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</si>
  <si>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</si>
  <si>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</si>
  <si>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</si>
  <si>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</si>
  <si>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</si>
  <si>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</si>
  <si>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</si>
  <si>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</si>
  <si>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</si>
  <si>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</si>
  <si>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</si>
  <si>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</si>
  <si>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</si>
  <si>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</si>
  <si>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</si>
  <si>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</si>
  <si>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</si>
  <si>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</si>
  <si>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</si>
  <si>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</si>
  <si>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</si>
  <si>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</si>
  <si>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</si>
  <si>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</si>
  <si>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</si>
  <si>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</si>
  <si>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</si>
  <si>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</si>
  <si>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</si>
  <si>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</si>
  <si>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</si>
  <si>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</si>
  <si>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</si>
  <si>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</si>
  <si>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</si>
  <si>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</si>
  <si>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</si>
  <si>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</si>
  <si>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</si>
  <si>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</si>
  <si>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</si>
  <si>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</si>
  <si>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</si>
  <si>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</si>
  <si>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</si>
  <si>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</si>
  <si>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</si>
  <si>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</si>
  <si>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</si>
  <si>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</si>
  <si>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</si>
  <si>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</si>
  <si>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</si>
  <si>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</si>
  <si>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</si>
  <si>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</si>
  <si>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</si>
  <si>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</si>
  <si>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</si>
  <si>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</si>
  <si>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</si>
  <si>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</si>
  <si>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</si>
  <si>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</si>
  <si>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</si>
  <si>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</si>
  <si>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</si>
  <si>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</si>
  <si>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</si>
  <si>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</si>
  <si>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</si>
  <si>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</si>
  <si>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</si>
  <si>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</si>
  <si>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</si>
  <si>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</si>
  <si>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</si>
  <si>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</si>
  <si>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</si>
  <si>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</si>
  <si>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</si>
  <si>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</si>
  <si>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</si>
  <si>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</si>
  <si>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</si>
  <si>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</si>
  <si>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</si>
  <si>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</si>
  <si>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</si>
  <si>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</si>
  <si>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</si>
  <si>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</si>
  <si>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</si>
  <si>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</si>
  <si>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</si>
  <si>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</si>
  <si>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</si>
  <si>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</si>
  <si>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</si>
  <si>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</si>
  <si>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</si>
  <si>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</si>
  <si>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</si>
  <si>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</si>
  <si>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</si>
  <si>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</si>
  <si>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</si>
  <si>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</si>
  <si>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</si>
  <si>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</si>
  <si>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</si>
  <si>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</si>
  <si>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</si>
  <si>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</si>
  <si>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</si>
  <si>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</si>
  <si>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</si>
  <si>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</si>
  <si>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</si>
  <si>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</si>
  <si>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</si>
  <si>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</si>
  <si>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</si>
  <si>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</si>
  <si>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</si>
  <si>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</si>
  <si>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</si>
  <si>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</si>
  <si>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</si>
  <si>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</si>
  <si>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</si>
  <si>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</si>
  <si>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</si>
  <si>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</si>
  <si>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</si>
  <si>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</si>
  <si>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</si>
  <si>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</si>
  <si>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</si>
  <si>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</si>
  <si>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</si>
  <si>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</si>
  <si>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</si>
  <si>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</si>
  <si>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</si>
  <si>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</si>
  <si>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</si>
  <si>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</si>
  <si>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</si>
  <si>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</si>
  <si>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</si>
  <si>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</si>
  <si>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</si>
  <si>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</si>
  <si>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</si>
  <si>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</si>
  <si>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</si>
  <si>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</si>
  <si>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</si>
  <si>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</si>
  <si>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</si>
  <si>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</si>
  <si>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</si>
  <si>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</si>
  <si>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</si>
  <si>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</si>
  <si>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</si>
  <si>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</si>
  <si>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</si>
  <si>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</si>
  <si>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</si>
  <si>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</si>
  <si>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</si>
  <si>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</si>
  <si>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</si>
  <si>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</si>
  <si>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</si>
  <si>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</si>
  <si>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</si>
  <si>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</si>
  <si>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</si>
  <si>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</si>
  <si>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</si>
  <si>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</si>
  <si>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</si>
  <si>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</si>
  <si>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</si>
  <si>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</si>
  <si>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</si>
  <si>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</si>
  <si>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</si>
  <si>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</si>
  <si>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</si>
  <si>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</si>
  <si>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</si>
  <si>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</si>
  <si>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</si>
  <si>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</si>
  <si>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</si>
  <si>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</si>
  <si>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</si>
  <si>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</si>
  <si>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</si>
  <si>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</si>
  <si>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</si>
  <si>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</si>
  <si>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</si>
  <si>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</si>
  <si>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</si>
  <si>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</si>
  <si>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</si>
  <si>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</si>
  <si>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</si>
  <si>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</si>
  <si>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</si>
  <si>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</si>
  <si>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</si>
  <si>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</si>
  <si>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</si>
  <si>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</si>
  <si>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</si>
  <si>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</si>
  <si>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</si>
  <si>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</si>
  <si>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</si>
  <si>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</si>
  <si>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</si>
  <si>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</si>
  <si>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</si>
  <si>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</si>
  <si>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</si>
  <si>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</si>
  <si>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</si>
  <si>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</si>
  <si>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</si>
  <si>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</si>
  <si>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</si>
  <si>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</si>
  <si>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</si>
  <si>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</si>
  <si>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</si>
  <si>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</si>
  <si>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</si>
  <si>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</si>
  <si>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</si>
  <si>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</si>
  <si>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</si>
  <si>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</si>
  <si>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</si>
  <si>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</si>
  <si>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</si>
  <si>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</si>
  <si>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</si>
  <si>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</si>
  <si>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</si>
  <si>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</si>
  <si>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</si>
  <si>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</si>
  <si>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</si>
  <si>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</si>
  <si>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</si>
  <si>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</si>
  <si>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</si>
  <si>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</si>
  <si>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</si>
  <si>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</si>
  <si>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</si>
  <si>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</si>
  <si>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</si>
  <si>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</si>
  <si>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</si>
  <si>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</si>
  <si>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</si>
  <si>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</si>
  <si>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</si>
  <si>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</si>
  <si>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</si>
  <si>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</si>
  <si>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</si>
  <si>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</si>
  <si>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</si>
  <si>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</si>
  <si>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</si>
  <si>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</si>
  <si>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</si>
  <si>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</si>
  <si>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01 3 02  13340</t>
  </si>
  <si>
    <t>01 3 02  13350</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</si>
  <si>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</si>
  <si>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</si>
  <si>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</si>
  <si>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</si>
  <si>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</si>
  <si>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</si>
  <si>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</si>
  <si>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</si>
  <si>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</si>
  <si>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</si>
  <si>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</si>
  <si>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</si>
  <si>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</si>
  <si>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</si>
  <si>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</si>
  <si>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</si>
  <si>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</si>
  <si>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</si>
  <si>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</si>
  <si>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</si>
  <si>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</si>
  <si>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</si>
  <si>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</si>
  <si>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</si>
  <si>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</si>
  <si>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</si>
  <si>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</si>
  <si>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</si>
  <si>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</si>
  <si>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</si>
  <si>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</si>
  <si>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</si>
  <si>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</si>
  <si>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</si>
  <si>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</si>
  <si>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</si>
  <si>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</si>
  <si>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</si>
  <si>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</si>
  <si>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</si>
  <si>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</si>
  <si>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</si>
  <si>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</si>
  <si>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</si>
  <si>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</si>
  <si>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</si>
  <si>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</si>
  <si>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</si>
  <si>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</si>
  <si>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</si>
  <si>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</si>
  <si>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</si>
  <si>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</si>
  <si>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</si>
  <si>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</si>
  <si>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</si>
  <si>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</si>
  <si>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</si>
  <si>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</si>
  <si>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</si>
  <si>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</si>
  <si>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2020 год</t>
  </si>
  <si>
    <t>Приложение №6</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</si>
  <si>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</si>
  <si>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</si>
  <si>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</si>
  <si>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</si>
  <si>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</si>
  <si>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</si>
  <si>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</si>
  <si>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</si>
  <si>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</si>
  <si>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</si>
  <si>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Итого расходы на 2020 год</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</si>
  <si>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</si>
  <si>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</si>
  <si>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</si>
  <si>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</si>
  <si>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</si>
  <si>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</si>
  <si>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</si>
  <si>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</si>
  <si>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к решению Представительного Собрания Льговского района Курской области</t>
  </si>
  <si>
    <t>Приложение №8</t>
  </si>
  <si>
    <t>Приложение №10</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</si>
  <si>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</si>
  <si>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</si>
  <si>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</si>
  <si>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</si>
  <si>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</si>
  <si>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</si>
  <si>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</si>
  <si>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</si>
  <si>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</si>
  <si>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</si>
  <si>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</si>
  <si>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</si>
  <si>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</si>
  <si>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Закупка товаров, работ и услуг для обеспечения
государственных (муниципальных) нужд</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</si>
  <si>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</si>
  <si>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</si>
  <si>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</si>
  <si>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5</t>
  </si>
  <si>
    <t>Приложение №12</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</si>
  <si>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</si>
  <si>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</si>
  <si>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</si>
  <si>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</si>
  <si>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</si>
  <si>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</si>
  <si>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</si>
  <si>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</si>
  <si>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</si>
  <si>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</si>
  <si>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</si>
  <si>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</si>
  <si>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</si>
  <si>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</si>
  <si>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</si>
  <si>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</si>
  <si>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</si>
  <si>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</si>
  <si>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</si>
  <si>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</si>
  <si>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</si>
  <si>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</si>
  <si>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</si>
  <si>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</si>
  <si>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</si>
  <si>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</si>
  <si>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</si>
  <si>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</si>
  <si>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</si>
  <si>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</si>
  <si>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</si>
  <si>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</si>
  <si>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</si>
  <si>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</si>
  <si>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</si>
  <si>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</si>
  <si>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</si>
  <si>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</si>
  <si>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</si>
  <si>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</si>
  <si>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</si>
  <si>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</si>
  <si>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</si>
  <si>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</si>
  <si>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</si>
  <si>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</si>
  <si>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</si>
  <si>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</si>
  <si>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</si>
  <si>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</si>
  <si>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</si>
  <si>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</si>
  <si>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</si>
  <si>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</si>
  <si>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</si>
  <si>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</si>
  <si>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</si>
  <si>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</si>
  <si>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</si>
  <si>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</si>
  <si>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</si>
  <si>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</si>
  <si>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</si>
  <si>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</si>
  <si>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</si>
  <si>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</si>
  <si>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</si>
  <si>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</si>
  <si>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</si>
  <si>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</si>
  <si>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</si>
  <si>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</si>
  <si>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</si>
  <si>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</si>
  <si>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</si>
  <si>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</si>
  <si>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</si>
  <si>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</si>
  <si>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</si>
  <si>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</si>
  <si>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</si>
  <si>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</si>
  <si>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</si>
  <si>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</si>
  <si>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</si>
  <si>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</si>
  <si>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</si>
  <si>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</si>
  <si>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</si>
  <si>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</si>
  <si>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</si>
  <si>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</si>
  <si>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</si>
  <si>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</si>
  <si>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</si>
  <si>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</si>
  <si>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</si>
  <si>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</si>
  <si>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</si>
  <si>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</si>
  <si>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</si>
  <si>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</si>
  <si>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</si>
  <si>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</si>
  <si>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</si>
  <si>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</si>
  <si>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</si>
  <si>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</si>
  <si>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</si>
  <si>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</si>
  <si>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</si>
  <si>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</si>
  <si>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</si>
  <si>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</si>
  <si>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</si>
  <si>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</si>
  <si>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</si>
  <si>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</si>
  <si>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</si>
  <si>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</si>
  <si>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</si>
  <si>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</si>
  <si>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</si>
  <si>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</si>
  <si>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</si>
  <si>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</si>
  <si>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</si>
  <si>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</si>
  <si>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</si>
  <si>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</si>
  <si>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</si>
  <si>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</si>
  <si>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</si>
  <si>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</si>
  <si>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</si>
  <si>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</si>
  <si>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</si>
  <si>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</si>
  <si>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</si>
  <si>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</si>
  <si>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</si>
  <si>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</si>
  <si>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Курской области на 2019 год и на плановый период 2020 и 2021 годов»</t>
  </si>
  <si>
    <t>Прогнозируемое поступление доходов в районный бюджет в 2019 году</t>
  </si>
  <si>
    <t>Курской области  на 2019 год и на плановый период 2020 и 2021 годов"</t>
  </si>
  <si>
    <t>Прогнозируемое поступление доходов в районный бюджет на плановый период 2020 и 2021 годов</t>
  </si>
  <si>
    <t>2021 год</t>
  </si>
  <si>
    <t>1 12 01041 01 0000 120</t>
  </si>
  <si>
    <t>1 12 01040 01 0000 120</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</si>
  <si>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2019 год</t>
  </si>
  <si>
    <t xml:space="preserve"> "О бюджете муниципального района «Льговский район» Курской области на 2019 год и на плановый период 2020 и 2021 годов"</t>
  </si>
  <si>
    <t>"О бюджете муниципального района «Льговский район» Курской области на 2019 год и на плановый период 2020 и 2021 годов"</t>
  </si>
  <si>
    <t>«О бюджете муниципального района «Льговский район» Курской области на 2019 год и на плановый период 2020 и 2021 годов"</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</si>
  <si>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плановый период 2020 и 2021 годов</t>
  </si>
  <si>
    <t>Итого расходы на 2021 год</t>
  </si>
  <si>
    <t>РАСХОДОВ РАЙОННОГО БЮДЖЕТА НА 2019 ГОД</t>
  </si>
  <si>
    <t>РАСХОДОВ РАЙОННОГО БЮДЖЕТА НА ПЛАНОВЫЙ ПЕРИОД 2020 И 2021 ГОДОВ</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</si>
  <si>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2019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</si>
  <si>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плановый период 2020 и 2021 годов</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</si>
  <si>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</si>
  <si>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</si>
  <si>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</si>
  <si>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</si>
  <si>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</si>
  <si>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</si>
  <si>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</si>
  <si>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</si>
  <si>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</si>
  <si>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</si>
  <si>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</si>
  <si>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</si>
  <si>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</si>
  <si>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</si>
  <si>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</si>
  <si>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</si>
  <si>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</si>
  <si>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</si>
  <si>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</si>
  <si>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</si>
  <si>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</si>
  <si>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</si>
  <si>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</si>
  <si>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</si>
  <si>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</si>
  <si>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</si>
  <si>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t>
    </r>
    <r>
      <rPr>
        <i/>
        <sz val="8"/>
        <rFont val="Arial Cyr"/>
        <family val="0"/>
      </rPr>
      <t>проведения мероприятий по отлову и содержанию безнадзорных животных</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</si>
  <si>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</si>
  <si>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Сумма на 2020 год</t>
  </si>
  <si>
    <t>Сумма на 2021 год</t>
  </si>
  <si>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</si>
  <si>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</si>
  <si>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</si>
  <si>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</si>
  <si>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</si>
  <si>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</si>
  <si>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</si>
  <si>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</si>
  <si>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</si>
  <si>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</si>
  <si>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</si>
  <si>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</si>
  <si>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77 2 00 С1402</t>
  </si>
  <si>
    <t>02 3 04 С1402</t>
  </si>
  <si>
    <t>17 2 01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</si>
  <si>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</si>
  <si>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</si>
  <si>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</si>
  <si>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</si>
  <si>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Условно утвержденные расходы</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</si>
  <si>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</si>
  <si>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</si>
  <si>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</si>
  <si>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</si>
  <si>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2019-2021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</si>
  <si>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2019-2021 год"</t>
  </si>
  <si>
    <t>Муниципальная программа "Повышение эффективности управления муниципальными финансоами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</si>
  <si>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</si>
  <si>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</si>
  <si>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</si>
  <si>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</si>
  <si>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</si>
  <si>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</si>
  <si>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</si>
  <si>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"Развитие муниципальной службы в Льговском районе Курской области на 2019-2021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</si>
  <si>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</si>
  <si>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</si>
  <si>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</si>
  <si>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</si>
  <si>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</si>
  <si>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</si>
  <si>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</si>
  <si>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</si>
  <si>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 Профилактика правонарушений в Льговском районе Курской области на 2019-2021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</si>
  <si>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</si>
  <si>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</si>
  <si>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</si>
  <si>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</si>
  <si>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</si>
  <si>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</si>
  <si>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</si>
  <si>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</si>
  <si>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</si>
  <si>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</si>
  <si>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</si>
  <si>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</si>
  <si>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</si>
  <si>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</si>
  <si>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</si>
  <si>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</si>
  <si>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</si>
  <si>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Муниципальная программа "Развитие культуры в Льговском районе Курской области на 2019-2021 год"</t>
  </si>
  <si>
    <t>Подпрограмма "Искусство" муниципальной программы "Развитие культуры в Льговском районе Курской области на 2019-2021 год"</t>
  </si>
  <si>
    <t>Подпрограмма "Наследие" муниципальной программы  "Развитие культуры в Льговском районе Курской области на 2019-2021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</si>
  <si>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</si>
  <si>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2019-2021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</si>
  <si>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</si>
  <si>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</si>
  <si>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</si>
  <si>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</si>
  <si>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</si>
  <si>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</si>
  <si>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</si>
  <si>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</si>
  <si>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</si>
  <si>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</si>
  <si>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</si>
  <si>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</si>
  <si>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</si>
  <si>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</si>
  <si>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</si>
  <si>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</si>
  <si>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</si>
  <si>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годов"</t>
  </si>
  <si>
    <t>Муниципальная программа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</si>
  <si>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</si>
  <si>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</si>
  <si>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на2019-2021 годы"</t>
  </si>
  <si>
    <t>Муниципальная программа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</si>
  <si>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</si>
  <si>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</si>
  <si>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</si>
  <si>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</si>
  <si>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</si>
  <si>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</si>
  <si>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</si>
  <si>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</si>
  <si>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Источники финансирования дефицита бюджета муниципального района «Льговский район» Курской области на 2019 год</t>
  </si>
  <si>
    <t>Источники финансирования дефицита бюджета муниципального района «Льговский район» Курской области на плановый период 2020 и 2021 годов</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</si>
  <si>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</si>
  <si>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</si>
  <si>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</si>
  <si>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</si>
  <si>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Курской области от 28.12.2018 г.  № 52</t>
  </si>
  <si>
    <t>Приложение №1
к решению Представительного Собрания 
Льговского района Курской области
от  28.12.2018 г.  № 52
«О бюджете муниципального района «Льговский район» Курской области на 2019 год                                                                                                                                      и на плановый период 2020 и 2021 годов»</t>
  </si>
  <si>
    <t>Приложение №2
к решению Представительного Собрания 
Льговского района Курской области
от  28.12.2018 г.  № 52
«О бюджете муниципального района «Льговский район» Курской области на 2019 год                                                                                                                                      и на плановый период 2020 и 2021 годов»</t>
  </si>
  <si>
    <t>Льговского района Курской области от 28.12.2018 г.  №52</t>
  </si>
  <si>
    <t xml:space="preserve"> от  28.12.2018 г.  №52 "О бюджете муниципального района «Льговский район» Курской области на 2019 год и на плановый период 2020 и 2021 годов"</t>
  </si>
  <si>
    <t>Курской области  от 28.12.2018 г.  № 52 "О бюджете муниципального района «Льговский район» Курской области на 2019 год и на плановый период 2020 и 2021 годов"</t>
  </si>
  <si>
    <t xml:space="preserve"> к решению Представительного Собрания Льговского района Курской области от 28.12.2018 г.  № 52</t>
  </si>
  <si>
    <t xml:space="preserve"> к решению Представительного Собрания Льговского района Курской области от 28.12.2018 г. №52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</si>
</sst>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78">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b/>
      <sz val="10"/>
      <color indexed="8"/>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color indexed="8"/>
      </top>
      <bottom style="thin"/>
    </border>
    <border>
      <left style="thin">
        <color indexed="8"/>
      </left>
      <right>
        <color indexed="63"/>
      </right>
      <top style="thin">
        <color indexed="8"/>
      </top>
      <bottom style="thin">
        <color indexed="8"/>
      </botto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style="thin">
        <color indexed="8"/>
      </left>
      <right style="thin"/>
      <top>
        <color indexed="63"/>
      </top>
      <bottom style="thin"/>
    </border>
    <border>
      <left style="thin"/>
      <right>
        <color indexed="63"/>
      </right>
      <top>
        <color indexed="63"/>
      </top>
      <bottom style="thin"/>
    </border>
    <border>
      <left style="thin">
        <color indexed="8"/>
      </left>
      <right style="thin"/>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7" borderId="7" applyNumberFormat="0" applyAlignment="0" applyProtection="0"/>
    <xf numFmtId="0" fontId="71" fillId="0" borderId="0" applyNumberFormat="0" applyFill="0" applyBorder="0" applyAlignment="0" applyProtection="0"/>
    <xf numFmtId="0" fontId="72"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1" borderId="0" applyNumberFormat="0" applyBorder="0" applyAlignment="0" applyProtection="0"/>
  </cellStyleXfs>
  <cellXfs count="392">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2" fontId="33" fillId="32" borderId="10" xfId="59" applyNumberFormat="1" applyFont="1" applyFill="1" applyBorder="1" applyAlignment="1">
      <alignment horizontal="right" vertical="center" wrapText="1"/>
      <protection/>
    </xf>
    <xf numFmtId="2" fontId="3" fillId="32" borderId="10" xfId="0" applyNumberFormat="1" applyFont="1" applyFill="1" applyBorder="1" applyAlignment="1">
      <alignment horizontal="right" vertical="center" wrapText="1"/>
    </xf>
    <xf numFmtId="2" fontId="33"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2" fontId="28"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2" fillId="32" borderId="0" xfId="0" applyNumberFormat="1" applyFont="1" applyFill="1" applyAlignment="1">
      <alignment vertical="top"/>
    </xf>
    <xf numFmtId="171" fontId="0" fillId="32" borderId="0" xfId="0" applyNumberFormat="1" applyFill="1" applyAlignment="1">
      <alignment vertical="top"/>
    </xf>
    <xf numFmtId="171" fontId="0"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2" fontId="36" fillId="32" borderId="10" xfId="0" applyNumberFormat="1" applyFont="1" applyFill="1" applyBorder="1" applyAlignment="1">
      <alignment horizontal="right" vertical="center" wrapText="1"/>
    </xf>
    <xf numFmtId="2" fontId="34" fillId="32" borderId="10" xfId="59" applyNumberFormat="1" applyFont="1" applyFill="1" applyBorder="1" applyAlignment="1">
      <alignment horizontal="right" vertical="center" wrapText="1"/>
      <protection/>
    </xf>
    <xf numFmtId="2" fontId="34" fillId="32" borderId="10" xfId="0" applyNumberFormat="1" applyFont="1" applyFill="1" applyBorder="1" applyAlignment="1">
      <alignment horizontal="right" vertical="center" wrapText="1"/>
    </xf>
    <xf numFmtId="2" fontId="34" fillId="32" borderId="10" xfId="59" applyNumberFormat="1"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0" fontId="31" fillId="32" borderId="17" xfId="0" applyFont="1" applyFill="1" applyBorder="1" applyAlignment="1" applyProtection="1">
      <alignment horizontal="center" vertical="top"/>
      <protection/>
    </xf>
    <xf numFmtId="1" fontId="31" fillId="32" borderId="17"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49" fontId="14" fillId="32" borderId="13"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7"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1" fontId="1" fillId="32" borderId="17" xfId="0" applyNumberFormat="1" applyFont="1" applyFill="1" applyBorder="1" applyAlignment="1">
      <alignment horizontal="center" vertical="center" wrapText="1"/>
    </xf>
    <xf numFmtId="2" fontId="2" fillId="32" borderId="17" xfId="0" applyNumberFormat="1" applyFont="1" applyFill="1" applyBorder="1" applyAlignment="1">
      <alignment horizontal="right" vertical="center" wrapText="1"/>
    </xf>
    <xf numFmtId="171" fontId="2" fillId="32" borderId="17" xfId="0" applyNumberFormat="1" applyFont="1" applyFill="1" applyBorder="1" applyAlignment="1">
      <alignment horizontal="center" vertical="center" wrapText="1"/>
    </xf>
    <xf numFmtId="49" fontId="2" fillId="32" borderId="17" xfId="0" applyNumberFormat="1" applyFont="1" applyFill="1" applyBorder="1" applyAlignment="1">
      <alignment horizontal="center" vertical="center"/>
    </xf>
    <xf numFmtId="0" fontId="32" fillId="32" borderId="18" xfId="0" applyFont="1" applyFill="1" applyBorder="1" applyAlignment="1">
      <alignment horizontal="left" vertical="center" wrapText="1"/>
    </xf>
    <xf numFmtId="49" fontId="14" fillId="32" borderId="17" xfId="0" applyNumberFormat="1" applyFont="1" applyFill="1" applyBorder="1" applyAlignment="1">
      <alignment horizontal="center" vertical="center"/>
    </xf>
    <xf numFmtId="0" fontId="37" fillId="32" borderId="19" xfId="0" applyFont="1" applyFill="1" applyBorder="1" applyAlignment="1">
      <alignment horizontal="left" vertical="center" wrapText="1"/>
    </xf>
    <xf numFmtId="0" fontId="32" fillId="32" borderId="0" xfId="0" applyFont="1" applyFill="1" applyBorder="1" applyAlignment="1">
      <alignment horizontal="left" vertical="center" wrapText="1"/>
    </xf>
    <xf numFmtId="49" fontId="1" fillId="32" borderId="12" xfId="0" applyNumberFormat="1" applyFont="1" applyFill="1" applyBorder="1" applyAlignment="1">
      <alignment horizontal="center" vertical="center"/>
    </xf>
    <xf numFmtId="0" fontId="37" fillId="32" borderId="20" xfId="0" applyFont="1" applyFill="1" applyBorder="1" applyAlignment="1">
      <alignment horizontal="left" vertical="center" wrapText="1"/>
    </xf>
    <xf numFmtId="0" fontId="37" fillId="32" borderId="18" xfId="0" applyFont="1" applyFill="1" applyBorder="1" applyAlignment="1">
      <alignment horizontal="left" vertical="center" wrapText="1"/>
    </xf>
    <xf numFmtId="0" fontId="32" fillId="32" borderId="10" xfId="0" applyFont="1" applyFill="1" applyBorder="1" applyAlignment="1">
      <alignment horizontal="left" vertical="top" wrapText="1"/>
    </xf>
    <xf numFmtId="49" fontId="32" fillId="32" borderId="21" xfId="0" applyNumberFormat="1" applyFont="1" applyFill="1" applyBorder="1" applyAlignment="1">
      <alignment horizontal="left" vertical="center" wrapText="1"/>
    </xf>
    <xf numFmtId="171" fontId="32" fillId="32" borderId="10" xfId="0" applyNumberFormat="1" applyFont="1" applyFill="1" applyBorder="1" applyAlignment="1">
      <alignment horizontal="left" vertical="center" wrapText="1"/>
    </xf>
    <xf numFmtId="49" fontId="2" fillId="32" borderId="17" xfId="0" applyNumberFormat="1" applyFont="1" applyFill="1" applyBorder="1" applyAlignment="1">
      <alignment horizontal="left" vertical="center"/>
    </xf>
    <xf numFmtId="0" fontId="2" fillId="32" borderId="18" xfId="0" applyFont="1" applyFill="1" applyBorder="1" applyAlignment="1">
      <alignment horizontal="left" vertical="center" wrapText="1"/>
    </xf>
    <xf numFmtId="0" fontId="2" fillId="32" borderId="11" xfId="0" applyFont="1" applyFill="1" applyBorder="1" applyAlignment="1">
      <alignment horizontal="left" vertical="center" wrapText="1"/>
    </xf>
    <xf numFmtId="49" fontId="32" fillId="32" borderId="18" xfId="0" applyNumberFormat="1" applyFont="1" applyFill="1" applyBorder="1" applyAlignment="1">
      <alignment horizontal="left" vertical="center" wrapText="1"/>
    </xf>
    <xf numFmtId="1" fontId="32" fillId="32" borderId="17" xfId="0" applyNumberFormat="1" applyFont="1" applyFill="1" applyBorder="1" applyAlignment="1">
      <alignment horizontal="center" vertical="center" wrapText="1"/>
    </xf>
    <xf numFmtId="0" fontId="32" fillId="32" borderId="11" xfId="0" applyFont="1" applyFill="1" applyBorder="1" applyAlignment="1">
      <alignment horizontal="left" vertical="center" wrapText="1"/>
    </xf>
    <xf numFmtId="1" fontId="37" fillId="32" borderId="12" xfId="0" applyNumberFormat="1" applyFont="1" applyFill="1" applyBorder="1" applyAlignment="1">
      <alignment horizontal="center" vertical="center" wrapText="1"/>
    </xf>
    <xf numFmtId="2" fontId="1" fillId="32" borderId="12" xfId="0" applyNumberFormat="1" applyFont="1" applyFill="1" applyBorder="1" applyAlignment="1">
      <alignment horizontal="right" vertical="center" wrapText="1"/>
    </xf>
    <xf numFmtId="49" fontId="32" fillId="32" borderId="22" xfId="0" applyNumberFormat="1" applyFont="1" applyFill="1" applyBorder="1" applyAlignment="1">
      <alignment horizontal="left" vertical="center" wrapText="1"/>
    </xf>
    <xf numFmtId="0" fontId="2" fillId="32" borderId="0" xfId="0"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49" fontId="2" fillId="32" borderId="17" xfId="0" applyNumberFormat="1" applyFont="1" applyFill="1" applyBorder="1" applyAlignment="1">
      <alignment horizontal="center" vertical="center" wrapText="1"/>
    </xf>
    <xf numFmtId="171" fontId="32" fillId="32" borderId="10" xfId="0" applyNumberFormat="1" applyFont="1" applyFill="1" applyBorder="1" applyAlignment="1">
      <alignment horizontal="center" vertical="center" wrapText="1"/>
    </xf>
    <xf numFmtId="49" fontId="2" fillId="32" borderId="21" xfId="0" applyNumberFormat="1" applyFont="1" applyFill="1" applyBorder="1" applyAlignment="1">
      <alignment horizontal="left" vertical="center" wrapText="1"/>
    </xf>
    <xf numFmtId="171" fontId="39" fillId="32" borderId="10" xfId="0" applyNumberFormat="1" applyFont="1" applyFill="1" applyBorder="1" applyAlignment="1">
      <alignment horizontal="center" vertical="center" wrapText="1"/>
    </xf>
    <xf numFmtId="0" fontId="2" fillId="32" borderId="17" xfId="0" applyFont="1" applyFill="1" applyBorder="1" applyAlignment="1">
      <alignment horizontal="left" vertical="center" wrapText="1"/>
    </xf>
    <xf numFmtId="0" fontId="32" fillId="32" borderId="23" xfId="0" applyFont="1" applyFill="1" applyBorder="1" applyAlignment="1">
      <alignment horizontal="left" vertical="center" wrapText="1"/>
    </xf>
    <xf numFmtId="0" fontId="37" fillId="32" borderId="23" xfId="0" applyFont="1" applyFill="1" applyBorder="1" applyAlignment="1">
      <alignment horizontal="left" vertical="center" wrapText="1"/>
    </xf>
    <xf numFmtId="0" fontId="2" fillId="32" borderId="11"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1" fillId="32" borderId="17" xfId="0" applyFont="1" applyFill="1" applyBorder="1" applyAlignment="1">
      <alignment horizontal="left" vertical="center" wrapText="1"/>
    </xf>
    <xf numFmtId="0" fontId="1" fillId="32" borderId="11"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2" fontId="2" fillId="32" borderId="12" xfId="0" applyNumberFormat="1" applyFont="1" applyFill="1" applyBorder="1" applyAlignment="1">
      <alignment horizontal="right" vertical="center" wrapText="1"/>
    </xf>
    <xf numFmtId="0" fontId="1" fillId="33" borderId="12" xfId="0" applyNumberFormat="1"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32" fillId="32" borderId="17" xfId="0" applyFont="1" applyFill="1" applyBorder="1" applyAlignment="1">
      <alignment horizontal="left" vertical="center" wrapText="1"/>
    </xf>
    <xf numFmtId="0" fontId="37" fillId="32" borderId="17" xfId="0" applyFont="1" applyFill="1" applyBorder="1" applyAlignment="1">
      <alignment horizontal="left" vertical="center" wrapText="1"/>
    </xf>
    <xf numFmtId="49" fontId="1" fillId="32" borderId="17"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171" fontId="1" fillId="32" borderId="17" xfId="0" applyNumberFormat="1" applyFont="1" applyFill="1" applyBorder="1" applyAlignment="1">
      <alignment horizontal="center" vertical="center" wrapText="1"/>
    </xf>
    <xf numFmtId="49" fontId="1" fillId="32" borderId="21" xfId="0" applyNumberFormat="1" applyFont="1" applyFill="1" applyBorder="1" applyAlignment="1">
      <alignment horizontal="left" vertical="center" wrapText="1"/>
    </xf>
    <xf numFmtId="1" fontId="32" fillId="32" borderId="12" xfId="0" applyNumberFormat="1" applyFont="1" applyFill="1" applyBorder="1" applyAlignment="1">
      <alignment horizontal="center" vertical="center" wrapText="1"/>
    </xf>
    <xf numFmtId="49" fontId="14" fillId="32" borderId="0" xfId="0" applyNumberFormat="1" applyFont="1" applyFill="1" applyAlignment="1">
      <alignment horizontal="center" vertical="center"/>
    </xf>
    <xf numFmtId="49" fontId="14" fillId="32" borderId="10" xfId="0" applyNumberFormat="1" applyFont="1" applyFill="1" applyBorder="1" applyAlignment="1">
      <alignment horizontal="center" vertical="center" wrapText="1"/>
    </xf>
    <xf numFmtId="49" fontId="27"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171" fontId="11" fillId="32" borderId="0" xfId="0" applyNumberFormat="1" applyFont="1" applyFill="1" applyBorder="1" applyAlignment="1">
      <alignment horizontal="left" vertical="top" wrapText="1"/>
    </xf>
    <xf numFmtId="171" fontId="28" fillId="32" borderId="10" xfId="0" applyNumberFormat="1" applyFont="1" applyFill="1" applyBorder="1" applyAlignment="1">
      <alignment horizontal="left" vertical="center" wrapText="1"/>
    </xf>
    <xf numFmtId="0" fontId="31" fillId="0" borderId="25" xfId="0" applyFont="1" applyBorder="1" applyAlignment="1">
      <alignment horizontal="center" vertical="center" wrapText="1"/>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0" xfId="0" applyFont="1" applyFill="1" applyAlignment="1">
      <alignment horizontal="center" vertical="center" wrapText="1"/>
    </xf>
    <xf numFmtId="0" fontId="32" fillId="32" borderId="10" xfId="0" applyFont="1" applyFill="1" applyBorder="1" applyAlignment="1">
      <alignment horizontal="center" vertical="center" wrapText="1"/>
    </xf>
    <xf numFmtId="2" fontId="4" fillId="32" borderId="10" xfId="0" applyNumberFormat="1" applyFont="1" applyFill="1" applyBorder="1" applyAlignment="1">
      <alignment horizontal="right"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0" fontId="37" fillId="32" borderId="22" xfId="0" applyFont="1" applyFill="1" applyBorder="1" applyAlignment="1">
      <alignment vertical="center" wrapText="1"/>
    </xf>
    <xf numFmtId="0" fontId="32" fillId="32" borderId="14" xfId="0" applyFont="1" applyFill="1" applyBorder="1" applyAlignment="1">
      <alignment horizontal="center" vertical="center" wrapText="1"/>
    </xf>
    <xf numFmtId="0" fontId="37" fillId="32" borderId="22" xfId="0" applyFont="1" applyFill="1" applyBorder="1" applyAlignment="1">
      <alignment horizontal="right" vertical="center"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1" fontId="2" fillId="32" borderId="10" xfId="0" applyNumberFormat="1" applyFont="1" applyFill="1" applyBorder="1" applyAlignment="1">
      <alignment horizontal="center" vertical="center"/>
    </xf>
    <xf numFmtId="2" fontId="4" fillId="32" borderId="10" xfId="0" applyNumberFormat="1" applyFont="1" applyFill="1" applyBorder="1" applyAlignment="1">
      <alignment vertical="center" wrapText="1"/>
    </xf>
    <xf numFmtId="2" fontId="1" fillId="32" borderId="10" xfId="0" applyNumberFormat="1" applyFont="1" applyFill="1" applyBorder="1" applyAlignment="1">
      <alignment vertical="center" wrapText="1"/>
    </xf>
    <xf numFmtId="2" fontId="1" fillId="32" borderId="10" xfId="0" applyNumberFormat="1" applyFont="1" applyFill="1" applyBorder="1" applyAlignment="1" applyProtection="1">
      <alignment vertical="center" wrapText="1"/>
      <protection/>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41" fillId="32" borderId="10" xfId="0" applyFont="1" applyFill="1" applyBorder="1" applyAlignment="1">
      <alignment vertical="center" wrapText="1"/>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2" fillId="33" borderId="10" xfId="0" applyNumberFormat="1" applyFont="1" applyFill="1" applyBorder="1" applyAlignment="1">
      <alignment vertical="top" wrapText="1"/>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2" fontId="35" fillId="32"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1" fillId="32" borderId="0" xfId="0" applyNumberFormat="1" applyFont="1" applyFill="1" applyAlignment="1">
      <alignment horizontal="right" vertical="top"/>
    </xf>
    <xf numFmtId="0" fontId="37" fillId="32" borderId="12" xfId="0" applyFont="1" applyFill="1" applyBorder="1" applyAlignment="1">
      <alignment horizontal="center"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171" fontId="2" fillId="32" borderId="13" xfId="0" applyNumberFormat="1" applyFont="1" applyFill="1" applyBorder="1" applyAlignment="1" applyProtection="1">
      <alignment vertical="center" wrapText="1"/>
      <protection/>
    </xf>
    <xf numFmtId="0" fontId="32" fillId="32" borderId="13" xfId="0" applyFont="1" applyFill="1" applyBorder="1" applyAlignment="1">
      <alignment horizontal="left" vertical="center" wrapText="1"/>
    </xf>
    <xf numFmtId="0" fontId="2" fillId="32" borderId="25" xfId="0" applyFont="1" applyFill="1" applyBorder="1" applyAlignment="1" applyProtection="1">
      <alignment horizontal="center" vertical="center"/>
      <protection/>
    </xf>
    <xf numFmtId="0" fontId="31" fillId="32" borderId="14"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25" xfId="0" applyFont="1" applyFill="1" applyBorder="1" applyAlignment="1" applyProtection="1">
      <alignment horizontal="center" vertical="center"/>
      <protection/>
    </xf>
    <xf numFmtId="0" fontId="31" fillId="32" borderId="26" xfId="0" applyFont="1" applyFill="1" applyBorder="1" applyAlignment="1" applyProtection="1">
      <alignment horizontal="center" vertical="center"/>
      <protection/>
    </xf>
    <xf numFmtId="171" fontId="31" fillId="32" borderId="25" xfId="0" applyNumberFormat="1" applyFont="1" applyFill="1" applyBorder="1" applyAlignment="1" applyProtection="1">
      <alignment horizontal="center" vertical="center" wrapText="1"/>
      <protection/>
    </xf>
    <xf numFmtId="171" fontId="2" fillId="32" borderId="11" xfId="0" applyNumberFormat="1" applyFont="1" applyFill="1" applyBorder="1" applyAlignment="1" applyProtection="1">
      <alignment vertical="center" wrapText="1"/>
      <protection/>
    </xf>
    <xf numFmtId="0" fontId="37" fillId="32" borderId="13" xfId="0" applyFont="1" applyFill="1" applyBorder="1" applyAlignment="1">
      <alignment vertical="center" wrapText="1"/>
    </xf>
    <xf numFmtId="171" fontId="2" fillId="32" borderId="18" xfId="0" applyNumberFormat="1" applyFont="1" applyFill="1" applyBorder="1" applyAlignment="1" applyProtection="1">
      <alignment vertical="center" wrapText="1"/>
      <protection/>
    </xf>
    <xf numFmtId="0" fontId="37" fillId="32" borderId="11" xfId="0" applyFont="1" applyFill="1" applyBorder="1" applyAlignment="1">
      <alignment vertical="center" wrapText="1"/>
    </xf>
    <xf numFmtId="171" fontId="1" fillId="32" borderId="27" xfId="0" applyNumberFormat="1" applyFont="1" applyFill="1" applyBorder="1" applyAlignment="1" applyProtection="1">
      <alignment vertical="center" wrapText="1"/>
      <protection/>
    </xf>
    <xf numFmtId="0" fontId="32" fillId="32" borderId="24" xfId="0" applyFont="1" applyFill="1" applyBorder="1" applyAlignment="1">
      <alignment horizontal="left" vertical="center" wrapText="1"/>
    </xf>
    <xf numFmtId="0" fontId="32" fillId="32" borderId="11" xfId="0" applyFont="1" applyFill="1" applyBorder="1" applyAlignment="1">
      <alignment vertical="center" wrapText="1"/>
    </xf>
    <xf numFmtId="171" fontId="2" fillId="32" borderId="17" xfId="0" applyNumberFormat="1" applyFont="1" applyFill="1" applyBorder="1" applyAlignment="1" applyProtection="1">
      <alignment vertical="center" wrapText="1"/>
      <protection/>
    </xf>
    <xf numFmtId="171" fontId="1" fillId="32" borderId="12" xfId="0" applyNumberFormat="1" applyFont="1" applyFill="1" applyBorder="1" applyAlignment="1" applyProtection="1">
      <alignment vertical="center" wrapText="1"/>
      <protection/>
    </xf>
    <xf numFmtId="0" fontId="32" fillId="32" borderId="28" xfId="0" applyFont="1" applyFill="1" applyBorder="1" applyAlignment="1">
      <alignment horizontal="left" vertical="center" wrapText="1"/>
    </xf>
    <xf numFmtId="171" fontId="2" fillId="32" borderId="27" xfId="0" applyNumberFormat="1" applyFont="1" applyFill="1" applyBorder="1" applyAlignment="1" applyProtection="1">
      <alignment vertical="center" wrapText="1"/>
      <protection/>
    </xf>
    <xf numFmtId="0" fontId="1" fillId="33" borderId="19" xfId="0" applyNumberFormat="1" applyFont="1" applyFill="1" applyBorder="1" applyAlignment="1">
      <alignment vertical="center" wrapText="1"/>
    </xf>
    <xf numFmtId="171" fontId="2" fillId="32" borderId="29" xfId="0" applyNumberFormat="1" applyFont="1" applyFill="1" applyBorder="1" applyAlignment="1" applyProtection="1">
      <alignment vertical="center" wrapText="1"/>
      <protection/>
    </xf>
    <xf numFmtId="0" fontId="32" fillId="32" borderId="13" xfId="0" applyFont="1" applyFill="1" applyBorder="1" applyAlignment="1">
      <alignment vertical="center" wrapText="1"/>
    </xf>
    <xf numFmtId="0" fontId="32" fillId="32" borderId="18" xfId="0" applyFont="1" applyFill="1" applyBorder="1" applyAlignment="1">
      <alignment vertical="center" wrapText="1"/>
    </xf>
    <xf numFmtId="0" fontId="32" fillId="32" borderId="30" xfId="0" applyFont="1" applyFill="1" applyBorder="1" applyAlignment="1">
      <alignment horizontal="left" vertical="center" wrapText="1"/>
    </xf>
    <xf numFmtId="0" fontId="32" fillId="32" borderId="20" xfId="0" applyFont="1" applyFill="1" applyBorder="1" applyAlignment="1">
      <alignment horizontal="left" vertical="center" wrapText="1"/>
    </xf>
    <xf numFmtId="0" fontId="37" fillId="32" borderId="18" xfId="0" applyFont="1" applyFill="1" applyBorder="1" applyAlignment="1">
      <alignment vertical="center" wrapText="1"/>
    </xf>
    <xf numFmtId="171" fontId="2" fillId="32" borderId="12" xfId="0" applyNumberFormat="1" applyFont="1" applyFill="1" applyBorder="1" applyAlignment="1" applyProtection="1">
      <alignment vertical="center" wrapText="1"/>
      <protection/>
    </xf>
    <xf numFmtId="0" fontId="32" fillId="32" borderId="19" xfId="0" applyFont="1" applyFill="1" applyBorder="1" applyAlignment="1">
      <alignment horizontal="lef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Border="1" applyAlignment="1">
      <alignment horizontal="justify" vertical="center" wrapText="1"/>
    </xf>
    <xf numFmtId="2" fontId="38" fillId="32" borderId="10" xfId="0" applyNumberFormat="1" applyFont="1" applyFill="1" applyBorder="1" applyAlignment="1">
      <alignment vertical="center" wrapText="1"/>
    </xf>
    <xf numFmtId="2" fontId="1" fillId="32" borderId="10" xfId="0" applyNumberFormat="1" applyFont="1" applyFill="1" applyBorder="1" applyAlignment="1">
      <alignment horizontal="right" vertical="center"/>
    </xf>
    <xf numFmtId="2" fontId="9" fillId="32" borderId="10" xfId="0" applyNumberFormat="1" applyFont="1" applyFill="1" applyBorder="1" applyAlignment="1">
      <alignment horizontal="right" vertical="center"/>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11" fillId="32" borderId="0" xfId="0" applyNumberFormat="1" applyFont="1" applyFill="1" applyBorder="1" applyAlignment="1">
      <alignment horizontal="center" vertical="top" wrapText="1"/>
    </xf>
    <xf numFmtId="0" fontId="0" fillId="0" borderId="0" xfId="0" applyAlignment="1">
      <alignment horizont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171" fontId="1" fillId="32" borderId="0" xfId="0" applyNumberFormat="1" applyFont="1" applyFill="1" applyAlignment="1">
      <alignment horizontal="right" vertical="top"/>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171" fontId="11" fillId="32" borderId="0" xfId="0" applyNumberFormat="1" applyFont="1" applyFill="1" applyAlignment="1">
      <alignment horizontal="center" vertical="top" wrapText="1"/>
    </xf>
    <xf numFmtId="171" fontId="11" fillId="32" borderId="0" xfId="0" applyNumberFormat="1" applyFont="1" applyFill="1" applyBorder="1" applyAlignment="1">
      <alignment horizontal="center" vertical="top" wrapText="1"/>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xf numFmtId="0" fontId="33" fillId="32" borderId="10" xfId="0" applyFont="1" applyFill="1" applyBorder="1" applyAlignment="1">
      <alignment horizontal="center" vertical="center"/>
    </xf>
    <xf numFmtId="2" fontId="36" fillId="32" borderId="10" xfId="0" applyNumberFormat="1" applyFont="1" applyFill="1" applyBorder="1" applyAlignment="1">
      <alignment horizontal="right" vertical="center"/>
    </xf>
    <xf numFmtId="0" fontId="36" fillId="32" borderId="10" xfId="0" applyFont="1" applyFill="1" applyBorder="1" applyAlignment="1">
      <alignment/>
    </xf>
    <xf numFmtId="2" fontId="36" fillId="32" borderId="10" xfId="0" applyNumberFormat="1" applyFont="1" applyFill="1" applyBorder="1" applyAlignment="1">
      <alignment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s>
  <sheetData>
    <row r="1" spans="2:5" ht="100.5" customHeight="1">
      <c r="B1" s="368" t="s">
        <v>704</v>
      </c>
      <c r="C1" s="369"/>
      <c r="D1" s="367"/>
      <c r="E1" s="367"/>
    </row>
    <row r="2" spans="2:5" ht="22.5" customHeight="1">
      <c r="B2" s="96"/>
      <c r="C2" s="97"/>
      <c r="D2" s="89"/>
      <c r="E2" s="89"/>
    </row>
    <row r="3" spans="1:5" ht="36.75" customHeight="1">
      <c r="A3" s="370" t="s">
        <v>697</v>
      </c>
      <c r="B3" s="370"/>
      <c r="C3" s="370"/>
      <c r="D3" s="89" t="s">
        <v>204</v>
      </c>
      <c r="E3" s="89"/>
    </row>
    <row r="4" spans="1:5" ht="11.25" customHeight="1">
      <c r="A4" s="167"/>
      <c r="B4" s="167"/>
      <c r="C4" s="167"/>
      <c r="D4" s="89"/>
      <c r="E4" s="89"/>
    </row>
    <row r="5" ht="15">
      <c r="C5" s="68" t="s">
        <v>13</v>
      </c>
    </row>
    <row r="6" spans="1:3" ht="43.5" customHeight="1">
      <c r="A6" s="91" t="s">
        <v>337</v>
      </c>
      <c r="B6" s="91" t="s">
        <v>29</v>
      </c>
      <c r="C6" s="91" t="s">
        <v>67</v>
      </c>
    </row>
    <row r="7" spans="1:3" ht="17.25" customHeight="1">
      <c r="A7" s="90">
        <v>1</v>
      </c>
      <c r="B7" s="90">
        <v>2</v>
      </c>
      <c r="C7" s="90">
        <v>3</v>
      </c>
    </row>
    <row r="8" spans="1:3" ht="45" customHeight="1">
      <c r="A8" s="91" t="s">
        <v>356</v>
      </c>
      <c r="B8" s="356" t="s">
        <v>338</v>
      </c>
      <c r="C8" s="92">
        <f>C9+C18</f>
        <v>0</v>
      </c>
    </row>
    <row r="9" spans="1:3" ht="38.25" customHeight="1">
      <c r="A9" s="91" t="s">
        <v>339</v>
      </c>
      <c r="B9" s="356" t="s">
        <v>340</v>
      </c>
      <c r="C9" s="95">
        <f>C14+C10</f>
        <v>0</v>
      </c>
    </row>
    <row r="10" spans="1:3" ht="20.25" customHeight="1">
      <c r="A10" s="91" t="s">
        <v>341</v>
      </c>
      <c r="B10" s="356" t="s">
        <v>342</v>
      </c>
      <c r="C10" s="92">
        <f>C11</f>
        <v>-327807965</v>
      </c>
    </row>
    <row r="11" spans="1:3" ht="20.25" customHeight="1">
      <c r="A11" s="94" t="s">
        <v>343</v>
      </c>
      <c r="B11" s="357" t="s">
        <v>344</v>
      </c>
      <c r="C11" s="95">
        <f>C12</f>
        <v>-327807965</v>
      </c>
    </row>
    <row r="12" spans="1:3" ht="20.25" customHeight="1">
      <c r="A12" s="94" t="s">
        <v>345</v>
      </c>
      <c r="B12" s="357" t="s">
        <v>346</v>
      </c>
      <c r="C12" s="93">
        <f>C13</f>
        <v>-327807965</v>
      </c>
    </row>
    <row r="13" spans="1:3" ht="37.5" customHeight="1">
      <c r="A13" s="94" t="s">
        <v>347</v>
      </c>
      <c r="B13" s="357" t="s">
        <v>348</v>
      </c>
      <c r="C13" s="95">
        <f>-'Доходы 2019'!C97-C20</f>
        <v>-327807965</v>
      </c>
    </row>
    <row r="14" spans="1:3" ht="18.75" customHeight="1">
      <c r="A14" s="91" t="s">
        <v>349</v>
      </c>
      <c r="B14" s="356" t="s">
        <v>350</v>
      </c>
      <c r="C14" s="92">
        <f>C15</f>
        <v>327807965</v>
      </c>
    </row>
    <row r="15" spans="1:3" ht="18.75" customHeight="1">
      <c r="A15" s="94" t="s">
        <v>351</v>
      </c>
      <c r="B15" s="357" t="s">
        <v>350</v>
      </c>
      <c r="C15" s="95">
        <f>C16</f>
        <v>327807965</v>
      </c>
    </row>
    <row r="16" spans="1:3" ht="18.75" customHeight="1">
      <c r="A16" s="94" t="s">
        <v>352</v>
      </c>
      <c r="B16" s="357" t="s">
        <v>353</v>
      </c>
      <c r="C16" s="93">
        <f>C17</f>
        <v>327807965</v>
      </c>
    </row>
    <row r="17" spans="1:3" ht="36.75" customHeight="1">
      <c r="A17" s="94" t="s">
        <v>354</v>
      </c>
      <c r="B17" s="357" t="s">
        <v>355</v>
      </c>
      <c r="C17" s="93">
        <f>'Ведомственная 2019'!G16-C25</f>
        <v>327807965</v>
      </c>
    </row>
    <row r="18" spans="1:3" ht="39.75" customHeight="1">
      <c r="A18" s="91" t="s">
        <v>415</v>
      </c>
      <c r="B18" s="356" t="s">
        <v>416</v>
      </c>
      <c r="C18" s="282">
        <f>C19</f>
        <v>0</v>
      </c>
    </row>
    <row r="19" spans="1:3" ht="36">
      <c r="A19" s="94" t="s">
        <v>417</v>
      </c>
      <c r="B19" s="357" t="s">
        <v>418</v>
      </c>
      <c r="C19" s="283">
        <f>C20+C23</f>
        <v>0</v>
      </c>
    </row>
    <row r="20" spans="1:3" ht="36">
      <c r="A20" s="94" t="s">
        <v>419</v>
      </c>
      <c r="B20" s="357" t="s">
        <v>420</v>
      </c>
      <c r="C20" s="95">
        <f>C21</f>
        <v>100000</v>
      </c>
    </row>
    <row r="21" spans="1:3" ht="54">
      <c r="A21" s="94" t="s">
        <v>421</v>
      </c>
      <c r="B21" s="357" t="s">
        <v>422</v>
      </c>
      <c r="C21" s="95">
        <f>C22</f>
        <v>100000</v>
      </c>
    </row>
    <row r="22" spans="1:3" ht="72">
      <c r="A22" s="94" t="s">
        <v>423</v>
      </c>
      <c r="B22" s="357" t="s">
        <v>424</v>
      </c>
      <c r="C22" s="95">
        <v>100000</v>
      </c>
    </row>
    <row r="23" spans="1:3" ht="36">
      <c r="A23" s="94" t="s">
        <v>425</v>
      </c>
      <c r="B23" s="357" t="s">
        <v>426</v>
      </c>
      <c r="C23" s="95">
        <f>C24</f>
        <v>-100000</v>
      </c>
    </row>
    <row r="24" spans="1:3" ht="54">
      <c r="A24" s="94" t="s">
        <v>427</v>
      </c>
      <c r="B24" s="357" t="s">
        <v>428</v>
      </c>
      <c r="C24" s="95">
        <f>C25</f>
        <v>-100000</v>
      </c>
    </row>
    <row r="25" spans="1:3" ht="57.75" customHeight="1">
      <c r="A25" s="94" t="s">
        <v>429</v>
      </c>
      <c r="B25" s="357" t="s">
        <v>430</v>
      </c>
      <c r="C25" s="95">
        <v>-100000</v>
      </c>
    </row>
  </sheetData>
  <sheetProtection/>
  <mergeCells count="3">
    <mergeCell ref="D1:E1"/>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E280"/>
  <sheetViews>
    <sheetView tabSelected="1" view="pageBreakPreview" zoomScaleSheetLayoutView="100" zoomScalePageLayoutView="0" workbookViewId="0" topLeftCell="A1">
      <selection activeCell="H6" sqref="H6"/>
    </sheetView>
  </sheetViews>
  <sheetFormatPr defaultColWidth="9.00390625" defaultRowHeight="12.75"/>
  <cols>
    <col min="1" max="1" width="90.125" style="0" customWidth="1"/>
    <col min="2" max="2" width="15.375" style="0" customWidth="1"/>
    <col min="3" max="3" width="6.50390625" style="0" customWidth="1"/>
    <col min="4" max="5" width="21.00390625" style="274" customWidth="1"/>
  </cols>
  <sheetData>
    <row r="1" spans="1:5" ht="15.75" customHeight="1">
      <c r="A1" s="249" t="s">
        <v>392</v>
      </c>
      <c r="B1" s="385" t="s">
        <v>410</v>
      </c>
      <c r="C1" s="385"/>
      <c r="D1" s="385"/>
      <c r="E1" s="385"/>
    </row>
    <row r="2" spans="1:5" ht="31.5" customHeight="1">
      <c r="A2" s="254" t="s">
        <v>392</v>
      </c>
      <c r="B2" s="385" t="s">
        <v>710</v>
      </c>
      <c r="C2" s="385"/>
      <c r="D2" s="385"/>
      <c r="E2" s="385"/>
    </row>
    <row r="3" spans="1:5" ht="35.25" customHeight="1">
      <c r="A3" s="252" t="s">
        <v>392</v>
      </c>
      <c r="B3" s="385" t="s">
        <v>563</v>
      </c>
      <c r="C3" s="385"/>
      <c r="D3" s="385"/>
      <c r="E3" s="385"/>
    </row>
    <row r="4" spans="1:4" ht="15">
      <c r="A4" s="254"/>
      <c r="B4" s="253"/>
      <c r="C4" s="253"/>
      <c r="D4" s="253"/>
    </row>
    <row r="5" spans="1:5" ht="46.5" customHeight="1">
      <c r="A5" s="386" t="s">
        <v>569</v>
      </c>
      <c r="B5" s="386"/>
      <c r="C5" s="386"/>
      <c r="D5" s="386"/>
      <c r="E5" s="386"/>
    </row>
    <row r="6" spans="2:5" ht="15">
      <c r="B6" s="266"/>
      <c r="C6" s="266"/>
      <c r="D6" s="266"/>
      <c r="E6" s="268" t="s">
        <v>394</v>
      </c>
    </row>
    <row r="7" spans="1:5" ht="36.75" customHeight="1">
      <c r="A7" s="255" t="s">
        <v>29</v>
      </c>
      <c r="B7" s="255" t="s">
        <v>327</v>
      </c>
      <c r="C7" s="255" t="s">
        <v>328</v>
      </c>
      <c r="D7" s="139" t="s">
        <v>380</v>
      </c>
      <c r="E7" s="267" t="s">
        <v>565</v>
      </c>
    </row>
    <row r="8" spans="1:5" ht="15">
      <c r="A8" s="255" t="s">
        <v>395</v>
      </c>
      <c r="B8" s="255" t="s">
        <v>396</v>
      </c>
      <c r="C8" s="255" t="s">
        <v>397</v>
      </c>
      <c r="D8" s="139" t="s">
        <v>398</v>
      </c>
      <c r="E8" s="255" t="s">
        <v>409</v>
      </c>
    </row>
    <row r="9" spans="1:5" ht="17.25">
      <c r="A9" s="182" t="s">
        <v>399</v>
      </c>
      <c r="B9" s="216"/>
      <c r="C9" s="216"/>
      <c r="D9" s="276">
        <f>D10+D11+D32++D78+D122+D147+D152+D158+D167+D183+D198+D208+D233+D238+D245+D249+D254+D259+D263+D277+D115+D218</f>
        <v>303354342</v>
      </c>
      <c r="E9" s="276">
        <f>E10+E11+E32++E78+E122+E147+E152+E158+E167+E183+E198+E208+E233+E238+E245+E249+E254+E259+E263+E277+E115+E218</f>
        <v>305812282</v>
      </c>
    </row>
    <row r="10" spans="1:5" ht="18">
      <c r="A10" s="359" t="s">
        <v>619</v>
      </c>
      <c r="B10" s="216"/>
      <c r="C10" s="216"/>
      <c r="D10" s="360">
        <f>'Ведомственная 20-21'!G14</f>
        <v>2971435</v>
      </c>
      <c r="E10" s="360">
        <f>'Ведомственная 20-21'!H14</f>
        <v>6138169</v>
      </c>
    </row>
    <row r="11" spans="1:5" ht="30.75">
      <c r="A11" s="203" t="s">
        <v>684</v>
      </c>
      <c r="B11" s="131" t="s">
        <v>461</v>
      </c>
      <c r="C11" s="257"/>
      <c r="D11" s="273">
        <f>D12+D16+D22</f>
        <v>30014211</v>
      </c>
      <c r="E11" s="273">
        <f>E12+E16+E22</f>
        <v>30014211</v>
      </c>
    </row>
    <row r="12" spans="1:5" ht="30.75">
      <c r="A12" s="203" t="s">
        <v>680</v>
      </c>
      <c r="B12" s="126" t="s">
        <v>470</v>
      </c>
      <c r="C12" s="257"/>
      <c r="D12" s="273">
        <f aca="true" t="shared" si="0" ref="D12:E14">D13</f>
        <v>9519986</v>
      </c>
      <c r="E12" s="273">
        <f t="shared" si="0"/>
        <v>9519986</v>
      </c>
    </row>
    <row r="13" spans="1:5" ht="62.25">
      <c r="A13" s="203" t="s">
        <v>297</v>
      </c>
      <c r="B13" s="126" t="s">
        <v>520</v>
      </c>
      <c r="C13" s="257"/>
      <c r="D13" s="273">
        <f t="shared" si="0"/>
        <v>9519986</v>
      </c>
      <c r="E13" s="273">
        <f t="shared" si="0"/>
        <v>9519986</v>
      </c>
    </row>
    <row r="14" spans="1:5" ht="15">
      <c r="A14" s="129" t="s">
        <v>195</v>
      </c>
      <c r="B14" s="128" t="s">
        <v>298</v>
      </c>
      <c r="C14" s="259"/>
      <c r="D14" s="277">
        <f t="shared" si="0"/>
        <v>9519986</v>
      </c>
      <c r="E14" s="277">
        <f t="shared" si="0"/>
        <v>9519986</v>
      </c>
    </row>
    <row r="15" spans="1:5" ht="30.75">
      <c r="A15" s="129" t="s">
        <v>55</v>
      </c>
      <c r="B15" s="128" t="s">
        <v>298</v>
      </c>
      <c r="C15" s="138">
        <v>600</v>
      </c>
      <c r="D15" s="277">
        <f>'Ведомственная 20-21'!G343</f>
        <v>9519986</v>
      </c>
      <c r="E15" s="277">
        <f>'Ведомственная 20-21'!H343</f>
        <v>9519986</v>
      </c>
    </row>
    <row r="16" spans="1:5" ht="30.75">
      <c r="A16" s="203" t="s">
        <v>685</v>
      </c>
      <c r="B16" s="126" t="s">
        <v>469</v>
      </c>
      <c r="C16" s="138"/>
      <c r="D16" s="273">
        <f>D17</f>
        <v>17905564</v>
      </c>
      <c r="E16" s="273">
        <f>E17</f>
        <v>17905564</v>
      </c>
    </row>
    <row r="17" spans="1:5" ht="15">
      <c r="A17" s="137" t="s">
        <v>299</v>
      </c>
      <c r="B17" s="126" t="s">
        <v>521</v>
      </c>
      <c r="C17" s="138"/>
      <c r="D17" s="273">
        <f>D18</f>
        <v>17905564</v>
      </c>
      <c r="E17" s="273">
        <f>E18</f>
        <v>17905564</v>
      </c>
    </row>
    <row r="18" spans="1:5" ht="15">
      <c r="A18" s="129" t="s">
        <v>195</v>
      </c>
      <c r="B18" s="128" t="s">
        <v>300</v>
      </c>
      <c r="C18" s="138"/>
      <c r="D18" s="277">
        <f>D19+D20+D21</f>
        <v>17905564</v>
      </c>
      <c r="E18" s="277">
        <f>E19+E20+E21</f>
        <v>17905564</v>
      </c>
    </row>
    <row r="19" spans="1:5" ht="46.5">
      <c r="A19" s="129" t="s">
        <v>54</v>
      </c>
      <c r="B19" s="128" t="s">
        <v>300</v>
      </c>
      <c r="C19" s="138">
        <v>100</v>
      </c>
      <c r="D19" s="277">
        <f>'Ведомственная 20-21'!G347</f>
        <v>16455547</v>
      </c>
      <c r="E19" s="277">
        <f>'Ведомственная 20-21'!H347</f>
        <v>16455547</v>
      </c>
    </row>
    <row r="20" spans="1:5" ht="15">
      <c r="A20" s="129" t="s">
        <v>188</v>
      </c>
      <c r="B20" s="128" t="s">
        <v>300</v>
      </c>
      <c r="C20" s="138">
        <v>200</v>
      </c>
      <c r="D20" s="277">
        <f>'Ведомственная 20-21'!G348</f>
        <v>1352517</v>
      </c>
      <c r="E20" s="277">
        <f>'Ведомственная 20-21'!H348</f>
        <v>1352517</v>
      </c>
    </row>
    <row r="21" spans="1:5" ht="15">
      <c r="A21" s="129" t="s">
        <v>311</v>
      </c>
      <c r="B21" s="128" t="s">
        <v>300</v>
      </c>
      <c r="C21" s="138">
        <v>800</v>
      </c>
      <c r="D21" s="277">
        <f>'Ведомственная 20-21'!G349</f>
        <v>97500</v>
      </c>
      <c r="E21" s="277">
        <f>'Ведомственная 20-21'!H349</f>
        <v>97500</v>
      </c>
    </row>
    <row r="22" spans="1:5" ht="46.5">
      <c r="A22" s="203" t="s">
        <v>686</v>
      </c>
      <c r="B22" s="126" t="s">
        <v>468</v>
      </c>
      <c r="C22" s="139"/>
      <c r="D22" s="273">
        <f>D23+D27</f>
        <v>2588661</v>
      </c>
      <c r="E22" s="273">
        <f>E23+E27</f>
        <v>2588661</v>
      </c>
    </row>
    <row r="23" spans="1:5" ht="30.75">
      <c r="A23" s="137" t="s">
        <v>301</v>
      </c>
      <c r="B23" s="126" t="s">
        <v>522</v>
      </c>
      <c r="C23" s="139"/>
      <c r="D23" s="273">
        <f>D24</f>
        <v>1518818</v>
      </c>
      <c r="E23" s="273">
        <f>E24</f>
        <v>1518818</v>
      </c>
    </row>
    <row r="24" spans="1:5" ht="15">
      <c r="A24" s="129" t="s">
        <v>195</v>
      </c>
      <c r="B24" s="187" t="s">
        <v>302</v>
      </c>
      <c r="C24" s="139"/>
      <c r="D24" s="277">
        <f>D25+D26</f>
        <v>1518818</v>
      </c>
      <c r="E24" s="277">
        <f>E25+E26</f>
        <v>1518818</v>
      </c>
    </row>
    <row r="25" spans="1:5" ht="46.5">
      <c r="A25" s="129" t="s">
        <v>54</v>
      </c>
      <c r="B25" s="187" t="s">
        <v>302</v>
      </c>
      <c r="C25" s="138">
        <v>100</v>
      </c>
      <c r="D25" s="277">
        <f>'Ведомственная 20-21'!G355</f>
        <v>1379418</v>
      </c>
      <c r="E25" s="277">
        <f>'Ведомственная 20-21'!H355</f>
        <v>1379418</v>
      </c>
    </row>
    <row r="26" spans="1:5" ht="15">
      <c r="A26" s="129" t="s">
        <v>188</v>
      </c>
      <c r="B26" s="187" t="s">
        <v>302</v>
      </c>
      <c r="C26" s="138">
        <v>200</v>
      </c>
      <c r="D26" s="277">
        <f>'Ведомственная 20-21'!G356</f>
        <v>139400</v>
      </c>
      <c r="E26" s="277">
        <f>'Ведомственная 20-21'!H356</f>
        <v>139400</v>
      </c>
    </row>
    <row r="27" spans="1:5" ht="30.75">
      <c r="A27" s="137" t="s">
        <v>303</v>
      </c>
      <c r="B27" s="126" t="s">
        <v>523</v>
      </c>
      <c r="C27" s="139"/>
      <c r="D27" s="273">
        <f>D28+D30</f>
        <v>1069843</v>
      </c>
      <c r="E27" s="273">
        <f>E28+E30</f>
        <v>1069843</v>
      </c>
    </row>
    <row r="28" spans="1:5" ht="46.5">
      <c r="A28" s="129" t="s">
        <v>400</v>
      </c>
      <c r="B28" s="128" t="s">
        <v>305</v>
      </c>
      <c r="C28" s="138"/>
      <c r="D28" s="277">
        <f>D29</f>
        <v>52872</v>
      </c>
      <c r="E28" s="277">
        <f>E29</f>
        <v>52872</v>
      </c>
    </row>
    <row r="29" spans="1:5" ht="46.5">
      <c r="A29" s="129" t="s">
        <v>54</v>
      </c>
      <c r="B29" s="128" t="s">
        <v>305</v>
      </c>
      <c r="C29" s="138">
        <v>100</v>
      </c>
      <c r="D29" s="277">
        <f>'Ведомственная 20-21'!G359</f>
        <v>52872</v>
      </c>
      <c r="E29" s="277">
        <f>'Ведомственная 20-21'!H359</f>
        <v>52872</v>
      </c>
    </row>
    <row r="30" spans="1:5" ht="30.75">
      <c r="A30" s="260" t="s">
        <v>28</v>
      </c>
      <c r="B30" s="128" t="s">
        <v>306</v>
      </c>
      <c r="C30" s="138"/>
      <c r="D30" s="277">
        <f>D31</f>
        <v>1016971</v>
      </c>
      <c r="E30" s="277">
        <f>E31</f>
        <v>1016971</v>
      </c>
    </row>
    <row r="31" spans="1:5" ht="15">
      <c r="A31" s="129" t="s">
        <v>332</v>
      </c>
      <c r="B31" s="128" t="s">
        <v>306</v>
      </c>
      <c r="C31" s="138">
        <v>300</v>
      </c>
      <c r="D31" s="277">
        <f>'Ведомственная 20-21'!G366</f>
        <v>1016971</v>
      </c>
      <c r="E31" s="277">
        <f>'Ведомственная 20-21'!H366</f>
        <v>1016971</v>
      </c>
    </row>
    <row r="32" spans="1:5" ht="30.75">
      <c r="A32" s="203" t="s">
        <v>628</v>
      </c>
      <c r="B32" s="131" t="s">
        <v>448</v>
      </c>
      <c r="C32" s="139"/>
      <c r="D32" s="273">
        <f>D33+D41+D64</f>
        <v>15467370</v>
      </c>
      <c r="E32" s="273">
        <f>E33+E41+E64</f>
        <v>15467370</v>
      </c>
    </row>
    <row r="33" spans="1:5" ht="46.5">
      <c r="A33" s="203" t="s">
        <v>687</v>
      </c>
      <c r="B33" s="126" t="s">
        <v>464</v>
      </c>
      <c r="C33" s="139"/>
      <c r="D33" s="273">
        <f>D34+D38</f>
        <v>1583900</v>
      </c>
      <c r="E33" s="273">
        <f>E34+E38</f>
        <v>1583900</v>
      </c>
    </row>
    <row r="34" spans="1:5" ht="30.75">
      <c r="A34" s="137" t="s">
        <v>250</v>
      </c>
      <c r="B34" s="126" t="s">
        <v>528</v>
      </c>
      <c r="C34" s="139"/>
      <c r="D34" s="273">
        <f>D35</f>
        <v>1461000</v>
      </c>
      <c r="E34" s="273">
        <f>E35</f>
        <v>1461000</v>
      </c>
    </row>
    <row r="35" spans="1:5" ht="30.75">
      <c r="A35" s="260" t="s">
        <v>23</v>
      </c>
      <c r="B35" s="128" t="s">
        <v>251</v>
      </c>
      <c r="C35" s="138"/>
      <c r="D35" s="277">
        <f>D36+D37</f>
        <v>1461000</v>
      </c>
      <c r="E35" s="277">
        <f>E36+E37</f>
        <v>1461000</v>
      </c>
    </row>
    <row r="36" spans="1:5" ht="46.5">
      <c r="A36" s="129" t="s">
        <v>54</v>
      </c>
      <c r="B36" s="128" t="s">
        <v>251</v>
      </c>
      <c r="C36" s="138">
        <v>100</v>
      </c>
      <c r="D36" s="277">
        <f>'Ведомственная 20-21'!G207</f>
        <v>1396819</v>
      </c>
      <c r="E36" s="277">
        <f>'Ведомственная 20-21'!H207</f>
        <v>1396819</v>
      </c>
    </row>
    <row r="37" spans="1:5" ht="18" customHeight="1">
      <c r="A37" s="129" t="s">
        <v>188</v>
      </c>
      <c r="B37" s="128" t="s">
        <v>251</v>
      </c>
      <c r="C37" s="138">
        <v>200</v>
      </c>
      <c r="D37" s="277">
        <f>'Ведомственная 20-21'!G208</f>
        <v>64181</v>
      </c>
      <c r="E37" s="277">
        <f>'Ведомственная 20-21'!H208</f>
        <v>64181</v>
      </c>
    </row>
    <row r="38" spans="1:5" ht="46.5">
      <c r="A38" s="125" t="s">
        <v>215</v>
      </c>
      <c r="B38" s="126" t="s">
        <v>488</v>
      </c>
      <c r="C38" s="138"/>
      <c r="D38" s="273">
        <f>D39</f>
        <v>122900</v>
      </c>
      <c r="E38" s="273">
        <f>E39</f>
        <v>122900</v>
      </c>
    </row>
    <row r="39" spans="1:5" ht="30.75">
      <c r="A39" s="260" t="s">
        <v>1</v>
      </c>
      <c r="B39" s="128" t="s">
        <v>216</v>
      </c>
      <c r="C39" s="138"/>
      <c r="D39" s="277">
        <f>D40</f>
        <v>122900</v>
      </c>
      <c r="E39" s="277">
        <f>E40</f>
        <v>122900</v>
      </c>
    </row>
    <row r="40" spans="1:5" ht="30.75">
      <c r="A40" s="129" t="s">
        <v>55</v>
      </c>
      <c r="B40" s="128" t="s">
        <v>216</v>
      </c>
      <c r="C40" s="138">
        <v>600</v>
      </c>
      <c r="D40" s="277">
        <f>'Ведомственная 20-21'!G48</f>
        <v>122900</v>
      </c>
      <c r="E40" s="277">
        <f>'Ведомственная 20-21'!H48</f>
        <v>122900</v>
      </c>
    </row>
    <row r="41" spans="1:5" ht="46.5">
      <c r="A41" s="203" t="s">
        <v>667</v>
      </c>
      <c r="B41" s="126" t="s">
        <v>466</v>
      </c>
      <c r="C41" s="139"/>
      <c r="D41" s="273">
        <f>D42+D61</f>
        <v>8873119</v>
      </c>
      <c r="E41" s="273">
        <f>E42+E61</f>
        <v>8873119</v>
      </c>
    </row>
    <row r="42" spans="1:5" ht="30.75">
      <c r="A42" s="137" t="s">
        <v>246</v>
      </c>
      <c r="B42" s="126" t="s">
        <v>525</v>
      </c>
      <c r="C42" s="139"/>
      <c r="D42" s="273">
        <f>D43+D46+D49+D52+D59</f>
        <v>8829119</v>
      </c>
      <c r="E42" s="273">
        <f>E43+E46+E49+E52+E59</f>
        <v>8829119</v>
      </c>
    </row>
    <row r="43" spans="1:5" ht="15">
      <c r="A43" s="129" t="s">
        <v>317</v>
      </c>
      <c r="B43" s="142" t="s">
        <v>270</v>
      </c>
      <c r="C43" s="143"/>
      <c r="D43" s="277">
        <f>D45+D44</f>
        <v>2073901</v>
      </c>
      <c r="E43" s="277">
        <f>E45+E44</f>
        <v>2073901</v>
      </c>
    </row>
    <row r="44" spans="1:5" ht="15">
      <c r="A44" s="129" t="s">
        <v>188</v>
      </c>
      <c r="B44" s="142" t="s">
        <v>270</v>
      </c>
      <c r="C44" s="130">
        <v>200</v>
      </c>
      <c r="D44" s="277">
        <f>'Ведомственная 20-21'!G257</f>
        <v>550</v>
      </c>
      <c r="E44" s="277">
        <f>'Ведомственная 20-21'!H257</f>
        <v>550</v>
      </c>
    </row>
    <row r="45" spans="1:5" ht="15">
      <c r="A45" s="129" t="s">
        <v>332</v>
      </c>
      <c r="B45" s="142" t="s">
        <v>270</v>
      </c>
      <c r="C45" s="130">
        <v>300</v>
      </c>
      <c r="D45" s="277">
        <f>'Ведомственная 20-21'!G258</f>
        <v>2073351</v>
      </c>
      <c r="E45" s="277">
        <f>'Ведомственная 20-21'!H258</f>
        <v>2073351</v>
      </c>
    </row>
    <row r="46" spans="1:5" ht="30.75">
      <c r="A46" s="129" t="s">
        <v>401</v>
      </c>
      <c r="B46" s="142" t="s">
        <v>271</v>
      </c>
      <c r="C46" s="138"/>
      <c r="D46" s="277">
        <f>D47+D48</f>
        <v>84554</v>
      </c>
      <c r="E46" s="277">
        <f>E47+E48</f>
        <v>84554</v>
      </c>
    </row>
    <row r="47" spans="1:5" ht="15">
      <c r="A47" s="129" t="s">
        <v>188</v>
      </c>
      <c r="B47" s="142" t="s">
        <v>271</v>
      </c>
      <c r="C47" s="130">
        <v>200</v>
      </c>
      <c r="D47" s="277">
        <f>'Ведомственная 20-21'!G240</f>
        <v>1700</v>
      </c>
      <c r="E47" s="277">
        <f>'Ведомственная 20-21'!H240</f>
        <v>1700</v>
      </c>
    </row>
    <row r="48" spans="1:5" ht="15">
      <c r="A48" s="129" t="s">
        <v>332</v>
      </c>
      <c r="B48" s="142" t="s">
        <v>271</v>
      </c>
      <c r="C48" s="130">
        <v>300</v>
      </c>
      <c r="D48" s="277">
        <f>'Ведомственная 20-21'!G241</f>
        <v>82854</v>
      </c>
      <c r="E48" s="277">
        <f>'Ведомственная 20-21'!H241</f>
        <v>82854</v>
      </c>
    </row>
    <row r="49" spans="1:5" ht="30.75">
      <c r="A49" s="260" t="s">
        <v>309</v>
      </c>
      <c r="B49" s="142" t="s">
        <v>272</v>
      </c>
      <c r="C49" s="138"/>
      <c r="D49" s="277">
        <f>D51+D50</f>
        <v>176251</v>
      </c>
      <c r="E49" s="277">
        <f>E51+E50</f>
        <v>176251</v>
      </c>
    </row>
    <row r="50" spans="1:5" ht="15">
      <c r="A50" s="129" t="s">
        <v>188</v>
      </c>
      <c r="B50" s="142" t="s">
        <v>272</v>
      </c>
      <c r="C50" s="138">
        <v>200</v>
      </c>
      <c r="D50" s="277">
        <f>'Ведомственная 20-21'!G243</f>
        <v>3100</v>
      </c>
      <c r="E50" s="277">
        <f>'Ведомственная 20-21'!H243</f>
        <v>3100</v>
      </c>
    </row>
    <row r="51" spans="1:5" ht="15">
      <c r="A51" s="129" t="s">
        <v>332</v>
      </c>
      <c r="B51" s="142" t="s">
        <v>272</v>
      </c>
      <c r="C51" s="130">
        <v>300</v>
      </c>
      <c r="D51" s="277">
        <f>'Ведомственная 20-21'!G244</f>
        <v>173151</v>
      </c>
      <c r="E51" s="277">
        <f>'Ведомственная 20-21'!H244</f>
        <v>173151</v>
      </c>
    </row>
    <row r="52" spans="1:5" ht="15">
      <c r="A52" s="129" t="s">
        <v>324</v>
      </c>
      <c r="B52" s="142" t="s">
        <v>273</v>
      </c>
      <c r="C52" s="138"/>
      <c r="D52" s="277">
        <f>D53+D56</f>
        <v>5829923</v>
      </c>
      <c r="E52" s="277">
        <f>E53+E56</f>
        <v>5829923</v>
      </c>
    </row>
    <row r="53" spans="1:5" ht="15">
      <c r="A53" s="260" t="s">
        <v>16</v>
      </c>
      <c r="B53" s="142" t="s">
        <v>274</v>
      </c>
      <c r="C53" s="138"/>
      <c r="D53" s="277">
        <f>D54+D55</f>
        <v>4605639</v>
      </c>
      <c r="E53" s="277">
        <f>E54+E55</f>
        <v>4605639</v>
      </c>
    </row>
    <row r="54" spans="1:5" ht="15">
      <c r="A54" s="129" t="s">
        <v>188</v>
      </c>
      <c r="B54" s="142" t="s">
        <v>274</v>
      </c>
      <c r="C54" s="130">
        <v>200</v>
      </c>
      <c r="D54" s="277">
        <f>'Ведомственная 20-21'!G247</f>
        <v>84500</v>
      </c>
      <c r="E54" s="277">
        <f>'Ведомственная 20-21'!H247</f>
        <v>84500</v>
      </c>
    </row>
    <row r="55" spans="1:5" ht="15">
      <c r="A55" s="129" t="s">
        <v>332</v>
      </c>
      <c r="B55" s="142" t="s">
        <v>274</v>
      </c>
      <c r="C55" s="130">
        <v>300</v>
      </c>
      <c r="D55" s="277">
        <f>'Ведомственная 20-21'!G248</f>
        <v>4521139</v>
      </c>
      <c r="E55" s="277">
        <f>'Ведомственная 20-21'!H248</f>
        <v>4521139</v>
      </c>
    </row>
    <row r="56" spans="1:5" ht="15">
      <c r="A56" s="260" t="s">
        <v>56</v>
      </c>
      <c r="B56" s="142" t="s">
        <v>275</v>
      </c>
      <c r="C56" s="138"/>
      <c r="D56" s="277">
        <f>D57+D58</f>
        <v>1224284</v>
      </c>
      <c r="E56" s="277">
        <f>E57+E58</f>
        <v>1224284</v>
      </c>
    </row>
    <row r="57" spans="1:5" ht="15">
      <c r="A57" s="129" t="s">
        <v>188</v>
      </c>
      <c r="B57" s="142" t="s">
        <v>275</v>
      </c>
      <c r="C57" s="130">
        <v>200</v>
      </c>
      <c r="D57" s="277">
        <f>'Ведомственная 20-21'!G250</f>
        <v>20900</v>
      </c>
      <c r="E57" s="277">
        <f>'Ведомственная 20-21'!H250</f>
        <v>20900</v>
      </c>
    </row>
    <row r="58" spans="1:5" ht="15">
      <c r="A58" s="129" t="s">
        <v>332</v>
      </c>
      <c r="B58" s="142" t="s">
        <v>275</v>
      </c>
      <c r="C58" s="130">
        <v>300</v>
      </c>
      <c r="D58" s="277">
        <f>'Ведомственная 20-21'!G251</f>
        <v>1203384</v>
      </c>
      <c r="E58" s="277">
        <f>'Ведомственная 20-21'!H251</f>
        <v>1203384</v>
      </c>
    </row>
    <row r="59" spans="1:5" ht="15">
      <c r="A59" s="135" t="s">
        <v>322</v>
      </c>
      <c r="B59" s="187" t="s">
        <v>247</v>
      </c>
      <c r="C59" s="138"/>
      <c r="D59" s="277">
        <f>D60</f>
        <v>664490</v>
      </c>
      <c r="E59" s="277">
        <f>E60</f>
        <v>664490</v>
      </c>
    </row>
    <row r="60" spans="1:5" ht="15">
      <c r="A60" s="129" t="s">
        <v>332</v>
      </c>
      <c r="B60" s="187" t="s">
        <v>247</v>
      </c>
      <c r="C60" s="143">
        <v>300</v>
      </c>
      <c r="D60" s="277">
        <f>'Ведомственная 20-21'!G195</f>
        <v>664490</v>
      </c>
      <c r="E60" s="277">
        <f>'Ведомственная 20-21'!H195</f>
        <v>664490</v>
      </c>
    </row>
    <row r="61" spans="1:5" ht="30.75">
      <c r="A61" s="121" t="s">
        <v>217</v>
      </c>
      <c r="B61" s="205" t="s">
        <v>489</v>
      </c>
      <c r="C61" s="143"/>
      <c r="D61" s="273">
        <f>D62</f>
        <v>44000</v>
      </c>
      <c r="E61" s="273">
        <f>E62</f>
        <v>44000</v>
      </c>
    </row>
    <row r="62" spans="1:5" ht="15">
      <c r="A62" s="136" t="s">
        <v>218</v>
      </c>
      <c r="B62" s="142" t="s">
        <v>314</v>
      </c>
      <c r="C62" s="138"/>
      <c r="D62" s="277">
        <f>D63</f>
        <v>44000</v>
      </c>
      <c r="E62" s="277">
        <f>E63</f>
        <v>44000</v>
      </c>
    </row>
    <row r="63" spans="1:5" ht="15">
      <c r="A63" s="129" t="s">
        <v>188</v>
      </c>
      <c r="B63" s="142" t="s">
        <v>314</v>
      </c>
      <c r="C63" s="143">
        <v>200</v>
      </c>
      <c r="D63" s="277">
        <f>'Ведомственная 20-21'!G52</f>
        <v>44000</v>
      </c>
      <c r="E63" s="277">
        <f>'Ведомственная 20-21'!H52</f>
        <v>44000</v>
      </c>
    </row>
    <row r="64" spans="1:5" ht="46.5">
      <c r="A64" s="203" t="s">
        <v>631</v>
      </c>
      <c r="B64" s="126" t="s">
        <v>465</v>
      </c>
      <c r="C64" s="138"/>
      <c r="D64" s="273">
        <f>D65+D68+D71+D74</f>
        <v>5010351</v>
      </c>
      <c r="E64" s="273">
        <f>E65+E68+E71+E74</f>
        <v>5010351</v>
      </c>
    </row>
    <row r="65" spans="1:5" ht="46.5">
      <c r="A65" s="121" t="s">
        <v>248</v>
      </c>
      <c r="B65" s="126" t="s">
        <v>527</v>
      </c>
      <c r="C65" s="138"/>
      <c r="D65" s="273">
        <f>D66</f>
        <v>4012751</v>
      </c>
      <c r="E65" s="273">
        <f>E66</f>
        <v>4012751</v>
      </c>
    </row>
    <row r="66" spans="1:5" ht="30.75">
      <c r="A66" s="260" t="s">
        <v>203</v>
      </c>
      <c r="B66" s="142" t="s">
        <v>249</v>
      </c>
      <c r="C66" s="138"/>
      <c r="D66" s="277">
        <f>D67</f>
        <v>4012751</v>
      </c>
      <c r="E66" s="277">
        <f>E67</f>
        <v>4012751</v>
      </c>
    </row>
    <row r="67" spans="1:5" ht="15">
      <c r="A67" s="129" t="s">
        <v>332</v>
      </c>
      <c r="B67" s="142" t="s">
        <v>249</v>
      </c>
      <c r="C67" s="143">
        <v>300</v>
      </c>
      <c r="D67" s="277">
        <f>'Ведомственная 20-21'!G201</f>
        <v>4012751</v>
      </c>
      <c r="E67" s="277">
        <f>'Ведомственная 20-21'!H201</f>
        <v>4012751</v>
      </c>
    </row>
    <row r="68" spans="1:5" ht="46.5">
      <c r="A68" s="121" t="s">
        <v>265</v>
      </c>
      <c r="B68" s="140" t="s">
        <v>490</v>
      </c>
      <c r="C68" s="143"/>
      <c r="D68" s="273">
        <f>D69</f>
        <v>5000</v>
      </c>
      <c r="E68" s="273">
        <f>E69</f>
        <v>5000</v>
      </c>
    </row>
    <row r="69" spans="1:5" ht="15">
      <c r="A69" s="136" t="s">
        <v>218</v>
      </c>
      <c r="B69" s="142" t="s">
        <v>222</v>
      </c>
      <c r="C69" s="138"/>
      <c r="D69" s="277">
        <f>D70</f>
        <v>5000</v>
      </c>
      <c r="E69" s="277">
        <f>E70</f>
        <v>5000</v>
      </c>
    </row>
    <row r="70" spans="1:5" ht="20.25" customHeight="1">
      <c r="A70" s="129" t="s">
        <v>188</v>
      </c>
      <c r="B70" s="142" t="s">
        <v>222</v>
      </c>
      <c r="C70" s="143">
        <v>200</v>
      </c>
      <c r="D70" s="277">
        <f>'Ведомственная 20-21'!G56</f>
        <v>5000</v>
      </c>
      <c r="E70" s="277">
        <f>'Ведомственная 20-21'!H56</f>
        <v>5000</v>
      </c>
    </row>
    <row r="71" spans="1:5" ht="30.75">
      <c r="A71" s="137" t="s">
        <v>221</v>
      </c>
      <c r="B71" s="140" t="s">
        <v>491</v>
      </c>
      <c r="C71" s="143"/>
      <c r="D71" s="273">
        <f>D72</f>
        <v>116000</v>
      </c>
      <c r="E71" s="273">
        <f>E72</f>
        <v>116000</v>
      </c>
    </row>
    <row r="72" spans="1:5" ht="15">
      <c r="A72" s="136" t="s">
        <v>218</v>
      </c>
      <c r="B72" s="142" t="s">
        <v>223</v>
      </c>
      <c r="C72" s="138"/>
      <c r="D72" s="277">
        <f>D73</f>
        <v>116000</v>
      </c>
      <c r="E72" s="277">
        <f>E73</f>
        <v>116000</v>
      </c>
    </row>
    <row r="73" spans="1:5" ht="20.25" customHeight="1">
      <c r="A73" s="129" t="s">
        <v>188</v>
      </c>
      <c r="B73" s="142" t="s">
        <v>223</v>
      </c>
      <c r="C73" s="138">
        <v>200</v>
      </c>
      <c r="D73" s="277">
        <f>'Ведомственная 20-21'!G59</f>
        <v>116000</v>
      </c>
      <c r="E73" s="277">
        <f>'Ведомственная 20-21'!H59</f>
        <v>116000</v>
      </c>
    </row>
    <row r="74" spans="1:5" ht="46.5">
      <c r="A74" s="137" t="s">
        <v>219</v>
      </c>
      <c r="B74" s="140" t="s">
        <v>492</v>
      </c>
      <c r="C74" s="138"/>
      <c r="D74" s="273">
        <f>D75</f>
        <v>876600</v>
      </c>
      <c r="E74" s="273">
        <f>E75</f>
        <v>876600</v>
      </c>
    </row>
    <row r="75" spans="1:5" ht="30.75">
      <c r="A75" s="129" t="s">
        <v>0</v>
      </c>
      <c r="B75" s="142" t="s">
        <v>220</v>
      </c>
      <c r="C75" s="138"/>
      <c r="D75" s="277">
        <f>D76+D77</f>
        <v>876600</v>
      </c>
      <c r="E75" s="277">
        <f>E76+E77</f>
        <v>876600</v>
      </c>
    </row>
    <row r="76" spans="1:5" ht="46.5">
      <c r="A76" s="129" t="s">
        <v>54</v>
      </c>
      <c r="B76" s="142" t="s">
        <v>220</v>
      </c>
      <c r="C76" s="138">
        <v>100</v>
      </c>
      <c r="D76" s="277">
        <f>'Ведомственная 20-21'!G62</f>
        <v>874600</v>
      </c>
      <c r="E76" s="277">
        <f>'Ведомственная 20-21'!H62</f>
        <v>874600</v>
      </c>
    </row>
    <row r="77" spans="1:5" ht="19.5" customHeight="1">
      <c r="A77" s="129" t="s">
        <v>188</v>
      </c>
      <c r="B77" s="142" t="s">
        <v>220</v>
      </c>
      <c r="C77" s="138">
        <v>200</v>
      </c>
      <c r="D77" s="277">
        <f>'Ведомственная 20-21'!G63</f>
        <v>2000</v>
      </c>
      <c r="E77" s="277">
        <f>'Ведомственная 20-21'!H63</f>
        <v>2000</v>
      </c>
    </row>
    <row r="78" spans="1:5" ht="30.75">
      <c r="A78" s="203" t="s">
        <v>688</v>
      </c>
      <c r="B78" s="131" t="s">
        <v>459</v>
      </c>
      <c r="C78" s="139"/>
      <c r="D78" s="273">
        <f>D79+D88+D110</f>
        <v>209432548</v>
      </c>
      <c r="E78" s="273">
        <f>E79+E88+E110</f>
        <v>209432548</v>
      </c>
    </row>
    <row r="79" spans="1:5" ht="46.5">
      <c r="A79" s="217" t="s">
        <v>689</v>
      </c>
      <c r="B79" s="126" t="s">
        <v>471</v>
      </c>
      <c r="C79" s="139"/>
      <c r="D79" s="273">
        <f>D80+D85</f>
        <v>5136488</v>
      </c>
      <c r="E79" s="273">
        <f>E80+E85</f>
        <v>5136488</v>
      </c>
    </row>
    <row r="80" spans="1:5" ht="49.5" customHeight="1">
      <c r="A80" s="137" t="s">
        <v>660</v>
      </c>
      <c r="B80" s="126" t="s">
        <v>518</v>
      </c>
      <c r="C80" s="139"/>
      <c r="D80" s="273">
        <f>D81</f>
        <v>5111704</v>
      </c>
      <c r="E80" s="273">
        <f>E81</f>
        <v>5111704</v>
      </c>
    </row>
    <row r="81" spans="1:5" ht="15">
      <c r="A81" s="129" t="s">
        <v>195</v>
      </c>
      <c r="B81" s="142" t="s">
        <v>294</v>
      </c>
      <c r="C81" s="138"/>
      <c r="D81" s="273">
        <f>D82+D83+D84</f>
        <v>5111704</v>
      </c>
      <c r="E81" s="273">
        <f>E82+E83+E84</f>
        <v>5111704</v>
      </c>
    </row>
    <row r="82" spans="1:5" ht="46.5">
      <c r="A82" s="129" t="s">
        <v>54</v>
      </c>
      <c r="B82" s="142" t="s">
        <v>294</v>
      </c>
      <c r="C82" s="143">
        <v>100</v>
      </c>
      <c r="D82" s="277">
        <f>'Ведомственная 20-21'!G317</f>
        <v>4803204</v>
      </c>
      <c r="E82" s="277">
        <f>'Ведомственная 20-21'!H317</f>
        <v>4803204</v>
      </c>
    </row>
    <row r="83" spans="1:5" ht="15">
      <c r="A83" s="129" t="s">
        <v>188</v>
      </c>
      <c r="B83" s="142" t="s">
        <v>294</v>
      </c>
      <c r="C83" s="143">
        <v>200</v>
      </c>
      <c r="D83" s="277">
        <f>'Ведомственная 20-21'!G318</f>
        <v>307607</v>
      </c>
      <c r="E83" s="277">
        <f>'Ведомственная 20-21'!H318</f>
        <v>307607</v>
      </c>
    </row>
    <row r="84" spans="1:5" ht="15">
      <c r="A84" s="129" t="s">
        <v>311</v>
      </c>
      <c r="B84" s="142" t="s">
        <v>294</v>
      </c>
      <c r="C84" s="143">
        <v>800</v>
      </c>
      <c r="D84" s="277">
        <f>'Ведомственная 20-21'!G319</f>
        <v>893</v>
      </c>
      <c r="E84" s="277">
        <f>'Ведомственная 20-21'!H319</f>
        <v>893</v>
      </c>
    </row>
    <row r="85" spans="1:5" ht="30.75">
      <c r="A85" s="137" t="s">
        <v>293</v>
      </c>
      <c r="B85" s="140" t="s">
        <v>519</v>
      </c>
      <c r="C85" s="143"/>
      <c r="D85" s="273">
        <f>D86</f>
        <v>24784</v>
      </c>
      <c r="E85" s="273">
        <f>E86</f>
        <v>24784</v>
      </c>
    </row>
    <row r="86" spans="1:5" ht="30.75">
      <c r="A86" s="238" t="s">
        <v>402</v>
      </c>
      <c r="B86" s="142" t="s">
        <v>295</v>
      </c>
      <c r="C86" s="138"/>
      <c r="D86" s="277">
        <f>D87</f>
        <v>24784</v>
      </c>
      <c r="E86" s="277">
        <f>E87</f>
        <v>24784</v>
      </c>
    </row>
    <row r="87" spans="1:5" ht="46.5">
      <c r="A87" s="129" t="s">
        <v>54</v>
      </c>
      <c r="B87" s="142" t="s">
        <v>295</v>
      </c>
      <c r="C87" s="143">
        <v>100</v>
      </c>
      <c r="D87" s="277">
        <f>'Ведомственная 20-21'!G322</f>
        <v>24784</v>
      </c>
      <c r="E87" s="277">
        <f>'Ведомственная 20-21'!H322</f>
        <v>24784</v>
      </c>
    </row>
    <row r="88" spans="1:5" ht="46.5">
      <c r="A88" s="203" t="s">
        <v>654</v>
      </c>
      <c r="B88" s="126" t="s">
        <v>467</v>
      </c>
      <c r="C88" s="139"/>
      <c r="D88" s="273">
        <f>D89+D96+D101+D104+D107</f>
        <v>199880619</v>
      </c>
      <c r="E88" s="273">
        <f>E89+E96+E101+E104+E107</f>
        <v>199880619</v>
      </c>
    </row>
    <row r="89" spans="1:5" ht="15">
      <c r="A89" s="137" t="s">
        <v>279</v>
      </c>
      <c r="B89" s="126" t="s">
        <v>510</v>
      </c>
      <c r="C89" s="139"/>
      <c r="D89" s="273">
        <f>D90+D92+D94</f>
        <v>9911743</v>
      </c>
      <c r="E89" s="273">
        <f>E90+E92+E94</f>
        <v>9911743</v>
      </c>
    </row>
    <row r="90" spans="1:5" ht="15">
      <c r="A90" s="121" t="s">
        <v>40</v>
      </c>
      <c r="B90" s="140" t="s">
        <v>296</v>
      </c>
      <c r="C90" s="139"/>
      <c r="D90" s="273">
        <f>D91</f>
        <v>368829</v>
      </c>
      <c r="E90" s="273">
        <f>E91</f>
        <v>368829</v>
      </c>
    </row>
    <row r="91" spans="1:5" ht="15">
      <c r="A91" s="129" t="s">
        <v>332</v>
      </c>
      <c r="B91" s="142" t="s">
        <v>296</v>
      </c>
      <c r="C91" s="143">
        <v>300</v>
      </c>
      <c r="D91" s="277">
        <f>'Ведомственная 20-21'!G335</f>
        <v>368829</v>
      </c>
      <c r="E91" s="277">
        <f>'Ведомственная 20-21'!H335</f>
        <v>368829</v>
      </c>
    </row>
    <row r="92" spans="1:5" ht="78">
      <c r="A92" s="261" t="s">
        <v>257</v>
      </c>
      <c r="B92" s="140" t="s">
        <v>280</v>
      </c>
      <c r="C92" s="139"/>
      <c r="D92" s="273">
        <f>D93</f>
        <v>3635249</v>
      </c>
      <c r="E92" s="273">
        <f>E93</f>
        <v>3635249</v>
      </c>
    </row>
    <row r="93" spans="1:5" ht="30.75">
      <c r="A93" s="129" t="s">
        <v>55</v>
      </c>
      <c r="B93" s="142" t="s">
        <v>280</v>
      </c>
      <c r="C93" s="143">
        <v>600</v>
      </c>
      <c r="D93" s="277">
        <f>'Ведомственная 20-21'!G280</f>
        <v>3635249</v>
      </c>
      <c r="E93" s="277">
        <f>'Ведомственная 20-21'!H280</f>
        <v>3635249</v>
      </c>
    </row>
    <row r="94" spans="1:5" ht="30.75">
      <c r="A94" s="121" t="s">
        <v>195</v>
      </c>
      <c r="B94" s="205" t="s">
        <v>281</v>
      </c>
      <c r="C94" s="139"/>
      <c r="D94" s="273">
        <f>D95</f>
        <v>5907665</v>
      </c>
      <c r="E94" s="273">
        <f>E95</f>
        <v>5907665</v>
      </c>
    </row>
    <row r="95" spans="1:5" ht="30.75">
      <c r="A95" s="129" t="s">
        <v>55</v>
      </c>
      <c r="B95" s="187" t="s">
        <v>281</v>
      </c>
      <c r="C95" s="143">
        <v>600</v>
      </c>
      <c r="D95" s="277">
        <f>'Ведомственная 20-21'!G282</f>
        <v>5907665</v>
      </c>
      <c r="E95" s="277">
        <f>'Ведомственная 20-21'!H282</f>
        <v>5907665</v>
      </c>
    </row>
    <row r="96" spans="1:5" ht="15">
      <c r="A96" s="137" t="s">
        <v>282</v>
      </c>
      <c r="B96" s="205" t="s">
        <v>511</v>
      </c>
      <c r="C96" s="143"/>
      <c r="D96" s="273">
        <f>D97+D99</f>
        <v>176793311</v>
      </c>
      <c r="E96" s="273">
        <f>E97+E99</f>
        <v>176793311</v>
      </c>
    </row>
    <row r="97" spans="1:5" ht="78">
      <c r="A97" s="261" t="s">
        <v>182</v>
      </c>
      <c r="B97" s="140" t="s">
        <v>283</v>
      </c>
      <c r="C97" s="139"/>
      <c r="D97" s="273">
        <f>D98</f>
        <v>148224796</v>
      </c>
      <c r="E97" s="273">
        <f>E98</f>
        <v>148224796</v>
      </c>
    </row>
    <row r="98" spans="1:5" ht="30.75">
      <c r="A98" s="129" t="s">
        <v>55</v>
      </c>
      <c r="B98" s="142" t="s">
        <v>283</v>
      </c>
      <c r="C98" s="143">
        <v>600</v>
      </c>
      <c r="D98" s="277">
        <f>'Ведомственная 20-21'!G288</f>
        <v>148224796</v>
      </c>
      <c r="E98" s="277">
        <f>'Ведомственная 20-21'!H288</f>
        <v>148224796</v>
      </c>
    </row>
    <row r="99" spans="1:5" ht="30.75">
      <c r="A99" s="121" t="s">
        <v>195</v>
      </c>
      <c r="B99" s="205" t="s">
        <v>284</v>
      </c>
      <c r="C99" s="139"/>
      <c r="D99" s="273">
        <f>D100</f>
        <v>28568515</v>
      </c>
      <c r="E99" s="273">
        <f>E100</f>
        <v>28568515</v>
      </c>
    </row>
    <row r="100" spans="1:5" ht="30.75">
      <c r="A100" s="129" t="s">
        <v>55</v>
      </c>
      <c r="B100" s="187" t="s">
        <v>284</v>
      </c>
      <c r="C100" s="143">
        <v>600</v>
      </c>
      <c r="D100" s="277">
        <f>'Ведомственная 20-21'!G290</f>
        <v>28568515</v>
      </c>
      <c r="E100" s="277">
        <f>'Ведомственная 20-21'!H290</f>
        <v>28568515</v>
      </c>
    </row>
    <row r="101" spans="1:5" ht="30.75">
      <c r="A101" s="137" t="s">
        <v>285</v>
      </c>
      <c r="B101" s="140" t="s">
        <v>526</v>
      </c>
      <c r="C101" s="143"/>
      <c r="D101" s="277">
        <f>D102</f>
        <v>8527962</v>
      </c>
      <c r="E101" s="277">
        <f>E102</f>
        <v>8527962</v>
      </c>
    </row>
    <row r="102" spans="1:5" ht="62.25">
      <c r="A102" s="261" t="s">
        <v>27</v>
      </c>
      <c r="B102" s="140" t="s">
        <v>286</v>
      </c>
      <c r="C102" s="139"/>
      <c r="D102" s="273">
        <f>D103</f>
        <v>8527962</v>
      </c>
      <c r="E102" s="273">
        <f>E103</f>
        <v>8527962</v>
      </c>
    </row>
    <row r="103" spans="1:5" ht="15">
      <c r="A103" s="129" t="s">
        <v>332</v>
      </c>
      <c r="B103" s="142" t="s">
        <v>286</v>
      </c>
      <c r="C103" s="143">
        <v>300</v>
      </c>
      <c r="D103" s="277">
        <f>'Ведомственная 20-21'!G329</f>
        <v>8527962</v>
      </c>
      <c r="E103" s="277">
        <f>'Ведомственная 20-21'!H329</f>
        <v>8527962</v>
      </c>
    </row>
    <row r="104" spans="1:5" ht="15">
      <c r="A104" s="137" t="s">
        <v>287</v>
      </c>
      <c r="B104" s="140" t="s">
        <v>512</v>
      </c>
      <c r="C104" s="143"/>
      <c r="D104" s="273">
        <f>D105</f>
        <v>2290652</v>
      </c>
      <c r="E104" s="273">
        <f>E105</f>
        <v>2290652</v>
      </c>
    </row>
    <row r="105" spans="1:5" ht="46.5">
      <c r="A105" s="137" t="s">
        <v>538</v>
      </c>
      <c r="B105" s="140" t="s">
        <v>12</v>
      </c>
      <c r="C105" s="143"/>
      <c r="D105" s="273">
        <f>D106</f>
        <v>2290652</v>
      </c>
      <c r="E105" s="273">
        <f>E106</f>
        <v>2290652</v>
      </c>
    </row>
    <row r="106" spans="1:5" ht="30.75">
      <c r="A106" s="129" t="s">
        <v>55</v>
      </c>
      <c r="B106" s="142" t="s">
        <v>12</v>
      </c>
      <c r="C106" s="143">
        <v>600</v>
      </c>
      <c r="D106" s="277">
        <f>'Ведомственная 20-21'!G293</f>
        <v>2290652</v>
      </c>
      <c r="E106" s="277">
        <f>'Ведомственная 20-21'!H293</f>
        <v>2290652</v>
      </c>
    </row>
    <row r="107" spans="1:5" ht="15">
      <c r="A107" s="137" t="s">
        <v>288</v>
      </c>
      <c r="B107" s="140" t="s">
        <v>513</v>
      </c>
      <c r="C107" s="143"/>
      <c r="D107" s="273">
        <f>D108</f>
        <v>2356951</v>
      </c>
      <c r="E107" s="273">
        <f>E108</f>
        <v>2356951</v>
      </c>
    </row>
    <row r="108" spans="1:5" ht="30.75">
      <c r="A108" s="137" t="s">
        <v>289</v>
      </c>
      <c r="B108" s="126" t="s">
        <v>290</v>
      </c>
      <c r="C108" s="139"/>
      <c r="D108" s="273">
        <f>D109</f>
        <v>2356951</v>
      </c>
      <c r="E108" s="273">
        <f>E109</f>
        <v>2356951</v>
      </c>
    </row>
    <row r="109" spans="1:5" ht="30.75">
      <c r="A109" s="129" t="s">
        <v>55</v>
      </c>
      <c r="B109" s="128" t="s">
        <v>290</v>
      </c>
      <c r="C109" s="138">
        <v>600</v>
      </c>
      <c r="D109" s="277">
        <f>'Ведомственная 20-21'!G296</f>
        <v>2356951</v>
      </c>
      <c r="E109" s="277">
        <f>'Ведомственная 20-21'!H296</f>
        <v>2356951</v>
      </c>
    </row>
    <row r="110" spans="1:5" ht="46.5">
      <c r="A110" s="217" t="s">
        <v>655</v>
      </c>
      <c r="B110" s="126" t="s">
        <v>474</v>
      </c>
      <c r="C110" s="139"/>
      <c r="D110" s="273">
        <f>D111</f>
        <v>4415441</v>
      </c>
      <c r="E110" s="273">
        <f>E111</f>
        <v>4415441</v>
      </c>
    </row>
    <row r="111" spans="1:5" ht="30.75">
      <c r="A111" s="217" t="s">
        <v>291</v>
      </c>
      <c r="B111" s="126" t="s">
        <v>514</v>
      </c>
      <c r="C111" s="139"/>
      <c r="D111" s="273">
        <f>D112</f>
        <v>4415441</v>
      </c>
      <c r="E111" s="273">
        <f>E112</f>
        <v>4415441</v>
      </c>
    </row>
    <row r="112" spans="1:5" ht="15">
      <c r="A112" s="129" t="s">
        <v>195</v>
      </c>
      <c r="B112" s="205" t="s">
        <v>292</v>
      </c>
      <c r="C112" s="139"/>
      <c r="D112" s="273">
        <f>D113+D114</f>
        <v>4415441</v>
      </c>
      <c r="E112" s="273">
        <f>E113+E114</f>
        <v>4415441</v>
      </c>
    </row>
    <row r="113" spans="1:5" ht="46.5">
      <c r="A113" s="129" t="s">
        <v>54</v>
      </c>
      <c r="B113" s="187" t="s">
        <v>292</v>
      </c>
      <c r="C113" s="143">
        <v>100</v>
      </c>
      <c r="D113" s="277">
        <f>'Ведомственная 20-21'!G302</f>
        <v>4157941</v>
      </c>
      <c r="E113" s="277">
        <f>'Ведомственная 20-21'!H302</f>
        <v>4157941</v>
      </c>
    </row>
    <row r="114" spans="1:5" ht="23.25" customHeight="1">
      <c r="A114" s="129" t="s">
        <v>188</v>
      </c>
      <c r="B114" s="187" t="s">
        <v>292</v>
      </c>
      <c r="C114" s="143">
        <v>200</v>
      </c>
      <c r="D114" s="277">
        <f>'Ведомственная 20-21'!G303</f>
        <v>257500</v>
      </c>
      <c r="E114" s="277">
        <f>'Ведомственная 20-21'!H303</f>
        <v>257500</v>
      </c>
    </row>
    <row r="115" spans="1:5" ht="30.75">
      <c r="A115" s="121" t="s">
        <v>632</v>
      </c>
      <c r="B115" s="131" t="s">
        <v>449</v>
      </c>
      <c r="C115" s="139"/>
      <c r="D115" s="273">
        <f>D116</f>
        <v>230000</v>
      </c>
      <c r="E115" s="273">
        <f>E116</f>
        <v>230000</v>
      </c>
    </row>
    <row r="116" spans="1:5" ht="51.75" customHeight="1">
      <c r="A116" s="121" t="s">
        <v>633</v>
      </c>
      <c r="B116" s="126" t="s">
        <v>487</v>
      </c>
      <c r="C116" s="139"/>
      <c r="D116" s="273">
        <f>D117</f>
        <v>230000</v>
      </c>
      <c r="E116" s="273">
        <f>E117</f>
        <v>230000</v>
      </c>
    </row>
    <row r="117" spans="1:5" ht="46.5">
      <c r="A117" s="121" t="s">
        <v>146</v>
      </c>
      <c r="B117" s="126" t="s">
        <v>493</v>
      </c>
      <c r="C117" s="139"/>
      <c r="D117" s="273">
        <f>D118+D120</f>
        <v>230000</v>
      </c>
      <c r="E117" s="273">
        <f>E118+E120</f>
        <v>230000</v>
      </c>
    </row>
    <row r="118" spans="1:5" ht="15">
      <c r="A118" s="129" t="s">
        <v>357</v>
      </c>
      <c r="B118" s="128" t="s">
        <v>358</v>
      </c>
      <c r="C118" s="138"/>
      <c r="D118" s="277">
        <f>D119</f>
        <v>115000</v>
      </c>
      <c r="E118" s="277">
        <f>E119</f>
        <v>115000</v>
      </c>
    </row>
    <row r="119" spans="1:5" ht="21.75" customHeight="1">
      <c r="A119" s="129" t="s">
        <v>188</v>
      </c>
      <c r="B119" s="128" t="s">
        <v>358</v>
      </c>
      <c r="C119" s="138">
        <v>200</v>
      </c>
      <c r="D119" s="277">
        <f>'Ведомственная 20-21'!G68</f>
        <v>115000</v>
      </c>
      <c r="E119" s="277">
        <f>'Ведомственная 20-21'!H68</f>
        <v>115000</v>
      </c>
    </row>
    <row r="120" spans="1:5" ht="15">
      <c r="A120" s="129" t="s">
        <v>147</v>
      </c>
      <c r="B120" s="128" t="s">
        <v>148</v>
      </c>
      <c r="C120" s="138"/>
      <c r="D120" s="277">
        <f>D121</f>
        <v>115000</v>
      </c>
      <c r="E120" s="277">
        <f>E121</f>
        <v>115000</v>
      </c>
    </row>
    <row r="121" spans="1:5" ht="21.75" customHeight="1">
      <c r="A121" s="129" t="s">
        <v>188</v>
      </c>
      <c r="B121" s="128" t="s">
        <v>148</v>
      </c>
      <c r="C121" s="138">
        <v>200</v>
      </c>
      <c r="D121" s="277">
        <f>'Ведомственная 20-21'!G70</f>
        <v>115000</v>
      </c>
      <c r="E121" s="277">
        <f>'Ведомственная 20-21'!H70</f>
        <v>115000</v>
      </c>
    </row>
    <row r="122" spans="1:5" ht="46.5">
      <c r="A122" s="217" t="s">
        <v>690</v>
      </c>
      <c r="B122" s="131" t="s">
        <v>460</v>
      </c>
      <c r="C122" s="139"/>
      <c r="D122" s="273">
        <f>D123+D131+D138</f>
        <v>2344205</v>
      </c>
      <c r="E122" s="273">
        <f>E123+E131+E138</f>
        <v>2344205</v>
      </c>
    </row>
    <row r="123" spans="1:5" ht="62.25">
      <c r="A123" s="121" t="s">
        <v>657</v>
      </c>
      <c r="B123" s="140" t="s">
        <v>473</v>
      </c>
      <c r="C123" s="139"/>
      <c r="D123" s="273">
        <f>D124+D128</f>
        <v>137000</v>
      </c>
      <c r="E123" s="273">
        <f>E124+E128</f>
        <v>137000</v>
      </c>
    </row>
    <row r="124" spans="1:5" ht="30.75">
      <c r="A124" s="137" t="s">
        <v>239</v>
      </c>
      <c r="B124" s="140" t="s">
        <v>515</v>
      </c>
      <c r="C124" s="139"/>
      <c r="D124" s="273">
        <f>D125</f>
        <v>85000</v>
      </c>
      <c r="E124" s="273">
        <f>E125</f>
        <v>85000</v>
      </c>
    </row>
    <row r="125" spans="1:5" ht="15">
      <c r="A125" s="129" t="s">
        <v>22</v>
      </c>
      <c r="B125" s="142" t="s">
        <v>240</v>
      </c>
      <c r="C125" s="138"/>
      <c r="D125" s="277">
        <f>D126+D127</f>
        <v>85000</v>
      </c>
      <c r="E125" s="277">
        <f>E126+E127</f>
        <v>85000</v>
      </c>
    </row>
    <row r="126" spans="1:5" ht="18.75" customHeight="1">
      <c r="A126" s="129" t="s">
        <v>188</v>
      </c>
      <c r="B126" s="142" t="s">
        <v>240</v>
      </c>
      <c r="C126" s="143">
        <v>200</v>
      </c>
      <c r="D126" s="277">
        <f>'Ведомственная 20-21'!G171</f>
        <v>50000</v>
      </c>
      <c r="E126" s="277">
        <f>'Ведомственная 20-21'!H171</f>
        <v>50000</v>
      </c>
    </row>
    <row r="127" spans="1:5" ht="15">
      <c r="A127" s="129" t="s">
        <v>332</v>
      </c>
      <c r="B127" s="142" t="s">
        <v>240</v>
      </c>
      <c r="C127" s="130">
        <v>300</v>
      </c>
      <c r="D127" s="277">
        <f>'Ведомственная 20-21'!G172</f>
        <v>35000</v>
      </c>
      <c r="E127" s="277">
        <f>'Ведомственная 20-21'!H172</f>
        <v>35000</v>
      </c>
    </row>
    <row r="128" spans="1:5" ht="46.5">
      <c r="A128" s="137" t="s">
        <v>403</v>
      </c>
      <c r="B128" s="140" t="s">
        <v>516</v>
      </c>
      <c r="C128" s="130"/>
      <c r="D128" s="273">
        <f>D129</f>
        <v>52000</v>
      </c>
      <c r="E128" s="273">
        <f>E129</f>
        <v>52000</v>
      </c>
    </row>
    <row r="129" spans="1:5" ht="15">
      <c r="A129" s="129" t="s">
        <v>22</v>
      </c>
      <c r="B129" s="142" t="s">
        <v>241</v>
      </c>
      <c r="C129" s="130"/>
      <c r="D129" s="277">
        <f>D130</f>
        <v>52000</v>
      </c>
      <c r="E129" s="277">
        <f>E130</f>
        <v>52000</v>
      </c>
    </row>
    <row r="130" spans="1:5" ht="18.75" customHeight="1">
      <c r="A130" s="129" t="s">
        <v>188</v>
      </c>
      <c r="B130" s="142" t="s">
        <v>241</v>
      </c>
      <c r="C130" s="130">
        <v>200</v>
      </c>
      <c r="D130" s="277">
        <f>'Ведомственная 20-21'!G175</f>
        <v>52000</v>
      </c>
      <c r="E130" s="277">
        <f>'Ведомственная 20-21'!H175</f>
        <v>52000</v>
      </c>
    </row>
    <row r="131" spans="1:5" ht="78">
      <c r="A131" s="121" t="s">
        <v>672</v>
      </c>
      <c r="B131" s="126" t="s">
        <v>463</v>
      </c>
      <c r="C131" s="139"/>
      <c r="D131" s="273">
        <f>D132+D135</f>
        <v>254900</v>
      </c>
      <c r="E131" s="273">
        <f>E132+E135</f>
        <v>254900</v>
      </c>
    </row>
    <row r="132" spans="1:5" ht="46.5">
      <c r="A132" s="137" t="s">
        <v>404</v>
      </c>
      <c r="B132" s="126" t="s">
        <v>529</v>
      </c>
      <c r="C132" s="139"/>
      <c r="D132" s="273">
        <f>D133</f>
        <v>244900</v>
      </c>
      <c r="E132" s="273">
        <f>E133</f>
        <v>244900</v>
      </c>
    </row>
    <row r="133" spans="1:5" ht="46.5">
      <c r="A133" s="129" t="s">
        <v>307</v>
      </c>
      <c r="B133" s="128" t="s">
        <v>264</v>
      </c>
      <c r="C133" s="138"/>
      <c r="D133" s="277">
        <f>D134</f>
        <v>244900</v>
      </c>
      <c r="E133" s="277">
        <f>E134</f>
        <v>244900</v>
      </c>
    </row>
    <row r="134" spans="1:5" ht="19.5" customHeight="1">
      <c r="A134" s="129" t="s">
        <v>188</v>
      </c>
      <c r="B134" s="128" t="s">
        <v>264</v>
      </c>
      <c r="C134" s="143">
        <v>200</v>
      </c>
      <c r="D134" s="277">
        <f>'Ведомственная 20-21'!G221</f>
        <v>244900</v>
      </c>
      <c r="E134" s="277">
        <f>'Ведомственная 20-21'!H221</f>
        <v>244900</v>
      </c>
    </row>
    <row r="135" spans="1:5" ht="38.25" customHeight="1">
      <c r="A135" s="137" t="s">
        <v>414</v>
      </c>
      <c r="B135" s="126" t="s">
        <v>530</v>
      </c>
      <c r="C135" s="139"/>
      <c r="D135" s="273">
        <f>D136</f>
        <v>10000</v>
      </c>
      <c r="E135" s="273">
        <f>E136</f>
        <v>10000</v>
      </c>
    </row>
    <row r="136" spans="1:5" ht="54" customHeight="1">
      <c r="A136" s="129" t="s">
        <v>307</v>
      </c>
      <c r="B136" s="128" t="s">
        <v>413</v>
      </c>
      <c r="C136" s="138"/>
      <c r="D136" s="277">
        <f>D137</f>
        <v>10000</v>
      </c>
      <c r="E136" s="277">
        <f>E137</f>
        <v>10000</v>
      </c>
    </row>
    <row r="137" spans="1:5" ht="19.5" customHeight="1">
      <c r="A137" s="129" t="s">
        <v>188</v>
      </c>
      <c r="B137" s="128" t="s">
        <v>413</v>
      </c>
      <c r="C137" s="130">
        <v>200</v>
      </c>
      <c r="D137" s="277">
        <f>'Ведомственная 20-21'!G224</f>
        <v>10000</v>
      </c>
      <c r="E137" s="277">
        <f>'Ведомственная 20-21'!H224</f>
        <v>10000</v>
      </c>
    </row>
    <row r="138" spans="1:5" ht="62.25">
      <c r="A138" s="217" t="s">
        <v>658</v>
      </c>
      <c r="B138" s="126" t="s">
        <v>472</v>
      </c>
      <c r="C138" s="139"/>
      <c r="D138" s="273">
        <f>D139</f>
        <v>1952305</v>
      </c>
      <c r="E138" s="273">
        <f>E139</f>
        <v>1952305</v>
      </c>
    </row>
    <row r="139" spans="1:5" ht="30.75">
      <c r="A139" s="121" t="s">
        <v>242</v>
      </c>
      <c r="B139" s="126" t="s">
        <v>517</v>
      </c>
      <c r="C139" s="139"/>
      <c r="D139" s="273">
        <f>D141+D142+D144</f>
        <v>1952305</v>
      </c>
      <c r="E139" s="273">
        <f>E141+E142+E144</f>
        <v>1952305</v>
      </c>
    </row>
    <row r="140" spans="1:5" ht="18.75" customHeight="1">
      <c r="A140" s="121" t="s">
        <v>195</v>
      </c>
      <c r="B140" s="126" t="s">
        <v>256</v>
      </c>
      <c r="C140" s="133"/>
      <c r="D140" s="273">
        <f>D141</f>
        <v>1310369</v>
      </c>
      <c r="E140" s="273">
        <f>E141</f>
        <v>1310369</v>
      </c>
    </row>
    <row r="141" spans="1:5" ht="30.75">
      <c r="A141" s="129" t="s">
        <v>55</v>
      </c>
      <c r="B141" s="128" t="s">
        <v>256</v>
      </c>
      <c r="C141" s="130">
        <v>600</v>
      </c>
      <c r="D141" s="277">
        <f>'Ведомственная 20-21'!G309</f>
        <v>1310369</v>
      </c>
      <c r="E141" s="277">
        <f>'Ведомственная 20-21'!H309</f>
        <v>1310369</v>
      </c>
    </row>
    <row r="142" spans="1:5" ht="15">
      <c r="A142" s="121" t="s">
        <v>259</v>
      </c>
      <c r="B142" s="205" t="s">
        <v>244</v>
      </c>
      <c r="C142" s="138"/>
      <c r="D142" s="273">
        <f>D143</f>
        <v>30000</v>
      </c>
      <c r="E142" s="273">
        <f>E143</f>
        <v>30000</v>
      </c>
    </row>
    <row r="143" spans="1:5" ht="18.75" customHeight="1">
      <c r="A143" s="129" t="s">
        <v>188</v>
      </c>
      <c r="B143" s="187" t="s">
        <v>244</v>
      </c>
      <c r="C143" s="262">
        <v>200</v>
      </c>
      <c r="D143" s="277">
        <f>'Ведомственная 20-21'!G179</f>
        <v>30000</v>
      </c>
      <c r="E143" s="277">
        <f>'Ведомственная 20-21'!H179</f>
        <v>30000</v>
      </c>
    </row>
    <row r="144" spans="1:5" ht="15">
      <c r="A144" s="121" t="s">
        <v>243</v>
      </c>
      <c r="B144" s="126" t="s">
        <v>245</v>
      </c>
      <c r="C144" s="262"/>
      <c r="D144" s="273">
        <f>D145+D146</f>
        <v>611936</v>
      </c>
      <c r="E144" s="273">
        <f>E145+E146</f>
        <v>611936</v>
      </c>
    </row>
    <row r="145" spans="1:5" ht="15">
      <c r="A145" s="129" t="s">
        <v>332</v>
      </c>
      <c r="B145" s="128" t="s">
        <v>245</v>
      </c>
      <c r="C145" s="143">
        <v>300</v>
      </c>
      <c r="D145" s="277">
        <f>'Ведомственная 20-21'!G181</f>
        <v>349026</v>
      </c>
      <c r="E145" s="277">
        <f>'Ведомственная 20-21'!H181</f>
        <v>349026</v>
      </c>
    </row>
    <row r="146" spans="1:5" ht="30.75">
      <c r="A146" s="129" t="s">
        <v>55</v>
      </c>
      <c r="B146" s="128" t="s">
        <v>245</v>
      </c>
      <c r="C146" s="138">
        <v>600</v>
      </c>
      <c r="D146" s="277">
        <f>'Ведомственная 20-21'!G311</f>
        <v>262910</v>
      </c>
      <c r="E146" s="277">
        <f>'Ведомственная 20-21'!H311</f>
        <v>262910</v>
      </c>
    </row>
    <row r="147" spans="1:5" ht="30.75">
      <c r="A147" s="121" t="s">
        <v>634</v>
      </c>
      <c r="B147" s="154" t="s">
        <v>450</v>
      </c>
      <c r="C147" s="141"/>
      <c r="D147" s="273">
        <f aca="true" t="shared" si="1" ref="D147:E150">D148</f>
        <v>45000</v>
      </c>
      <c r="E147" s="273">
        <f t="shared" si="1"/>
        <v>45000</v>
      </c>
    </row>
    <row r="148" spans="1:5" ht="46.5">
      <c r="A148" s="121" t="s">
        <v>635</v>
      </c>
      <c r="B148" s="140" t="s">
        <v>486</v>
      </c>
      <c r="C148" s="141"/>
      <c r="D148" s="273">
        <f t="shared" si="1"/>
        <v>45000</v>
      </c>
      <c r="E148" s="273">
        <f t="shared" si="1"/>
        <v>45000</v>
      </c>
    </row>
    <row r="149" spans="1:5" ht="46.5">
      <c r="A149" s="132" t="s">
        <v>34</v>
      </c>
      <c r="B149" s="140" t="s">
        <v>494</v>
      </c>
      <c r="C149" s="141"/>
      <c r="D149" s="273">
        <f t="shared" si="1"/>
        <v>45000</v>
      </c>
      <c r="E149" s="273">
        <f t="shared" si="1"/>
        <v>45000</v>
      </c>
    </row>
    <row r="150" spans="1:5" ht="15">
      <c r="A150" s="129" t="s">
        <v>224</v>
      </c>
      <c r="B150" s="142" t="s">
        <v>225</v>
      </c>
      <c r="C150" s="143"/>
      <c r="D150" s="277">
        <f t="shared" si="1"/>
        <v>45000</v>
      </c>
      <c r="E150" s="277">
        <f t="shared" si="1"/>
        <v>45000</v>
      </c>
    </row>
    <row r="151" spans="1:5" ht="24.75" customHeight="1">
      <c r="A151" s="129" t="s">
        <v>188</v>
      </c>
      <c r="B151" s="142" t="s">
        <v>225</v>
      </c>
      <c r="C151" s="143">
        <v>200</v>
      </c>
      <c r="D151" s="277">
        <f>'Ведомственная 20-21'!G75</f>
        <v>45000</v>
      </c>
      <c r="E151" s="277">
        <f>'Ведомственная 20-21'!H75</f>
        <v>45000</v>
      </c>
    </row>
    <row r="152" spans="1:5" ht="30.75">
      <c r="A152" s="203" t="s">
        <v>636</v>
      </c>
      <c r="B152" s="131" t="s">
        <v>451</v>
      </c>
      <c r="C152" s="139"/>
      <c r="D152" s="273">
        <f aca="true" t="shared" si="2" ref="D152:E154">D153</f>
        <v>289309</v>
      </c>
      <c r="E152" s="273">
        <f t="shared" si="2"/>
        <v>289309</v>
      </c>
    </row>
    <row r="153" spans="1:5" ht="62.25">
      <c r="A153" s="203" t="s">
        <v>691</v>
      </c>
      <c r="B153" s="126" t="s">
        <v>485</v>
      </c>
      <c r="C153" s="139"/>
      <c r="D153" s="273">
        <f t="shared" si="2"/>
        <v>289309</v>
      </c>
      <c r="E153" s="273">
        <f t="shared" si="2"/>
        <v>289309</v>
      </c>
    </row>
    <row r="154" spans="1:5" ht="30.75">
      <c r="A154" s="137" t="s">
        <v>226</v>
      </c>
      <c r="B154" s="126" t="s">
        <v>495</v>
      </c>
      <c r="C154" s="139"/>
      <c r="D154" s="273">
        <f t="shared" si="2"/>
        <v>289309</v>
      </c>
      <c r="E154" s="273">
        <f t="shared" si="2"/>
        <v>289309</v>
      </c>
    </row>
    <row r="155" spans="1:5" ht="15">
      <c r="A155" s="260" t="s">
        <v>2</v>
      </c>
      <c r="B155" s="142" t="s">
        <v>227</v>
      </c>
      <c r="C155" s="138"/>
      <c r="D155" s="277">
        <f>D156+D157</f>
        <v>289309</v>
      </c>
      <c r="E155" s="277">
        <f>E156+E157</f>
        <v>289309</v>
      </c>
    </row>
    <row r="156" spans="1:5" ht="46.5">
      <c r="A156" s="129" t="s">
        <v>54</v>
      </c>
      <c r="B156" s="142" t="s">
        <v>227</v>
      </c>
      <c r="C156" s="143">
        <v>100</v>
      </c>
      <c r="D156" s="277">
        <f>'Ведомственная 20-21'!G80</f>
        <v>262553</v>
      </c>
      <c r="E156" s="277">
        <f>'Ведомственная 20-21'!H80</f>
        <v>262553</v>
      </c>
    </row>
    <row r="157" spans="1:5" ht="17.25" customHeight="1">
      <c r="A157" s="129" t="s">
        <v>188</v>
      </c>
      <c r="B157" s="142" t="s">
        <v>227</v>
      </c>
      <c r="C157" s="143">
        <v>200</v>
      </c>
      <c r="D157" s="277">
        <f>'Ведомственная 20-21'!G81</f>
        <v>26756</v>
      </c>
      <c r="E157" s="277">
        <f>'Ведомственная 20-21'!H81</f>
        <v>26756</v>
      </c>
    </row>
    <row r="158" spans="1:5" ht="46.5">
      <c r="A158" s="121" t="s">
        <v>692</v>
      </c>
      <c r="B158" s="126" t="s">
        <v>457</v>
      </c>
      <c r="C158" s="139"/>
      <c r="D158" s="273">
        <f>D159+D163</f>
        <v>5851555</v>
      </c>
      <c r="E158" s="273">
        <f>E159+E163</f>
        <v>6254865</v>
      </c>
    </row>
    <row r="159" spans="1:5" ht="62.25">
      <c r="A159" s="121" t="s">
        <v>693</v>
      </c>
      <c r="B159" s="126" t="s">
        <v>478</v>
      </c>
      <c r="C159" s="139"/>
      <c r="D159" s="273">
        <f aca="true" t="shared" si="3" ref="D159:E161">D160</f>
        <v>5801555</v>
      </c>
      <c r="E159" s="273">
        <f t="shared" si="3"/>
        <v>6204865</v>
      </c>
    </row>
    <row r="160" spans="1:5" ht="46.5">
      <c r="A160" s="137" t="s">
        <v>237</v>
      </c>
      <c r="B160" s="126" t="s">
        <v>505</v>
      </c>
      <c r="C160" s="139"/>
      <c r="D160" s="273">
        <f t="shared" si="3"/>
        <v>5801555</v>
      </c>
      <c r="E160" s="273">
        <f t="shared" si="3"/>
        <v>6204865</v>
      </c>
    </row>
    <row r="161" spans="1:5" ht="30.75">
      <c r="A161" s="121" t="s">
        <v>14</v>
      </c>
      <c r="B161" s="140" t="s">
        <v>238</v>
      </c>
      <c r="C161" s="139"/>
      <c r="D161" s="273">
        <f t="shared" si="3"/>
        <v>5801555</v>
      </c>
      <c r="E161" s="273">
        <f t="shared" si="3"/>
        <v>6204865</v>
      </c>
    </row>
    <row r="162" spans="1:5" ht="18" customHeight="1">
      <c r="A162" s="129" t="s">
        <v>188</v>
      </c>
      <c r="B162" s="142" t="s">
        <v>238</v>
      </c>
      <c r="C162" s="138">
        <v>200</v>
      </c>
      <c r="D162" s="277">
        <f>'Ведомственная 20-21'!G144</f>
        <v>5801555</v>
      </c>
      <c r="E162" s="277">
        <f>'Ведомственная 20-21'!H144</f>
        <v>6204865</v>
      </c>
    </row>
    <row r="163" spans="1:5" ht="62.25">
      <c r="A163" s="121" t="s">
        <v>650</v>
      </c>
      <c r="B163" s="154" t="s">
        <v>477</v>
      </c>
      <c r="C163" s="138"/>
      <c r="D163" s="273">
        <f aca="true" t="shared" si="4" ref="D163:E165">D164</f>
        <v>50000</v>
      </c>
      <c r="E163" s="273">
        <f t="shared" si="4"/>
        <v>50000</v>
      </c>
    </row>
    <row r="164" spans="1:5" ht="30.75">
      <c r="A164" s="121" t="s">
        <v>150</v>
      </c>
      <c r="B164" s="126" t="s">
        <v>506</v>
      </c>
      <c r="C164" s="138"/>
      <c r="D164" s="273">
        <f t="shared" si="4"/>
        <v>50000</v>
      </c>
      <c r="E164" s="273">
        <f t="shared" si="4"/>
        <v>50000</v>
      </c>
    </row>
    <row r="165" spans="1:5" ht="30.75">
      <c r="A165" s="129" t="s">
        <v>151</v>
      </c>
      <c r="B165" s="142" t="s">
        <v>152</v>
      </c>
      <c r="C165" s="138"/>
      <c r="D165" s="277">
        <f t="shared" si="4"/>
        <v>50000</v>
      </c>
      <c r="E165" s="277">
        <f t="shared" si="4"/>
        <v>50000</v>
      </c>
    </row>
    <row r="166" spans="1:5" ht="18" customHeight="1">
      <c r="A166" s="129" t="s">
        <v>188</v>
      </c>
      <c r="B166" s="142" t="s">
        <v>152</v>
      </c>
      <c r="C166" s="138">
        <v>200</v>
      </c>
      <c r="D166" s="277">
        <f>'Ведомственная 20-21'!G148</f>
        <v>50000</v>
      </c>
      <c r="E166" s="277">
        <f>'Ведомственная 20-21'!H148</f>
        <v>50000</v>
      </c>
    </row>
    <row r="167" spans="1:5" ht="30.75">
      <c r="A167" s="203" t="s">
        <v>670</v>
      </c>
      <c r="B167" s="126" t="s">
        <v>455</v>
      </c>
      <c r="C167" s="139"/>
      <c r="D167" s="273">
        <f>D168+D173</f>
        <v>312200</v>
      </c>
      <c r="E167" s="273">
        <f>E168+E173</f>
        <v>312200</v>
      </c>
    </row>
    <row r="168" spans="1:5" ht="46.5">
      <c r="A168" s="203" t="s">
        <v>671</v>
      </c>
      <c r="B168" s="126" t="s">
        <v>532</v>
      </c>
      <c r="C168" s="139"/>
      <c r="D168" s="273">
        <f>D169</f>
        <v>292200</v>
      </c>
      <c r="E168" s="273">
        <f>E169</f>
        <v>292200</v>
      </c>
    </row>
    <row r="169" spans="1:5" ht="30.75">
      <c r="A169" s="203" t="s">
        <v>252</v>
      </c>
      <c r="B169" s="126" t="s">
        <v>535</v>
      </c>
      <c r="C169" s="139"/>
      <c r="D169" s="273">
        <f>D170</f>
        <v>292200</v>
      </c>
      <c r="E169" s="273">
        <f>E170</f>
        <v>292200</v>
      </c>
    </row>
    <row r="170" spans="1:5" ht="30.75">
      <c r="A170" s="135" t="s">
        <v>360</v>
      </c>
      <c r="B170" s="142" t="s">
        <v>253</v>
      </c>
      <c r="C170" s="138"/>
      <c r="D170" s="277">
        <f>D171+D172</f>
        <v>292200</v>
      </c>
      <c r="E170" s="277">
        <f>E171+E172</f>
        <v>292200</v>
      </c>
    </row>
    <row r="171" spans="1:5" ht="46.5">
      <c r="A171" s="129" t="s">
        <v>54</v>
      </c>
      <c r="B171" s="142" t="s">
        <v>253</v>
      </c>
      <c r="C171" s="143">
        <v>100</v>
      </c>
      <c r="D171" s="277">
        <f>'Ведомственная 20-21'!G213</f>
        <v>290961</v>
      </c>
      <c r="E171" s="277">
        <f>'Ведомственная 20-21'!H213</f>
        <v>290961</v>
      </c>
    </row>
    <row r="172" spans="1:5" ht="21.75" customHeight="1">
      <c r="A172" s="129" t="s">
        <v>188</v>
      </c>
      <c r="B172" s="142" t="s">
        <v>253</v>
      </c>
      <c r="C172" s="143">
        <v>200</v>
      </c>
      <c r="D172" s="277">
        <f>'Ведомственная 20-21'!G214</f>
        <v>1239</v>
      </c>
      <c r="E172" s="277">
        <f>'Ведомственная 20-21'!H214</f>
        <v>1239</v>
      </c>
    </row>
    <row r="173" spans="1:5" ht="46.5">
      <c r="A173" s="121" t="s">
        <v>694</v>
      </c>
      <c r="B173" s="140" t="s">
        <v>481</v>
      </c>
      <c r="C173" s="141"/>
      <c r="D173" s="273">
        <f>D174+D177+D180</f>
        <v>20000</v>
      </c>
      <c r="E173" s="273">
        <f>E174+E177+E180</f>
        <v>20000</v>
      </c>
    </row>
    <row r="174" spans="1:5" ht="30.75">
      <c r="A174" s="121" t="s">
        <v>165</v>
      </c>
      <c r="B174" s="140" t="s">
        <v>500</v>
      </c>
      <c r="C174" s="141"/>
      <c r="D174" s="273">
        <f>D175</f>
        <v>10000</v>
      </c>
      <c r="E174" s="273">
        <f>E175</f>
        <v>10000</v>
      </c>
    </row>
    <row r="175" spans="1:5" ht="30.75">
      <c r="A175" s="129" t="s">
        <v>312</v>
      </c>
      <c r="B175" s="142" t="s">
        <v>234</v>
      </c>
      <c r="C175" s="143"/>
      <c r="D175" s="277">
        <f>D176</f>
        <v>10000</v>
      </c>
      <c r="E175" s="277">
        <f>E176</f>
        <v>10000</v>
      </c>
    </row>
    <row r="176" spans="1:5" ht="21.75" customHeight="1">
      <c r="A176" s="129" t="s">
        <v>188</v>
      </c>
      <c r="B176" s="142" t="s">
        <v>234</v>
      </c>
      <c r="C176" s="143">
        <v>200</v>
      </c>
      <c r="D176" s="277">
        <f>'Ведомственная 20-21'!G124</f>
        <v>10000</v>
      </c>
      <c r="E176" s="277">
        <f>'Ведомственная 20-21'!H124</f>
        <v>10000</v>
      </c>
    </row>
    <row r="177" spans="1:5" ht="30.75">
      <c r="A177" s="121" t="s">
        <v>233</v>
      </c>
      <c r="B177" s="154" t="s">
        <v>501</v>
      </c>
      <c r="C177" s="141"/>
      <c r="D177" s="273">
        <f>D178</f>
        <v>5000</v>
      </c>
      <c r="E177" s="273">
        <f>E178</f>
        <v>5000</v>
      </c>
    </row>
    <row r="178" spans="1:5" ht="30.75">
      <c r="A178" s="129" t="s">
        <v>312</v>
      </c>
      <c r="B178" s="128" t="s">
        <v>32</v>
      </c>
      <c r="C178" s="143"/>
      <c r="D178" s="277">
        <f>D179</f>
        <v>5000</v>
      </c>
      <c r="E178" s="277">
        <f>E179</f>
        <v>5000</v>
      </c>
    </row>
    <row r="179" spans="1:5" ht="21.75" customHeight="1">
      <c r="A179" s="129" t="s">
        <v>188</v>
      </c>
      <c r="B179" s="128" t="s">
        <v>32</v>
      </c>
      <c r="C179" s="143">
        <v>200</v>
      </c>
      <c r="D179" s="277">
        <f>'Ведомственная 20-21'!G127</f>
        <v>5000</v>
      </c>
      <c r="E179" s="277">
        <f>'Ведомственная 20-21'!H127</f>
        <v>5000</v>
      </c>
    </row>
    <row r="180" spans="1:5" ht="30.75">
      <c r="A180" s="121" t="s">
        <v>187</v>
      </c>
      <c r="B180" s="131" t="s">
        <v>502</v>
      </c>
      <c r="C180" s="133"/>
      <c r="D180" s="273">
        <f>D181</f>
        <v>5000</v>
      </c>
      <c r="E180" s="273">
        <f>E181</f>
        <v>5000</v>
      </c>
    </row>
    <row r="181" spans="1:5" ht="30.75">
      <c r="A181" s="129" t="s">
        <v>312</v>
      </c>
      <c r="B181" s="128" t="s">
        <v>186</v>
      </c>
      <c r="C181" s="130"/>
      <c r="D181" s="277">
        <f>D182</f>
        <v>5000</v>
      </c>
      <c r="E181" s="277">
        <f>E182</f>
        <v>5000</v>
      </c>
    </row>
    <row r="182" spans="1:5" ht="21.75" customHeight="1">
      <c r="A182" s="129" t="s">
        <v>188</v>
      </c>
      <c r="B182" s="128" t="s">
        <v>186</v>
      </c>
      <c r="C182" s="130">
        <v>200</v>
      </c>
      <c r="D182" s="277">
        <f>'Ведомственная 20-21'!G130</f>
        <v>5000</v>
      </c>
      <c r="E182" s="277">
        <f>'Ведомственная 20-21'!H130</f>
        <v>5000</v>
      </c>
    </row>
    <row r="183" spans="1:5" ht="46.5">
      <c r="A183" s="217" t="s">
        <v>640</v>
      </c>
      <c r="B183" s="126" t="s">
        <v>454</v>
      </c>
      <c r="C183" s="139"/>
      <c r="D183" s="273">
        <f>D184+D188</f>
        <v>324000</v>
      </c>
      <c r="E183" s="273">
        <f>E184+E188</f>
        <v>324000</v>
      </c>
    </row>
    <row r="184" spans="1:5" ht="93">
      <c r="A184" s="121" t="s">
        <v>641</v>
      </c>
      <c r="B184" s="131" t="s">
        <v>533</v>
      </c>
      <c r="C184" s="122"/>
      <c r="D184" s="273">
        <f aca="true" t="shared" si="5" ref="D184:E186">D185</f>
        <v>40000</v>
      </c>
      <c r="E184" s="273">
        <f t="shared" si="5"/>
        <v>40000</v>
      </c>
    </row>
    <row r="185" spans="1:5" ht="30.75">
      <c r="A185" s="132" t="s">
        <v>412</v>
      </c>
      <c r="B185" s="126" t="s">
        <v>534</v>
      </c>
      <c r="C185" s="139"/>
      <c r="D185" s="273">
        <f t="shared" si="5"/>
        <v>40000</v>
      </c>
      <c r="E185" s="273">
        <f t="shared" si="5"/>
        <v>40000</v>
      </c>
    </row>
    <row r="186" spans="1:5" ht="30.75">
      <c r="A186" s="129" t="s">
        <v>59</v>
      </c>
      <c r="B186" s="142" t="s">
        <v>411</v>
      </c>
      <c r="C186" s="149"/>
      <c r="D186" s="277">
        <f t="shared" si="5"/>
        <v>40000</v>
      </c>
      <c r="E186" s="277">
        <f t="shared" si="5"/>
        <v>40000</v>
      </c>
    </row>
    <row r="187" spans="1:5" ht="18.75" customHeight="1">
      <c r="A187" s="129" t="s">
        <v>188</v>
      </c>
      <c r="B187" s="142" t="s">
        <v>411</v>
      </c>
      <c r="C187" s="143">
        <v>200</v>
      </c>
      <c r="D187" s="277">
        <f>'Ведомственная 20-21'!G108</f>
        <v>40000</v>
      </c>
      <c r="E187" s="277">
        <f>'Ведомственная 20-21'!H108</f>
        <v>40000</v>
      </c>
    </row>
    <row r="188" spans="1:5" ht="82.5" customHeight="1">
      <c r="A188" s="121" t="s">
        <v>642</v>
      </c>
      <c r="B188" s="126" t="s">
        <v>482</v>
      </c>
      <c r="C188" s="139"/>
      <c r="D188" s="273">
        <f>D192+D195+D189</f>
        <v>284000</v>
      </c>
      <c r="E188" s="273">
        <f>E192+E195+E189</f>
        <v>284000</v>
      </c>
    </row>
    <row r="189" spans="1:5" ht="30.75">
      <c r="A189" s="137" t="s">
        <v>183</v>
      </c>
      <c r="B189" s="126" t="s">
        <v>497</v>
      </c>
      <c r="C189" s="139"/>
      <c r="D189" s="273">
        <f>D190</f>
        <v>30000</v>
      </c>
      <c r="E189" s="273">
        <f>E190</f>
        <v>30000</v>
      </c>
    </row>
    <row r="190" spans="1:5" ht="30.75">
      <c r="A190" s="129" t="s">
        <v>59</v>
      </c>
      <c r="B190" s="142" t="s">
        <v>185</v>
      </c>
      <c r="C190" s="149"/>
      <c r="D190" s="277">
        <f>D191</f>
        <v>30000</v>
      </c>
      <c r="E190" s="277">
        <f>E191</f>
        <v>30000</v>
      </c>
    </row>
    <row r="191" spans="1:5" ht="21.75" customHeight="1">
      <c r="A191" s="129" t="s">
        <v>188</v>
      </c>
      <c r="B191" s="142" t="s">
        <v>185</v>
      </c>
      <c r="C191" s="143">
        <v>200</v>
      </c>
      <c r="D191" s="277">
        <f>'Ведомственная 20-21'!G112</f>
        <v>30000</v>
      </c>
      <c r="E191" s="277">
        <f>'Ведомственная 20-21'!H112</f>
        <v>30000</v>
      </c>
    </row>
    <row r="192" spans="1:5" ht="21.75" customHeight="1">
      <c r="A192" s="137" t="s">
        <v>231</v>
      </c>
      <c r="B192" s="140" t="s">
        <v>498</v>
      </c>
      <c r="C192" s="143"/>
      <c r="D192" s="273">
        <f>D193</f>
        <v>244000</v>
      </c>
      <c r="E192" s="273">
        <f>E193</f>
        <v>244000</v>
      </c>
    </row>
    <row r="193" spans="1:5" ht="30.75">
      <c r="A193" s="129" t="s">
        <v>59</v>
      </c>
      <c r="B193" s="142" t="s">
        <v>315</v>
      </c>
      <c r="C193" s="279"/>
      <c r="D193" s="277">
        <f>D194</f>
        <v>244000</v>
      </c>
      <c r="E193" s="277">
        <f>E194</f>
        <v>244000</v>
      </c>
    </row>
    <row r="194" spans="1:5" ht="21.75" customHeight="1">
      <c r="A194" s="129" t="s">
        <v>188</v>
      </c>
      <c r="B194" s="142" t="s">
        <v>315</v>
      </c>
      <c r="C194" s="143">
        <v>200</v>
      </c>
      <c r="D194" s="277">
        <f>'Ведомственная 20-21'!G115</f>
        <v>244000</v>
      </c>
      <c r="E194" s="277">
        <f>'Ведомственная 20-21'!H115</f>
        <v>244000</v>
      </c>
    </row>
    <row r="195" spans="1:5" ht="30.75">
      <c r="A195" s="137" t="s">
        <v>232</v>
      </c>
      <c r="B195" s="140" t="s">
        <v>499</v>
      </c>
      <c r="C195" s="143"/>
      <c r="D195" s="273">
        <f>D196</f>
        <v>10000</v>
      </c>
      <c r="E195" s="273">
        <f>E196</f>
        <v>10000</v>
      </c>
    </row>
    <row r="196" spans="1:5" ht="30.75">
      <c r="A196" s="129" t="s">
        <v>59</v>
      </c>
      <c r="B196" s="142" t="s">
        <v>316</v>
      </c>
      <c r="C196" s="279"/>
      <c r="D196" s="277">
        <f>D197</f>
        <v>10000</v>
      </c>
      <c r="E196" s="277">
        <f>E197</f>
        <v>10000</v>
      </c>
    </row>
    <row r="197" spans="1:5" ht="21.75" customHeight="1">
      <c r="A197" s="129" t="s">
        <v>188</v>
      </c>
      <c r="B197" s="142" t="s">
        <v>316</v>
      </c>
      <c r="C197" s="143">
        <v>200</v>
      </c>
      <c r="D197" s="277">
        <f>'Ведомственная 20-21'!G118</f>
        <v>10000</v>
      </c>
      <c r="E197" s="277">
        <f>'Ведомственная 20-21'!H118</f>
        <v>10000</v>
      </c>
    </row>
    <row r="198" spans="1:5" ht="46.5">
      <c r="A198" s="217" t="s">
        <v>673</v>
      </c>
      <c r="B198" s="140" t="s">
        <v>443</v>
      </c>
      <c r="C198" s="280"/>
      <c r="D198" s="273">
        <f>D199+D203</f>
        <v>6519697</v>
      </c>
      <c r="E198" s="273">
        <f>E199+E203</f>
        <v>6235809</v>
      </c>
    </row>
    <row r="199" spans="1:5" ht="48" customHeight="1">
      <c r="A199" s="203" t="s">
        <v>695</v>
      </c>
      <c r="B199" s="140" t="s">
        <v>462</v>
      </c>
      <c r="C199" s="280"/>
      <c r="D199" s="273">
        <f aca="true" t="shared" si="6" ref="D199:E201">D200</f>
        <v>4069057</v>
      </c>
      <c r="E199" s="273">
        <f t="shared" si="6"/>
        <v>3785169</v>
      </c>
    </row>
    <row r="200" spans="1:5" ht="30.75">
      <c r="A200" s="137" t="s">
        <v>277</v>
      </c>
      <c r="B200" s="140" t="s">
        <v>531</v>
      </c>
      <c r="C200" s="280"/>
      <c r="D200" s="273">
        <f t="shared" si="6"/>
        <v>4069057</v>
      </c>
      <c r="E200" s="273">
        <f t="shared" si="6"/>
        <v>3785169</v>
      </c>
    </row>
    <row r="201" spans="1:5" ht="30.75">
      <c r="A201" s="260" t="s">
        <v>260</v>
      </c>
      <c r="B201" s="142" t="s">
        <v>276</v>
      </c>
      <c r="C201" s="279"/>
      <c r="D201" s="277">
        <f t="shared" si="6"/>
        <v>4069057</v>
      </c>
      <c r="E201" s="277">
        <f t="shared" si="6"/>
        <v>3785169</v>
      </c>
    </row>
    <row r="202" spans="1:5" ht="15">
      <c r="A202" s="263" t="s">
        <v>331</v>
      </c>
      <c r="B202" s="142" t="s">
        <v>276</v>
      </c>
      <c r="C202" s="143">
        <v>500</v>
      </c>
      <c r="D202" s="277">
        <f>'Ведомственная 20-21'!G265</f>
        <v>4069057</v>
      </c>
      <c r="E202" s="277">
        <f>'Ведомственная 20-21'!H265</f>
        <v>3785169</v>
      </c>
    </row>
    <row r="203" spans="1:5" ht="62.25">
      <c r="A203" s="217" t="s">
        <v>627</v>
      </c>
      <c r="B203" s="140" t="s">
        <v>444</v>
      </c>
      <c r="C203" s="280"/>
      <c r="D203" s="273">
        <f>D204</f>
        <v>2450640</v>
      </c>
      <c r="E203" s="273">
        <f>E204</f>
        <v>2450640</v>
      </c>
    </row>
    <row r="204" spans="1:5" ht="30.75">
      <c r="A204" s="137" t="s">
        <v>406</v>
      </c>
      <c r="B204" s="140" t="s">
        <v>445</v>
      </c>
      <c r="C204" s="280"/>
      <c r="D204" s="273">
        <f>D205</f>
        <v>2450640</v>
      </c>
      <c r="E204" s="273">
        <f>E205</f>
        <v>2450640</v>
      </c>
    </row>
    <row r="205" spans="1:5" ht="15">
      <c r="A205" s="264" t="s">
        <v>208</v>
      </c>
      <c r="B205" s="142" t="s">
        <v>268</v>
      </c>
      <c r="C205" s="279"/>
      <c r="D205" s="277">
        <f>D206+D207</f>
        <v>2450640</v>
      </c>
      <c r="E205" s="277">
        <f>E206+E207</f>
        <v>2450640</v>
      </c>
    </row>
    <row r="206" spans="1:5" ht="46.5">
      <c r="A206" s="129" t="s">
        <v>54</v>
      </c>
      <c r="B206" s="142" t="s">
        <v>268</v>
      </c>
      <c r="C206" s="143">
        <v>100</v>
      </c>
      <c r="D206" s="277">
        <f>'Ведомственная 20-21'!G232</f>
        <v>2202040</v>
      </c>
      <c r="E206" s="277">
        <f>'Ведомственная 20-21'!H232</f>
        <v>2202040</v>
      </c>
    </row>
    <row r="207" spans="1:5" ht="21.75" customHeight="1">
      <c r="A207" s="129" t="s">
        <v>188</v>
      </c>
      <c r="B207" s="142" t="s">
        <v>268</v>
      </c>
      <c r="C207" s="143">
        <v>200</v>
      </c>
      <c r="D207" s="277">
        <f>'Ведомственная 20-21'!G233</f>
        <v>248600</v>
      </c>
      <c r="E207" s="277">
        <f>'Ведомственная 20-21'!H233</f>
        <v>248600</v>
      </c>
    </row>
    <row r="208" spans="1:5" ht="30.75">
      <c r="A208" s="203" t="s">
        <v>645</v>
      </c>
      <c r="B208" s="140" t="s">
        <v>456</v>
      </c>
      <c r="C208" s="280"/>
      <c r="D208" s="273">
        <f>D209+D213</f>
        <v>326200</v>
      </c>
      <c r="E208" s="273">
        <f>E209+E213</f>
        <v>326200</v>
      </c>
    </row>
    <row r="209" spans="1:5" ht="46.5">
      <c r="A209" s="121" t="s">
        <v>646</v>
      </c>
      <c r="B209" s="140" t="s">
        <v>480</v>
      </c>
      <c r="C209" s="280"/>
      <c r="D209" s="273">
        <f aca="true" t="shared" si="7" ref="D209:E211">D210</f>
        <v>34000</v>
      </c>
      <c r="E209" s="273">
        <f t="shared" si="7"/>
        <v>34000</v>
      </c>
    </row>
    <row r="210" spans="1:5" ht="30.75">
      <c r="A210" s="137" t="s">
        <v>407</v>
      </c>
      <c r="B210" s="140" t="s">
        <v>503</v>
      </c>
      <c r="C210" s="280"/>
      <c r="D210" s="273">
        <f t="shared" si="7"/>
        <v>34000</v>
      </c>
      <c r="E210" s="273">
        <f t="shared" si="7"/>
        <v>34000</v>
      </c>
    </row>
    <row r="211" spans="1:5" ht="15">
      <c r="A211" s="129" t="s">
        <v>196</v>
      </c>
      <c r="B211" s="187" t="s">
        <v>278</v>
      </c>
      <c r="C211" s="279"/>
      <c r="D211" s="277">
        <f t="shared" si="7"/>
        <v>34000</v>
      </c>
      <c r="E211" s="277">
        <f t="shared" si="7"/>
        <v>34000</v>
      </c>
    </row>
    <row r="212" spans="1:5" ht="30.75">
      <c r="A212" s="129" t="s">
        <v>55</v>
      </c>
      <c r="B212" s="187" t="s">
        <v>278</v>
      </c>
      <c r="C212" s="143">
        <v>600</v>
      </c>
      <c r="D212" s="277">
        <f>'Ведомственная 20-21'!G273</f>
        <v>34000</v>
      </c>
      <c r="E212" s="277">
        <f>'Ведомственная 20-21'!H273</f>
        <v>34000</v>
      </c>
    </row>
    <row r="213" spans="1:5" ht="46.5">
      <c r="A213" s="203" t="s">
        <v>696</v>
      </c>
      <c r="B213" s="140" t="s">
        <v>479</v>
      </c>
      <c r="C213" s="280"/>
      <c r="D213" s="273">
        <f>D214</f>
        <v>292200</v>
      </c>
      <c r="E213" s="273">
        <f>E214</f>
        <v>292200</v>
      </c>
    </row>
    <row r="214" spans="1:5" ht="46.5">
      <c r="A214" s="203" t="s">
        <v>235</v>
      </c>
      <c r="B214" s="140" t="s">
        <v>504</v>
      </c>
      <c r="C214" s="280"/>
      <c r="D214" s="273">
        <f>D215</f>
        <v>292200</v>
      </c>
      <c r="E214" s="273">
        <f>E215</f>
        <v>292200</v>
      </c>
    </row>
    <row r="215" spans="1:5" ht="15">
      <c r="A215" s="260" t="s">
        <v>3</v>
      </c>
      <c r="B215" s="142" t="s">
        <v>236</v>
      </c>
      <c r="C215" s="279"/>
      <c r="D215" s="277">
        <f>D216+D217</f>
        <v>292200</v>
      </c>
      <c r="E215" s="277">
        <f>E216+E217</f>
        <v>292200</v>
      </c>
    </row>
    <row r="216" spans="1:5" ht="46.5">
      <c r="A216" s="129" t="s">
        <v>54</v>
      </c>
      <c r="B216" s="142" t="s">
        <v>236</v>
      </c>
      <c r="C216" s="143">
        <v>100</v>
      </c>
      <c r="D216" s="277">
        <f>'Ведомственная 20-21'!G137</f>
        <v>290200</v>
      </c>
      <c r="E216" s="277">
        <f>'Ведомственная 20-21'!H137</f>
        <v>290200</v>
      </c>
    </row>
    <row r="217" spans="1:5" ht="21.75" customHeight="1">
      <c r="A217" s="129" t="s">
        <v>188</v>
      </c>
      <c r="B217" s="142" t="s">
        <v>236</v>
      </c>
      <c r="C217" s="143">
        <v>200</v>
      </c>
      <c r="D217" s="277">
        <f>'Ведомственная 20-21'!G138</f>
        <v>2000</v>
      </c>
      <c r="E217" s="277">
        <f>'Ведомственная 20-21'!H138</f>
        <v>2000</v>
      </c>
    </row>
    <row r="218" spans="1:5" ht="30.75">
      <c r="A218" s="121" t="s">
        <v>621</v>
      </c>
      <c r="B218" s="126" t="s">
        <v>458</v>
      </c>
      <c r="C218" s="139"/>
      <c r="D218" s="273">
        <f>D223+D219</f>
        <v>479000</v>
      </c>
      <c r="E218" s="273">
        <f>E223+E219</f>
        <v>479000</v>
      </c>
    </row>
    <row r="219" spans="1:5" ht="37.5" customHeight="1">
      <c r="A219" s="121" t="s">
        <v>622</v>
      </c>
      <c r="B219" s="126" t="s">
        <v>476</v>
      </c>
      <c r="C219" s="139"/>
      <c r="D219" s="273">
        <f aca="true" t="shared" si="8" ref="D219:E221">D220</f>
        <v>230000</v>
      </c>
      <c r="E219" s="273">
        <f t="shared" si="8"/>
        <v>230000</v>
      </c>
    </row>
    <row r="220" spans="1:5" ht="30.75">
      <c r="A220" s="121" t="s">
        <v>24</v>
      </c>
      <c r="B220" s="126" t="s">
        <v>507</v>
      </c>
      <c r="C220" s="139"/>
      <c r="D220" s="273">
        <f t="shared" si="8"/>
        <v>230000</v>
      </c>
      <c r="E220" s="273">
        <f t="shared" si="8"/>
        <v>230000</v>
      </c>
    </row>
    <row r="221" spans="1:5" ht="30.75">
      <c r="A221" s="129" t="s">
        <v>25</v>
      </c>
      <c r="B221" s="128" t="s">
        <v>26</v>
      </c>
      <c r="C221" s="138"/>
      <c r="D221" s="277">
        <f t="shared" si="8"/>
        <v>230000</v>
      </c>
      <c r="E221" s="277">
        <f t="shared" si="8"/>
        <v>230000</v>
      </c>
    </row>
    <row r="222" spans="1:5" ht="21.75" customHeight="1">
      <c r="A222" s="129" t="s">
        <v>188</v>
      </c>
      <c r="B222" s="128" t="s">
        <v>26</v>
      </c>
      <c r="C222" s="138">
        <v>200</v>
      </c>
      <c r="D222" s="277">
        <f>'Ведомственная 20-21'!G154</f>
        <v>230000</v>
      </c>
      <c r="E222" s="277">
        <f>'Ведомственная 20-21'!H154</f>
        <v>230000</v>
      </c>
    </row>
    <row r="223" spans="1:5" ht="46.5">
      <c r="A223" s="121" t="s">
        <v>623</v>
      </c>
      <c r="B223" s="126" t="s">
        <v>475</v>
      </c>
      <c r="C223" s="139"/>
      <c r="D223" s="273">
        <f>D224+D227+D230</f>
        <v>249000</v>
      </c>
      <c r="E223" s="273">
        <f>E224+E227+E230</f>
        <v>249000</v>
      </c>
    </row>
    <row r="224" spans="1:5" ht="30.75">
      <c r="A224" s="121" t="s">
        <v>376</v>
      </c>
      <c r="B224" s="126" t="s">
        <v>508</v>
      </c>
      <c r="C224" s="139"/>
      <c r="D224" s="273">
        <f>D225</f>
        <v>140000</v>
      </c>
      <c r="E224" s="273">
        <f>E225</f>
        <v>140000</v>
      </c>
    </row>
    <row r="225" spans="1:5" ht="30.75">
      <c r="A225" s="129" t="s">
        <v>25</v>
      </c>
      <c r="B225" s="128" t="s">
        <v>149</v>
      </c>
      <c r="C225" s="138"/>
      <c r="D225" s="277">
        <f>D226</f>
        <v>140000</v>
      </c>
      <c r="E225" s="277">
        <f>E226</f>
        <v>140000</v>
      </c>
    </row>
    <row r="226" spans="1:5" ht="21.75" customHeight="1">
      <c r="A226" s="159" t="s">
        <v>188</v>
      </c>
      <c r="B226" s="128" t="s">
        <v>149</v>
      </c>
      <c r="C226" s="138">
        <v>200</v>
      </c>
      <c r="D226" s="277">
        <f>'Ведомственная 20-21'!G158</f>
        <v>140000</v>
      </c>
      <c r="E226" s="277">
        <f>'Ведомственная 20-21'!H158</f>
        <v>140000</v>
      </c>
    </row>
    <row r="227" spans="1:5" ht="81.75" customHeight="1">
      <c r="A227" s="284" t="s">
        <v>431</v>
      </c>
      <c r="B227" s="126" t="s">
        <v>509</v>
      </c>
      <c r="C227" s="139"/>
      <c r="D227" s="273">
        <f>D228</f>
        <v>79000</v>
      </c>
      <c r="E227" s="273">
        <f>E228</f>
        <v>79000</v>
      </c>
    </row>
    <row r="228" spans="1:5" ht="35.25" customHeight="1">
      <c r="A228" s="129" t="s">
        <v>25</v>
      </c>
      <c r="B228" s="128" t="s">
        <v>432</v>
      </c>
      <c r="C228" s="138"/>
      <c r="D228" s="277">
        <f>D229</f>
        <v>79000</v>
      </c>
      <c r="E228" s="277">
        <f>E229</f>
        <v>79000</v>
      </c>
    </row>
    <row r="229" spans="1:5" ht="21.75" customHeight="1">
      <c r="A229" s="159" t="s">
        <v>188</v>
      </c>
      <c r="B229" s="128" t="s">
        <v>432</v>
      </c>
      <c r="C229" s="138">
        <v>200</v>
      </c>
      <c r="D229" s="277">
        <f>'Ведомственная 20-21'!G161</f>
        <v>79000</v>
      </c>
      <c r="E229" s="277">
        <f>'Ведомственная 20-21'!H161</f>
        <v>79000</v>
      </c>
    </row>
    <row r="230" spans="1:5" ht="68.25" customHeight="1">
      <c r="A230" s="284" t="s">
        <v>615</v>
      </c>
      <c r="B230" s="126" t="s">
        <v>617</v>
      </c>
      <c r="C230" s="139"/>
      <c r="D230" s="273">
        <f>D231</f>
        <v>30000</v>
      </c>
      <c r="E230" s="273">
        <f>E231</f>
        <v>30000</v>
      </c>
    </row>
    <row r="231" spans="1:5" ht="33" customHeight="1">
      <c r="A231" s="129" t="s">
        <v>25</v>
      </c>
      <c r="B231" s="128" t="s">
        <v>616</v>
      </c>
      <c r="C231" s="138"/>
      <c r="D231" s="277">
        <f>D232</f>
        <v>30000</v>
      </c>
      <c r="E231" s="277">
        <f>E232</f>
        <v>30000</v>
      </c>
    </row>
    <row r="232" spans="1:5" ht="18.75" customHeight="1">
      <c r="A232" s="159" t="s">
        <v>188</v>
      </c>
      <c r="B232" s="128" t="s">
        <v>616</v>
      </c>
      <c r="C232" s="138">
        <v>200</v>
      </c>
      <c r="D232" s="277">
        <f>'Ведомственная 20-21'!G164</f>
        <v>30000</v>
      </c>
      <c r="E232" s="277">
        <f>'Ведомственная 20-21'!H164</f>
        <v>30000</v>
      </c>
    </row>
    <row r="233" spans="1:5" ht="46.5">
      <c r="A233" s="121" t="s">
        <v>638</v>
      </c>
      <c r="B233" s="140" t="s">
        <v>452</v>
      </c>
      <c r="C233" s="141"/>
      <c r="D233" s="273">
        <f aca="true" t="shared" si="9" ref="D233:E236">D234</f>
        <v>30000</v>
      </c>
      <c r="E233" s="273">
        <f t="shared" si="9"/>
        <v>30000</v>
      </c>
    </row>
    <row r="234" spans="1:5" ht="62.25">
      <c r="A234" s="121" t="s">
        <v>677</v>
      </c>
      <c r="B234" s="140" t="s">
        <v>484</v>
      </c>
      <c r="C234" s="141"/>
      <c r="D234" s="273">
        <f t="shared" si="9"/>
        <v>30000</v>
      </c>
      <c r="E234" s="273">
        <f t="shared" si="9"/>
        <v>30000</v>
      </c>
    </row>
    <row r="235" spans="1:5" ht="46.5">
      <c r="A235" s="121" t="s">
        <v>7</v>
      </c>
      <c r="B235" s="140" t="s">
        <v>496</v>
      </c>
      <c r="C235" s="141"/>
      <c r="D235" s="273">
        <f t="shared" si="9"/>
        <v>30000</v>
      </c>
      <c r="E235" s="273">
        <f t="shared" si="9"/>
        <v>30000</v>
      </c>
    </row>
    <row r="236" spans="1:5" ht="15">
      <c r="A236" s="129" t="s">
        <v>8</v>
      </c>
      <c r="B236" s="142" t="s">
        <v>9</v>
      </c>
      <c r="C236" s="143"/>
      <c r="D236" s="277">
        <f t="shared" si="9"/>
        <v>30000</v>
      </c>
      <c r="E236" s="277">
        <f t="shared" si="9"/>
        <v>30000</v>
      </c>
    </row>
    <row r="237" spans="1:5" ht="15">
      <c r="A237" s="129" t="s">
        <v>332</v>
      </c>
      <c r="B237" s="142" t="s">
        <v>9</v>
      </c>
      <c r="C237" s="143">
        <v>300</v>
      </c>
      <c r="D237" s="277">
        <f>'Ведомственная 20-21'!G86</f>
        <v>30000</v>
      </c>
      <c r="E237" s="277">
        <f>'Ведомственная 20-21'!H86</f>
        <v>30000</v>
      </c>
    </row>
    <row r="238" spans="1:5" ht="46.5">
      <c r="A238" s="121" t="s">
        <v>665</v>
      </c>
      <c r="B238" s="126" t="s">
        <v>439</v>
      </c>
      <c r="C238" s="143"/>
      <c r="D238" s="273">
        <f>D239</f>
        <v>41232</v>
      </c>
      <c r="E238" s="273">
        <f>E239</f>
        <v>41232</v>
      </c>
    </row>
    <row r="239" spans="1:5" ht="78">
      <c r="A239" s="121" t="s">
        <v>666</v>
      </c>
      <c r="B239" s="126" t="s">
        <v>440</v>
      </c>
      <c r="C239" s="143"/>
      <c r="D239" s="273">
        <f>D240</f>
        <v>41232</v>
      </c>
      <c r="E239" s="273">
        <f>E240</f>
        <v>41232</v>
      </c>
    </row>
    <row r="240" spans="1:5" ht="46.5">
      <c r="A240" s="121" t="s">
        <v>154</v>
      </c>
      <c r="B240" s="126" t="s">
        <v>524</v>
      </c>
      <c r="C240" s="143"/>
      <c r="D240" s="273">
        <f>D241+D243</f>
        <v>41232</v>
      </c>
      <c r="E240" s="273">
        <f>E241+E243</f>
        <v>41232</v>
      </c>
    </row>
    <row r="241" spans="1:5" ht="30.75">
      <c r="A241" s="160" t="s">
        <v>537</v>
      </c>
      <c r="B241" s="131" t="s">
        <v>155</v>
      </c>
      <c r="C241" s="143"/>
      <c r="D241" s="273">
        <f>D242</f>
        <v>12012</v>
      </c>
      <c r="E241" s="273">
        <f>E242</f>
        <v>12012</v>
      </c>
    </row>
    <row r="242" spans="1:5" ht="21.75" customHeight="1">
      <c r="A242" s="129" t="s">
        <v>188</v>
      </c>
      <c r="B242" s="148" t="s">
        <v>155</v>
      </c>
      <c r="C242" s="143">
        <v>200</v>
      </c>
      <c r="D242" s="277">
        <f>'Ведомственная 20-21'!G188</f>
        <v>12012</v>
      </c>
      <c r="E242" s="277">
        <f>'Ведомственная 20-21'!H188</f>
        <v>12012</v>
      </c>
    </row>
    <row r="243" spans="1:5" ht="46.5">
      <c r="A243" s="121" t="s">
        <v>359</v>
      </c>
      <c r="B243" s="126" t="s">
        <v>261</v>
      </c>
      <c r="C243" s="122"/>
      <c r="D243" s="273">
        <f>D244</f>
        <v>29220</v>
      </c>
      <c r="E243" s="273">
        <f>E244</f>
        <v>29220</v>
      </c>
    </row>
    <row r="244" spans="1:5" ht="46.5">
      <c r="A244" s="129" t="s">
        <v>54</v>
      </c>
      <c r="B244" s="128" t="s">
        <v>261</v>
      </c>
      <c r="C244" s="130">
        <v>100</v>
      </c>
      <c r="D244" s="277">
        <f>'Ведомственная 20-21'!G32</f>
        <v>29220</v>
      </c>
      <c r="E244" s="277">
        <f>'Ведомственная 20-21'!H32</f>
        <v>29220</v>
      </c>
    </row>
    <row r="245" spans="1:5" ht="15">
      <c r="A245" s="203" t="s">
        <v>212</v>
      </c>
      <c r="B245" s="140" t="s">
        <v>433</v>
      </c>
      <c r="C245" s="280"/>
      <c r="D245" s="273">
        <f aca="true" t="shared" si="10" ref="D245:E247">D246</f>
        <v>1389567</v>
      </c>
      <c r="E245" s="273">
        <f t="shared" si="10"/>
        <v>1389567</v>
      </c>
    </row>
    <row r="246" spans="1:5" ht="15">
      <c r="A246" s="203" t="s">
        <v>213</v>
      </c>
      <c r="B246" s="140" t="s">
        <v>434</v>
      </c>
      <c r="C246" s="280"/>
      <c r="D246" s="273">
        <f t="shared" si="10"/>
        <v>1389567</v>
      </c>
      <c r="E246" s="273">
        <f t="shared" si="10"/>
        <v>1389567</v>
      </c>
    </row>
    <row r="247" spans="1:5" ht="15">
      <c r="A247" s="129" t="s">
        <v>214</v>
      </c>
      <c r="B247" s="187" t="s">
        <v>209</v>
      </c>
      <c r="C247" s="279"/>
      <c r="D247" s="277">
        <f t="shared" si="10"/>
        <v>1389567</v>
      </c>
      <c r="E247" s="277">
        <f t="shared" si="10"/>
        <v>1389567</v>
      </c>
    </row>
    <row r="248" spans="1:5" ht="46.5">
      <c r="A248" s="129" t="s">
        <v>54</v>
      </c>
      <c r="B248" s="187" t="s">
        <v>209</v>
      </c>
      <c r="C248" s="143">
        <v>100</v>
      </c>
      <c r="D248" s="278">
        <f>'Ведомственная 20-21'!G21</f>
        <v>1389567</v>
      </c>
      <c r="E248" s="278">
        <f>'Ведомственная 20-21'!H21</f>
        <v>1389567</v>
      </c>
    </row>
    <row r="249" spans="1:5" ht="15">
      <c r="A249" s="217" t="s">
        <v>37</v>
      </c>
      <c r="B249" s="140" t="s">
        <v>437</v>
      </c>
      <c r="C249" s="280"/>
      <c r="D249" s="273">
        <f>D250</f>
        <v>12728088</v>
      </c>
      <c r="E249" s="273">
        <f>E250</f>
        <v>13053088</v>
      </c>
    </row>
    <row r="250" spans="1:5" ht="15">
      <c r="A250" s="217" t="s">
        <v>39</v>
      </c>
      <c r="B250" s="140" t="s">
        <v>438</v>
      </c>
      <c r="C250" s="280"/>
      <c r="D250" s="273">
        <f>D251</f>
        <v>12728088</v>
      </c>
      <c r="E250" s="273">
        <f>E251</f>
        <v>13053088</v>
      </c>
    </row>
    <row r="251" spans="1:5" ht="15">
      <c r="A251" s="264" t="s">
        <v>208</v>
      </c>
      <c r="B251" s="142" t="s">
        <v>10</v>
      </c>
      <c r="C251" s="143"/>
      <c r="D251" s="277">
        <f>D252+D253</f>
        <v>12728088</v>
      </c>
      <c r="E251" s="277">
        <f>E252+E253</f>
        <v>13053088</v>
      </c>
    </row>
    <row r="252" spans="1:5" ht="46.5">
      <c r="A252" s="129" t="s">
        <v>54</v>
      </c>
      <c r="B252" s="142" t="s">
        <v>10</v>
      </c>
      <c r="C252" s="143">
        <v>100</v>
      </c>
      <c r="D252" s="277">
        <f>'Ведомственная 20-21'!G26</f>
        <v>12003318</v>
      </c>
      <c r="E252" s="277">
        <f>'Ведомственная 20-21'!H26</f>
        <v>12328318</v>
      </c>
    </row>
    <row r="253" spans="1:5" ht="20.25" customHeight="1">
      <c r="A253" s="129" t="s">
        <v>188</v>
      </c>
      <c r="B253" s="142" t="s">
        <v>10</v>
      </c>
      <c r="C253" s="143">
        <v>200</v>
      </c>
      <c r="D253" s="277">
        <f>'Ведомственная 20-21'!G27</f>
        <v>724770</v>
      </c>
      <c r="E253" s="277">
        <f>'Ведомственная 20-21'!H27</f>
        <v>724770</v>
      </c>
    </row>
    <row r="254" spans="1:5" ht="30.75">
      <c r="A254" s="217" t="s">
        <v>206</v>
      </c>
      <c r="B254" s="140" t="s">
        <v>435</v>
      </c>
      <c r="C254" s="280"/>
      <c r="D254" s="273">
        <f>D255</f>
        <v>1277666</v>
      </c>
      <c r="E254" s="273">
        <f>E255</f>
        <v>1287666</v>
      </c>
    </row>
    <row r="255" spans="1:5" ht="15">
      <c r="A255" s="217" t="s">
        <v>207</v>
      </c>
      <c r="B255" s="140" t="s">
        <v>436</v>
      </c>
      <c r="C255" s="280"/>
      <c r="D255" s="273">
        <f>D256</f>
        <v>1277666</v>
      </c>
      <c r="E255" s="273">
        <f>E256</f>
        <v>1287666</v>
      </c>
    </row>
    <row r="256" spans="1:5" ht="15">
      <c r="A256" s="264" t="s">
        <v>208</v>
      </c>
      <c r="B256" s="187" t="s">
        <v>266</v>
      </c>
      <c r="C256" s="143"/>
      <c r="D256" s="277">
        <f>D257+D258</f>
        <v>1277666</v>
      </c>
      <c r="E256" s="277">
        <f>E257+E258</f>
        <v>1287666</v>
      </c>
    </row>
    <row r="257" spans="1:5" ht="46.5">
      <c r="A257" s="129" t="s">
        <v>54</v>
      </c>
      <c r="B257" s="187" t="s">
        <v>266</v>
      </c>
      <c r="C257" s="143">
        <v>100</v>
      </c>
      <c r="D257" s="277">
        <f>'Ведомственная 20-21'!G373</f>
        <v>1234166</v>
      </c>
      <c r="E257" s="277">
        <f>'Ведомственная 20-21'!H373</f>
        <v>1234166</v>
      </c>
    </row>
    <row r="258" spans="1:5" ht="20.25" customHeight="1">
      <c r="A258" s="129" t="s">
        <v>188</v>
      </c>
      <c r="B258" s="187" t="s">
        <v>266</v>
      </c>
      <c r="C258" s="130">
        <v>200</v>
      </c>
      <c r="D258" s="277">
        <f>'Ведомственная 20-21'!G374</f>
        <v>43500</v>
      </c>
      <c r="E258" s="277">
        <f>'Ведомственная 20-21'!H374</f>
        <v>53500</v>
      </c>
    </row>
    <row r="259" spans="1:5" ht="30.75">
      <c r="A259" s="121" t="s">
        <v>61</v>
      </c>
      <c r="B259" s="140" t="s">
        <v>453</v>
      </c>
      <c r="C259" s="280"/>
      <c r="D259" s="273">
        <f aca="true" t="shared" si="11" ref="D259:E261">D260</f>
        <v>334900</v>
      </c>
      <c r="E259" s="273">
        <f t="shared" si="11"/>
        <v>334900</v>
      </c>
    </row>
    <row r="260" spans="1:5" ht="15">
      <c r="A260" s="319" t="s">
        <v>620</v>
      </c>
      <c r="B260" s="140" t="s">
        <v>483</v>
      </c>
      <c r="C260" s="280"/>
      <c r="D260" s="273">
        <f t="shared" si="11"/>
        <v>334900</v>
      </c>
      <c r="E260" s="273">
        <f t="shared" si="11"/>
        <v>334900</v>
      </c>
    </row>
    <row r="261" spans="1:5" ht="15">
      <c r="A261" s="186" t="s">
        <v>536</v>
      </c>
      <c r="B261" s="142" t="s">
        <v>228</v>
      </c>
      <c r="C261" s="279"/>
      <c r="D261" s="277">
        <f t="shared" si="11"/>
        <v>334900</v>
      </c>
      <c r="E261" s="277">
        <f t="shared" si="11"/>
        <v>334900</v>
      </c>
    </row>
    <row r="262" spans="1:5" ht="15">
      <c r="A262" s="129" t="s">
        <v>311</v>
      </c>
      <c r="B262" s="142" t="s">
        <v>228</v>
      </c>
      <c r="C262" s="143">
        <v>800</v>
      </c>
      <c r="D262" s="277">
        <f>'Ведомственная 20-21'!G90</f>
        <v>334900</v>
      </c>
      <c r="E262" s="277">
        <f>'Ведомственная 20-21'!H90</f>
        <v>334900</v>
      </c>
    </row>
    <row r="263" spans="1:5" ht="15">
      <c r="A263" s="121" t="s">
        <v>38</v>
      </c>
      <c r="B263" s="140" t="s">
        <v>441</v>
      </c>
      <c r="C263" s="280"/>
      <c r="D263" s="273">
        <f>D264</f>
        <v>12746159</v>
      </c>
      <c r="E263" s="273">
        <f>E264</f>
        <v>11582943</v>
      </c>
    </row>
    <row r="264" spans="1:5" ht="15">
      <c r="A264" s="121" t="s">
        <v>408</v>
      </c>
      <c r="B264" s="140" t="s">
        <v>442</v>
      </c>
      <c r="C264" s="280"/>
      <c r="D264" s="273">
        <f>D265+D268+D272+D274</f>
        <v>12746159</v>
      </c>
      <c r="E264" s="273">
        <f>E265+E268+E272+E274</f>
        <v>11582943</v>
      </c>
    </row>
    <row r="265" spans="1:5" ht="30.75">
      <c r="A265" s="121" t="s">
        <v>335</v>
      </c>
      <c r="B265" s="140" t="s">
        <v>210</v>
      </c>
      <c r="C265" s="219"/>
      <c r="D265" s="273">
        <f>D266+D267</f>
        <v>292200</v>
      </c>
      <c r="E265" s="273">
        <f>E266+E267</f>
        <v>292200</v>
      </c>
    </row>
    <row r="266" spans="1:5" ht="46.5">
      <c r="A266" s="129" t="s">
        <v>54</v>
      </c>
      <c r="B266" s="142" t="s">
        <v>210</v>
      </c>
      <c r="C266" s="143">
        <v>100</v>
      </c>
      <c r="D266" s="277">
        <f>'Ведомственная 20-21'!G36</f>
        <v>290200</v>
      </c>
      <c r="E266" s="277">
        <f>'Ведомственная 20-21'!H36</f>
        <v>290200</v>
      </c>
    </row>
    <row r="267" spans="1:5" ht="20.25" customHeight="1">
      <c r="A267" s="129" t="s">
        <v>188</v>
      </c>
      <c r="B267" s="142" t="s">
        <v>210</v>
      </c>
      <c r="C267" s="143">
        <v>200</v>
      </c>
      <c r="D267" s="277">
        <f>'Ведомственная 20-21'!G37</f>
        <v>2000</v>
      </c>
      <c r="E267" s="277">
        <f>'Ведомственная 20-21'!H37</f>
        <v>2000</v>
      </c>
    </row>
    <row r="268" spans="1:5" ht="20.25" customHeight="1">
      <c r="A268" s="121" t="s">
        <v>195</v>
      </c>
      <c r="B268" s="140" t="s">
        <v>229</v>
      </c>
      <c r="C268" s="281"/>
      <c r="D268" s="273">
        <f>D269+D270+D271</f>
        <v>9623978</v>
      </c>
      <c r="E268" s="273">
        <f>E269+E270+E271</f>
        <v>9543496</v>
      </c>
    </row>
    <row r="269" spans="1:5" ht="46.5">
      <c r="A269" s="129" t="s">
        <v>54</v>
      </c>
      <c r="B269" s="142" t="s">
        <v>229</v>
      </c>
      <c r="C269" s="147" t="s">
        <v>198</v>
      </c>
      <c r="D269" s="277">
        <f>'Ведомственная 20-21'!G97</f>
        <v>6390096</v>
      </c>
      <c r="E269" s="277">
        <f>'Ведомственная 20-21'!H97</f>
        <v>6390096</v>
      </c>
    </row>
    <row r="270" spans="1:5" ht="20.25" customHeight="1">
      <c r="A270" s="129" t="s">
        <v>188</v>
      </c>
      <c r="B270" s="142" t="s">
        <v>229</v>
      </c>
      <c r="C270" s="147" t="s">
        <v>199</v>
      </c>
      <c r="D270" s="277">
        <f>'Ведомственная 20-21'!G98</f>
        <v>3172947</v>
      </c>
      <c r="E270" s="277">
        <f>'Ведомственная 20-21'!H98</f>
        <v>3092465</v>
      </c>
    </row>
    <row r="271" spans="1:5" ht="15">
      <c r="A271" s="129" t="s">
        <v>311</v>
      </c>
      <c r="B271" s="142" t="s">
        <v>229</v>
      </c>
      <c r="C271" s="147" t="s">
        <v>192</v>
      </c>
      <c r="D271" s="277">
        <f>'Ведомственная 20-21'!G99</f>
        <v>60935</v>
      </c>
      <c r="E271" s="277">
        <f>'Ведомственная 20-21'!H99</f>
        <v>60935</v>
      </c>
    </row>
    <row r="272" spans="1:5" ht="15">
      <c r="A272" s="217" t="s">
        <v>60</v>
      </c>
      <c r="B272" s="140" t="s">
        <v>230</v>
      </c>
      <c r="C272" s="122"/>
      <c r="D272" s="273">
        <f>D273</f>
        <v>98565</v>
      </c>
      <c r="E272" s="273">
        <f>E273</f>
        <v>180000</v>
      </c>
    </row>
    <row r="273" spans="1:5" ht="30.75">
      <c r="A273" s="129" t="s">
        <v>405</v>
      </c>
      <c r="B273" s="142" t="s">
        <v>230</v>
      </c>
      <c r="C273" s="143">
        <v>200</v>
      </c>
      <c r="D273" s="277">
        <f>'Ведомственная 20-21'!G101+'Ведомственная 20-21'!G379</f>
        <v>98565</v>
      </c>
      <c r="E273" s="277">
        <f>'Ведомственная 20-21'!H101+'Ведомственная 20-21'!H379</f>
        <v>180000</v>
      </c>
    </row>
    <row r="274" spans="1:5" ht="101.25" customHeight="1">
      <c r="A274" s="261" t="s">
        <v>539</v>
      </c>
      <c r="B274" s="140" t="s">
        <v>262</v>
      </c>
      <c r="C274" s="219"/>
      <c r="D274" s="273">
        <f>D275+D276</f>
        <v>2731416</v>
      </c>
      <c r="E274" s="273">
        <f>E275+E276</f>
        <v>1567247</v>
      </c>
    </row>
    <row r="275" spans="1:5" ht="46.5">
      <c r="A275" s="129" t="s">
        <v>54</v>
      </c>
      <c r="B275" s="142" t="s">
        <v>262</v>
      </c>
      <c r="C275" s="143">
        <v>100</v>
      </c>
      <c r="D275" s="277">
        <f>'Ведомственная 20-21'!G94</f>
        <v>979357</v>
      </c>
      <c r="E275" s="277">
        <f>'Ведомственная 20-21'!H94</f>
        <v>979357</v>
      </c>
    </row>
    <row r="276" spans="1:5" ht="30.75">
      <c r="A276" s="129" t="s">
        <v>405</v>
      </c>
      <c r="B276" s="142" t="s">
        <v>262</v>
      </c>
      <c r="C276" s="143">
        <v>200</v>
      </c>
      <c r="D276" s="277">
        <f>'Ведомственная 20-21'!G95</f>
        <v>1752059</v>
      </c>
      <c r="E276" s="277">
        <f>'Ведомственная 20-21'!H95</f>
        <v>587890</v>
      </c>
    </row>
    <row r="277" spans="1:5" ht="15">
      <c r="A277" s="121" t="s">
        <v>160</v>
      </c>
      <c r="B277" s="140" t="s">
        <v>446</v>
      </c>
      <c r="C277" s="280"/>
      <c r="D277" s="273">
        <f aca="true" t="shared" si="12" ref="D277:E279">D278</f>
        <v>200000</v>
      </c>
      <c r="E277" s="273">
        <f t="shared" si="12"/>
        <v>200000</v>
      </c>
    </row>
    <row r="278" spans="1:5" ht="15">
      <c r="A278" s="265" t="s">
        <v>6</v>
      </c>
      <c r="B278" s="140" t="s">
        <v>447</v>
      </c>
      <c r="C278" s="280"/>
      <c r="D278" s="273">
        <f t="shared" si="12"/>
        <v>200000</v>
      </c>
      <c r="E278" s="273">
        <f t="shared" si="12"/>
        <v>200000</v>
      </c>
    </row>
    <row r="279" spans="1:5" ht="15">
      <c r="A279" s="265" t="s">
        <v>6</v>
      </c>
      <c r="B279" s="140" t="s">
        <v>211</v>
      </c>
      <c r="C279" s="219"/>
      <c r="D279" s="273">
        <f t="shared" si="12"/>
        <v>200000</v>
      </c>
      <c r="E279" s="273">
        <f t="shared" si="12"/>
        <v>200000</v>
      </c>
    </row>
    <row r="280" spans="1:5" ht="15">
      <c r="A280" s="129" t="s">
        <v>311</v>
      </c>
      <c r="B280" s="142" t="s">
        <v>211</v>
      </c>
      <c r="C280" s="143">
        <v>800</v>
      </c>
      <c r="D280" s="277">
        <f>'Ведомственная 20-21'!G42</f>
        <v>200000</v>
      </c>
      <c r="E280" s="277">
        <f>'Ведомственная 20-21'!H42</f>
        <v>200000</v>
      </c>
    </row>
  </sheetData>
  <sheetProtection/>
  <mergeCells count="4">
    <mergeCell ref="A5:E5"/>
    <mergeCell ref="B1:E1"/>
    <mergeCell ref="B2:E2"/>
    <mergeCell ref="B3:E3"/>
  </mergeCells>
  <printOptions/>
  <pageMargins left="0.7086614173228347" right="0.31496062992125984" top="0.5511811023622047" bottom="0.5511811023622047" header="0.31496062992125984" footer="0.31496062992125984"/>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D25"/>
  <sheetViews>
    <sheetView view="pageBreakPreview" zoomScale="85" zoomScaleSheetLayoutView="85" zoomScalePageLayoutView="0" workbookViewId="0" topLeftCell="A1">
      <selection activeCell="C1" sqref="C1:D1"/>
    </sheetView>
  </sheetViews>
  <sheetFormatPr defaultColWidth="9.00390625" defaultRowHeight="12.75"/>
  <cols>
    <col min="1" max="1" width="30.00390625" style="0" customWidth="1"/>
    <col min="2" max="2" width="69.625" style="0" customWidth="1"/>
    <col min="3" max="4" width="21.75390625" style="0" customWidth="1"/>
  </cols>
  <sheetData>
    <row r="1" spans="3:4" ht="98.25" customHeight="1">
      <c r="C1" s="368" t="s">
        <v>705</v>
      </c>
      <c r="D1" s="368"/>
    </row>
    <row r="2" spans="2:3" ht="12.75">
      <c r="B2" s="96"/>
      <c r="C2" s="97"/>
    </row>
    <row r="3" spans="1:4" ht="48" customHeight="1">
      <c r="A3" s="371" t="s">
        <v>698</v>
      </c>
      <c r="B3" s="371"/>
      <c r="C3" s="371"/>
      <c r="D3" s="371"/>
    </row>
    <row r="4" spans="1:3" ht="15">
      <c r="A4" s="167"/>
      <c r="B4" s="167"/>
      <c r="C4" s="167"/>
    </row>
    <row r="5" ht="15">
      <c r="D5" s="315" t="s">
        <v>13</v>
      </c>
    </row>
    <row r="6" spans="1:4" ht="45" customHeight="1">
      <c r="A6" s="91" t="s">
        <v>337</v>
      </c>
      <c r="B6" s="91" t="s">
        <v>29</v>
      </c>
      <c r="C6" s="91" t="s">
        <v>598</v>
      </c>
      <c r="D6" s="91" t="s">
        <v>599</v>
      </c>
    </row>
    <row r="7" spans="1:4" ht="17.25">
      <c r="A7" s="90">
        <v>1</v>
      </c>
      <c r="B7" s="90">
        <v>2</v>
      </c>
      <c r="C7" s="90">
        <v>3</v>
      </c>
      <c r="D7" s="90">
        <v>4</v>
      </c>
    </row>
    <row r="8" spans="1:4" ht="43.5" customHeight="1">
      <c r="A8" s="91" t="s">
        <v>356</v>
      </c>
      <c r="B8" s="356" t="s">
        <v>338</v>
      </c>
      <c r="C8" s="92">
        <f>C9</f>
        <v>0</v>
      </c>
      <c r="D8" s="92">
        <f>D9</f>
        <v>0</v>
      </c>
    </row>
    <row r="9" spans="1:4" ht="34.5">
      <c r="A9" s="91" t="s">
        <v>339</v>
      </c>
      <c r="B9" s="356" t="s">
        <v>340</v>
      </c>
      <c r="C9" s="95">
        <f>C14+C10</f>
        <v>0</v>
      </c>
      <c r="D9" s="95">
        <f>D14+D10</f>
        <v>0</v>
      </c>
    </row>
    <row r="10" spans="1:4" ht="17.25">
      <c r="A10" s="91" t="s">
        <v>341</v>
      </c>
      <c r="B10" s="356" t="s">
        <v>342</v>
      </c>
      <c r="C10" s="92">
        <f aca="true" t="shared" si="0" ref="C10:D12">C11</f>
        <v>-303454342</v>
      </c>
      <c r="D10" s="92">
        <f t="shared" si="0"/>
        <v>-305912282</v>
      </c>
    </row>
    <row r="11" spans="1:4" ht="18">
      <c r="A11" s="94" t="s">
        <v>343</v>
      </c>
      <c r="B11" s="357" t="s">
        <v>344</v>
      </c>
      <c r="C11" s="95">
        <f t="shared" si="0"/>
        <v>-303454342</v>
      </c>
      <c r="D11" s="95">
        <f t="shared" si="0"/>
        <v>-305912282</v>
      </c>
    </row>
    <row r="12" spans="1:4" ht="18">
      <c r="A12" s="94" t="s">
        <v>345</v>
      </c>
      <c r="B12" s="357" t="s">
        <v>346</v>
      </c>
      <c r="C12" s="93">
        <f t="shared" si="0"/>
        <v>-303454342</v>
      </c>
      <c r="D12" s="93">
        <f t="shared" si="0"/>
        <v>-305912282</v>
      </c>
    </row>
    <row r="13" spans="1:4" ht="36">
      <c r="A13" s="94" t="s">
        <v>347</v>
      </c>
      <c r="B13" s="357" t="s">
        <v>348</v>
      </c>
      <c r="C13" s="95">
        <f>-'Доходы 20-21'!C97-'источники 20-21'!C22</f>
        <v>-303454342</v>
      </c>
      <c r="D13" s="95">
        <f>-'Доходы 20-21'!D97-'источники 20-21'!D22</f>
        <v>-305912282</v>
      </c>
    </row>
    <row r="14" spans="1:4" ht="17.25">
      <c r="A14" s="91" t="s">
        <v>349</v>
      </c>
      <c r="B14" s="356" t="s">
        <v>350</v>
      </c>
      <c r="C14" s="92">
        <f aca="true" t="shared" si="1" ref="C14:D16">C15</f>
        <v>303454342</v>
      </c>
      <c r="D14" s="92">
        <f t="shared" si="1"/>
        <v>305912282</v>
      </c>
    </row>
    <row r="15" spans="1:4" ht="18">
      <c r="A15" s="94" t="s">
        <v>351</v>
      </c>
      <c r="B15" s="357" t="s">
        <v>350</v>
      </c>
      <c r="C15" s="95">
        <f t="shared" si="1"/>
        <v>303454342</v>
      </c>
      <c r="D15" s="95">
        <f t="shared" si="1"/>
        <v>305912282</v>
      </c>
    </row>
    <row r="16" spans="1:4" ht="18">
      <c r="A16" s="94" t="s">
        <v>352</v>
      </c>
      <c r="B16" s="357" t="s">
        <v>353</v>
      </c>
      <c r="C16" s="93">
        <f t="shared" si="1"/>
        <v>303454342</v>
      </c>
      <c r="D16" s="93">
        <f t="shared" si="1"/>
        <v>305912282</v>
      </c>
    </row>
    <row r="17" spans="1:4" ht="36">
      <c r="A17" s="94" t="s">
        <v>354</v>
      </c>
      <c r="B17" s="357" t="s">
        <v>355</v>
      </c>
      <c r="C17" s="93">
        <f>'Ведомственная 20-21'!G13-'источники 20-21'!C25</f>
        <v>303454342</v>
      </c>
      <c r="D17" s="93">
        <f>'Ведомственная 20-21'!H13-'источники 20-21'!D25</f>
        <v>305912282</v>
      </c>
    </row>
    <row r="18" spans="1:4" ht="34.5">
      <c r="A18" s="91" t="s">
        <v>415</v>
      </c>
      <c r="B18" s="356" t="s">
        <v>416</v>
      </c>
      <c r="C18" s="282">
        <f>C19</f>
        <v>0</v>
      </c>
      <c r="D18" s="282">
        <f>D19</f>
        <v>0</v>
      </c>
    </row>
    <row r="19" spans="1:4" ht="36">
      <c r="A19" s="94" t="s">
        <v>417</v>
      </c>
      <c r="B19" s="357" t="s">
        <v>418</v>
      </c>
      <c r="C19" s="283">
        <f>C20+C23</f>
        <v>0</v>
      </c>
      <c r="D19" s="283">
        <f>D20+D23</f>
        <v>0</v>
      </c>
    </row>
    <row r="20" spans="1:4" ht="36">
      <c r="A20" s="94" t="s">
        <v>419</v>
      </c>
      <c r="B20" s="357" t="s">
        <v>420</v>
      </c>
      <c r="C20" s="95">
        <f>C21</f>
        <v>100000</v>
      </c>
      <c r="D20" s="95">
        <f>D21</f>
        <v>100000</v>
      </c>
    </row>
    <row r="21" spans="1:4" ht="54">
      <c r="A21" s="94" t="s">
        <v>421</v>
      </c>
      <c r="B21" s="357" t="s">
        <v>422</v>
      </c>
      <c r="C21" s="95">
        <f>C22</f>
        <v>100000</v>
      </c>
      <c r="D21" s="95">
        <f>D22</f>
        <v>100000</v>
      </c>
    </row>
    <row r="22" spans="1:4" ht="72">
      <c r="A22" s="94" t="s">
        <v>423</v>
      </c>
      <c r="B22" s="357" t="s">
        <v>424</v>
      </c>
      <c r="C22" s="95">
        <v>100000</v>
      </c>
      <c r="D22" s="95">
        <v>100000</v>
      </c>
    </row>
    <row r="23" spans="1:4" ht="36">
      <c r="A23" s="94" t="s">
        <v>425</v>
      </c>
      <c r="B23" s="357" t="s">
        <v>426</v>
      </c>
      <c r="C23" s="95">
        <f>C24</f>
        <v>-100000</v>
      </c>
      <c r="D23" s="95">
        <f>D24</f>
        <v>-100000</v>
      </c>
    </row>
    <row r="24" spans="1:4" ht="54">
      <c r="A24" s="94" t="s">
        <v>427</v>
      </c>
      <c r="B24" s="357" t="s">
        <v>428</v>
      </c>
      <c r="C24" s="95">
        <f>C25</f>
        <v>-100000</v>
      </c>
      <c r="D24" s="95">
        <f>D25</f>
        <v>-100000</v>
      </c>
    </row>
    <row r="25" spans="1:4" ht="54">
      <c r="A25" s="94" t="s">
        <v>429</v>
      </c>
      <c r="B25" s="357" t="s">
        <v>430</v>
      </c>
      <c r="C25" s="95">
        <v>-100000</v>
      </c>
      <c r="D25" s="95">
        <v>-100000</v>
      </c>
    </row>
  </sheetData>
  <sheetProtection/>
  <mergeCells count="2">
    <mergeCell ref="C1:D1"/>
    <mergeCell ref="A3:D3"/>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C97"/>
  <sheetViews>
    <sheetView view="pageBreakPreview" zoomScaleSheetLayoutView="100" zoomScalePageLayoutView="0" workbookViewId="0" topLeftCell="A1">
      <selection activeCell="B13" sqref="B13"/>
    </sheetView>
  </sheetViews>
  <sheetFormatPr defaultColWidth="9.00390625" defaultRowHeight="12.75"/>
  <cols>
    <col min="1" max="1" width="20.00390625" style="86" customWidth="1"/>
    <col min="2" max="2" width="65.50390625" style="0" customWidth="1"/>
    <col min="3" max="3" width="13.625" style="75" customWidth="1"/>
  </cols>
  <sheetData>
    <row r="1" spans="1:3" ht="15">
      <c r="A1" s="34"/>
      <c r="B1" s="35"/>
      <c r="C1" s="364" t="s">
        <v>254</v>
      </c>
    </row>
    <row r="2" spans="1:3" ht="15">
      <c r="A2" s="34"/>
      <c r="B2" s="36"/>
      <c r="C2" s="364" t="s">
        <v>63</v>
      </c>
    </row>
    <row r="3" spans="1:3" ht="15">
      <c r="A3" s="37"/>
      <c r="B3" s="372" t="s">
        <v>706</v>
      </c>
      <c r="C3" s="372"/>
    </row>
    <row r="4" spans="1:3" ht="15">
      <c r="A4" s="37"/>
      <c r="B4" s="372" t="s">
        <v>64</v>
      </c>
      <c r="C4" s="372"/>
    </row>
    <row r="5" spans="1:3" ht="21" customHeight="1">
      <c r="A5" s="37"/>
      <c r="B5" s="373" t="s">
        <v>553</v>
      </c>
      <c r="C5" s="373"/>
    </row>
    <row r="6" spans="1:3" ht="8.25" customHeight="1">
      <c r="A6" s="38"/>
      <c r="B6" s="38"/>
      <c r="C6" s="364"/>
    </row>
    <row r="7" spans="1:3" ht="21" customHeight="1">
      <c r="A7" s="374" t="s">
        <v>554</v>
      </c>
      <c r="B7" s="374"/>
      <c r="C7" s="374"/>
    </row>
    <row r="8" spans="1:3" ht="15">
      <c r="A8" s="84"/>
      <c r="B8" s="39"/>
      <c r="C8" s="364" t="s">
        <v>13</v>
      </c>
    </row>
    <row r="9" spans="1:3" ht="36" customHeight="1">
      <c r="A9" s="40" t="s">
        <v>65</v>
      </c>
      <c r="B9" s="41" t="s">
        <v>66</v>
      </c>
      <c r="C9" s="70" t="s">
        <v>67</v>
      </c>
    </row>
    <row r="10" spans="1:3" ht="12.75">
      <c r="A10" s="41" t="s">
        <v>68</v>
      </c>
      <c r="B10" s="287" t="s">
        <v>69</v>
      </c>
      <c r="C10" s="71">
        <f>C11+C16+C22+C32+C36+C41+C45+C49+C58</f>
        <v>51172434</v>
      </c>
    </row>
    <row r="11" spans="1:3" ht="12.75">
      <c r="A11" s="41" t="s">
        <v>70</v>
      </c>
      <c r="B11" s="287" t="s">
        <v>71</v>
      </c>
      <c r="C11" s="71">
        <f>C12</f>
        <v>41000658</v>
      </c>
    </row>
    <row r="12" spans="1:3" ht="12.75">
      <c r="A12" s="41" t="s">
        <v>72</v>
      </c>
      <c r="B12" s="287" t="s">
        <v>73</v>
      </c>
      <c r="C12" s="71">
        <f>C13+C14+C15</f>
        <v>41000658</v>
      </c>
    </row>
    <row r="13" spans="1:3" ht="33.75" customHeight="1">
      <c r="A13" s="42" t="s">
        <v>74</v>
      </c>
      <c r="B13" s="286" t="s">
        <v>166</v>
      </c>
      <c r="C13" s="72">
        <v>40124978</v>
      </c>
    </row>
    <row r="14" spans="1:3" ht="61.5" customHeight="1">
      <c r="A14" s="42" t="s">
        <v>176</v>
      </c>
      <c r="B14" s="286" t="s">
        <v>167</v>
      </c>
      <c r="C14" s="72">
        <v>541211</v>
      </c>
    </row>
    <row r="15" spans="1:3" ht="20.25">
      <c r="A15" s="42" t="s">
        <v>177</v>
      </c>
      <c r="B15" s="286" t="s">
        <v>168</v>
      </c>
      <c r="C15" s="72">
        <v>334469</v>
      </c>
    </row>
    <row r="16" spans="1:3" ht="23.25" customHeight="1">
      <c r="A16" s="43" t="s">
        <v>75</v>
      </c>
      <c r="B16" s="288" t="s">
        <v>76</v>
      </c>
      <c r="C16" s="73">
        <f>C17</f>
        <v>5526821</v>
      </c>
    </row>
    <row r="17" spans="1:3" ht="23.25" customHeight="1">
      <c r="A17" s="43" t="s">
        <v>77</v>
      </c>
      <c r="B17" s="288" t="s">
        <v>78</v>
      </c>
      <c r="C17" s="73">
        <f>C18+C19+C20+C21</f>
        <v>5526821</v>
      </c>
    </row>
    <row r="18" spans="1:3" ht="35.25" customHeight="1">
      <c r="A18" s="44" t="s">
        <v>79</v>
      </c>
      <c r="B18" s="289" t="s">
        <v>80</v>
      </c>
      <c r="C18" s="72">
        <v>2004170</v>
      </c>
    </row>
    <row r="19" spans="1:3" ht="48" customHeight="1">
      <c r="A19" s="44" t="s">
        <v>81</v>
      </c>
      <c r="B19" s="289" t="s">
        <v>82</v>
      </c>
      <c r="C19" s="72">
        <v>14042</v>
      </c>
    </row>
    <row r="20" spans="1:3" ht="35.25" customHeight="1">
      <c r="A20" s="44" t="s">
        <v>83</v>
      </c>
      <c r="B20" s="289" t="s">
        <v>84</v>
      </c>
      <c r="C20" s="72">
        <v>3881289</v>
      </c>
    </row>
    <row r="21" spans="1:3" ht="37.5" customHeight="1">
      <c r="A21" s="44" t="s">
        <v>85</v>
      </c>
      <c r="B21" s="289" t="s">
        <v>86</v>
      </c>
      <c r="C21" s="72">
        <v>-372680</v>
      </c>
    </row>
    <row r="22" spans="1:3" ht="12.75">
      <c r="A22" s="41" t="s">
        <v>87</v>
      </c>
      <c r="B22" s="287" t="s">
        <v>88</v>
      </c>
      <c r="C22" s="73">
        <f>C23+C28+C30</f>
        <v>2305323</v>
      </c>
    </row>
    <row r="23" spans="1:3" ht="12.75">
      <c r="A23" s="313" t="s">
        <v>89</v>
      </c>
      <c r="B23" s="314" t="s">
        <v>90</v>
      </c>
      <c r="C23" s="73">
        <f>C24+C26</f>
        <v>30079</v>
      </c>
    </row>
    <row r="24" spans="1:3" ht="21.75" customHeight="1">
      <c r="A24" s="313" t="s">
        <v>91</v>
      </c>
      <c r="B24" s="314" t="s">
        <v>92</v>
      </c>
      <c r="C24" s="73">
        <f>C25</f>
        <v>14864</v>
      </c>
    </row>
    <row r="25" spans="1:3" ht="21.75" customHeight="1">
      <c r="A25" s="45" t="s">
        <v>93</v>
      </c>
      <c r="B25" s="290" t="s">
        <v>92</v>
      </c>
      <c r="C25" s="72">
        <v>14864</v>
      </c>
    </row>
    <row r="26" spans="1:3" ht="21.75" customHeight="1">
      <c r="A26" s="313" t="s">
        <v>94</v>
      </c>
      <c r="B26" s="314" t="s">
        <v>95</v>
      </c>
      <c r="C26" s="73">
        <f>C27</f>
        <v>15215</v>
      </c>
    </row>
    <row r="27" spans="1:3" ht="33" customHeight="1">
      <c r="A27" s="45" t="s">
        <v>96</v>
      </c>
      <c r="B27" s="290" t="s">
        <v>169</v>
      </c>
      <c r="C27" s="72">
        <v>15215</v>
      </c>
    </row>
    <row r="28" spans="1:3" ht="12.75">
      <c r="A28" s="41" t="s">
        <v>97</v>
      </c>
      <c r="B28" s="287" t="s">
        <v>98</v>
      </c>
      <c r="C28" s="73">
        <f>C29</f>
        <v>631368</v>
      </c>
    </row>
    <row r="29" spans="1:3" ht="12.75">
      <c r="A29" s="42" t="s">
        <v>99</v>
      </c>
      <c r="B29" s="291" t="s">
        <v>98</v>
      </c>
      <c r="C29" s="72">
        <v>631368</v>
      </c>
    </row>
    <row r="30" spans="1:3" ht="12.75">
      <c r="A30" s="41" t="s">
        <v>100</v>
      </c>
      <c r="B30" s="287" t="s">
        <v>101</v>
      </c>
      <c r="C30" s="73">
        <f>C31</f>
        <v>1643876</v>
      </c>
    </row>
    <row r="31" spans="1:3" ht="12.75">
      <c r="A31" s="42" t="s">
        <v>102</v>
      </c>
      <c r="B31" s="291" t="s">
        <v>101</v>
      </c>
      <c r="C31" s="72">
        <v>1643876</v>
      </c>
    </row>
    <row r="32" spans="1:3" ht="20.25">
      <c r="A32" s="46" t="s">
        <v>103</v>
      </c>
      <c r="B32" s="292" t="s">
        <v>104</v>
      </c>
      <c r="C32" s="71">
        <f>C33</f>
        <v>2025129</v>
      </c>
    </row>
    <row r="33" spans="1:3" ht="45.75" customHeight="1">
      <c r="A33" s="48" t="s">
        <v>105</v>
      </c>
      <c r="B33" s="293" t="s">
        <v>106</v>
      </c>
      <c r="C33" s="71">
        <f>C34</f>
        <v>2025129</v>
      </c>
    </row>
    <row r="34" spans="1:3" ht="39" customHeight="1">
      <c r="A34" s="46" t="s">
        <v>107</v>
      </c>
      <c r="B34" s="312" t="s">
        <v>108</v>
      </c>
      <c r="C34" s="71">
        <f>C35</f>
        <v>2025129</v>
      </c>
    </row>
    <row r="35" spans="1:3" ht="40.5">
      <c r="A35" s="49" t="s">
        <v>362</v>
      </c>
      <c r="B35" s="294" t="s">
        <v>361</v>
      </c>
      <c r="C35" s="72">
        <v>2025129</v>
      </c>
    </row>
    <row r="36" spans="1:3" ht="12.75">
      <c r="A36" s="41" t="s">
        <v>109</v>
      </c>
      <c r="B36" s="295" t="s">
        <v>110</v>
      </c>
      <c r="C36" s="71">
        <f>C37</f>
        <v>16335</v>
      </c>
    </row>
    <row r="37" spans="1:3" ht="12.75">
      <c r="A37" s="41" t="s">
        <v>111</v>
      </c>
      <c r="B37" s="295" t="s">
        <v>112</v>
      </c>
      <c r="C37" s="73">
        <f>SUM(C38:C39)</f>
        <v>16335</v>
      </c>
    </row>
    <row r="38" spans="1:3" ht="12.75">
      <c r="A38" s="50" t="s">
        <v>113</v>
      </c>
      <c r="B38" s="297" t="s">
        <v>114</v>
      </c>
      <c r="C38" s="72">
        <v>1980</v>
      </c>
    </row>
    <row r="39" spans="1:3" ht="12.75">
      <c r="A39" s="41" t="s">
        <v>115</v>
      </c>
      <c r="B39" s="295" t="s">
        <v>116</v>
      </c>
      <c r="C39" s="73">
        <f>C40</f>
        <v>14355</v>
      </c>
    </row>
    <row r="40" spans="1:3" ht="12.75">
      <c r="A40" s="42" t="s">
        <v>576</v>
      </c>
      <c r="B40" s="296" t="s">
        <v>577</v>
      </c>
      <c r="C40" s="72">
        <v>14355</v>
      </c>
    </row>
    <row r="41" spans="1:3" ht="20.25">
      <c r="A41" s="51" t="s">
        <v>117</v>
      </c>
      <c r="B41" s="298" t="s">
        <v>118</v>
      </c>
      <c r="C41" s="73">
        <f>C42</f>
        <v>21854</v>
      </c>
    </row>
    <row r="42" spans="1:3" ht="12.75">
      <c r="A42" s="51" t="s">
        <v>119</v>
      </c>
      <c r="B42" s="300" t="s">
        <v>121</v>
      </c>
      <c r="C42" s="73">
        <f>C43</f>
        <v>21854</v>
      </c>
    </row>
    <row r="43" spans="1:3" ht="12.75">
      <c r="A43" s="51" t="s">
        <v>122</v>
      </c>
      <c r="B43" s="300" t="s">
        <v>170</v>
      </c>
      <c r="C43" s="73">
        <f>C44</f>
        <v>21854</v>
      </c>
    </row>
    <row r="44" spans="1:3" ht="12.75">
      <c r="A44" s="52" t="s">
        <v>123</v>
      </c>
      <c r="B44" s="299" t="s">
        <v>124</v>
      </c>
      <c r="C44" s="72">
        <v>21854</v>
      </c>
    </row>
    <row r="45" spans="1:3" ht="12.75">
      <c r="A45" s="51" t="s">
        <v>381</v>
      </c>
      <c r="B45" s="300" t="s">
        <v>385</v>
      </c>
      <c r="C45" s="73">
        <f>C46</f>
        <v>120000</v>
      </c>
    </row>
    <row r="46" spans="1:3" ht="24" customHeight="1">
      <c r="A46" s="51" t="s">
        <v>382</v>
      </c>
      <c r="B46" s="298" t="s">
        <v>386</v>
      </c>
      <c r="C46" s="73">
        <f>C47</f>
        <v>120000</v>
      </c>
    </row>
    <row r="47" spans="1:3" ht="24" customHeight="1">
      <c r="A47" s="51" t="s">
        <v>383</v>
      </c>
      <c r="B47" s="298" t="s">
        <v>387</v>
      </c>
      <c r="C47" s="73">
        <f>C48</f>
        <v>120000</v>
      </c>
    </row>
    <row r="48" spans="1:3" ht="34.5" customHeight="1">
      <c r="A48" s="52" t="s">
        <v>384</v>
      </c>
      <c r="B48" s="301" t="s">
        <v>388</v>
      </c>
      <c r="C48" s="72">
        <v>120000</v>
      </c>
    </row>
    <row r="49" spans="1:3" ht="12.75">
      <c r="A49" s="41" t="s">
        <v>125</v>
      </c>
      <c r="B49" s="295" t="s">
        <v>126</v>
      </c>
      <c r="C49" s="71">
        <f>C50+C52+C54+C56</f>
        <v>155327</v>
      </c>
    </row>
    <row r="50" spans="1:3" ht="57.75" customHeight="1">
      <c r="A50" s="51" t="s">
        <v>127</v>
      </c>
      <c r="B50" s="298" t="s">
        <v>128</v>
      </c>
      <c r="C50" s="73">
        <f>C51</f>
        <v>10980</v>
      </c>
    </row>
    <row r="51" spans="1:3" ht="12.75">
      <c r="A51" s="52" t="s">
        <v>129</v>
      </c>
      <c r="B51" s="301" t="s">
        <v>130</v>
      </c>
      <c r="C51" s="72">
        <v>10980</v>
      </c>
    </row>
    <row r="52" spans="1:3" ht="33" customHeight="1">
      <c r="A52" s="51" t="s">
        <v>364</v>
      </c>
      <c r="B52" s="298" t="s">
        <v>365</v>
      </c>
      <c r="C52" s="73">
        <f>C53</f>
        <v>18000</v>
      </c>
    </row>
    <row r="53" spans="1:3" ht="33" customHeight="1">
      <c r="A53" s="52" t="s">
        <v>366</v>
      </c>
      <c r="B53" s="301" t="s">
        <v>367</v>
      </c>
      <c r="C53" s="72">
        <v>18000</v>
      </c>
    </row>
    <row r="54" spans="1:3" ht="12.75">
      <c r="A54" s="51" t="s">
        <v>180</v>
      </c>
      <c r="B54" s="298" t="s">
        <v>178</v>
      </c>
      <c r="C54" s="73">
        <f>C55</f>
        <v>2717</v>
      </c>
    </row>
    <row r="55" spans="1:3" ht="24" customHeight="1">
      <c r="A55" s="52" t="s">
        <v>181</v>
      </c>
      <c r="B55" s="301" t="s">
        <v>179</v>
      </c>
      <c r="C55" s="72">
        <v>2717</v>
      </c>
    </row>
    <row r="56" spans="1:3" ht="24" customHeight="1">
      <c r="A56" s="46" t="s">
        <v>131</v>
      </c>
      <c r="B56" s="298" t="s">
        <v>132</v>
      </c>
      <c r="C56" s="73">
        <f>C57</f>
        <v>123630</v>
      </c>
    </row>
    <row r="57" spans="1:3" ht="24" customHeight="1">
      <c r="A57" s="49" t="s">
        <v>133</v>
      </c>
      <c r="B57" s="302" t="s">
        <v>134</v>
      </c>
      <c r="C57" s="72">
        <v>123630</v>
      </c>
    </row>
    <row r="58" spans="1:3" ht="12.75">
      <c r="A58" s="46" t="s">
        <v>570</v>
      </c>
      <c r="B58" s="292" t="s">
        <v>571</v>
      </c>
      <c r="C58" s="73">
        <f>C59</f>
        <v>987</v>
      </c>
    </row>
    <row r="59" spans="1:3" ht="12.75">
      <c r="A59" s="310" t="s">
        <v>572</v>
      </c>
      <c r="B59" s="47" t="s">
        <v>573</v>
      </c>
      <c r="C59" s="73">
        <f>C60</f>
        <v>987</v>
      </c>
    </row>
    <row r="60" spans="1:3" ht="12.75">
      <c r="A60" s="311" t="s">
        <v>574</v>
      </c>
      <c r="B60" s="54" t="s">
        <v>575</v>
      </c>
      <c r="C60" s="72">
        <v>987</v>
      </c>
    </row>
    <row r="61" spans="1:3" ht="7.5" customHeight="1">
      <c r="A61" s="311"/>
      <c r="B61" s="54"/>
      <c r="C61" s="72"/>
    </row>
    <row r="62" spans="1:3" ht="12.75">
      <c r="A62" s="53" t="s">
        <v>135</v>
      </c>
      <c r="B62" s="303" t="s">
        <v>171</v>
      </c>
      <c r="C62" s="71">
        <f>C63</f>
        <v>276535531</v>
      </c>
    </row>
    <row r="63" spans="1:3" ht="26.25" customHeight="1">
      <c r="A63" s="41" t="s">
        <v>136</v>
      </c>
      <c r="B63" s="304" t="s">
        <v>172</v>
      </c>
      <c r="C63" s="71">
        <f>C64+C68</f>
        <v>276535531</v>
      </c>
    </row>
    <row r="64" spans="1:3" ht="15" customHeight="1">
      <c r="A64" s="41" t="s">
        <v>600</v>
      </c>
      <c r="B64" s="304" t="s">
        <v>173</v>
      </c>
      <c r="C64" s="73">
        <f>C65</f>
        <v>69647131</v>
      </c>
    </row>
    <row r="65" spans="1:3" ht="15" customHeight="1">
      <c r="A65" s="41" t="s">
        <v>601</v>
      </c>
      <c r="B65" s="304" t="s">
        <v>137</v>
      </c>
      <c r="C65" s="73">
        <f>C66</f>
        <v>69647131</v>
      </c>
    </row>
    <row r="66" spans="1:3" ht="15" customHeight="1">
      <c r="A66" s="42" t="s">
        <v>602</v>
      </c>
      <c r="B66" s="296" t="s">
        <v>174</v>
      </c>
      <c r="C66" s="72">
        <v>69647131</v>
      </c>
    </row>
    <row r="67" spans="1:3" ht="12.75">
      <c r="A67" s="42"/>
      <c r="B67" s="54"/>
      <c r="C67" s="73"/>
    </row>
    <row r="68" spans="1:3" ht="12.75">
      <c r="A68" s="85" t="s">
        <v>603</v>
      </c>
      <c r="B68" s="305" t="s">
        <v>175</v>
      </c>
      <c r="C68" s="73">
        <f>C69+C71+C73+C75</f>
        <v>206888400</v>
      </c>
    </row>
    <row r="69" spans="1:3" ht="36.75" customHeight="1">
      <c r="A69" s="85" t="s">
        <v>604</v>
      </c>
      <c r="B69" s="305" t="s">
        <v>138</v>
      </c>
      <c r="C69" s="73">
        <f>C70</f>
        <v>84554</v>
      </c>
    </row>
    <row r="70" spans="1:3" ht="24" customHeight="1">
      <c r="A70" s="55" t="s">
        <v>605</v>
      </c>
      <c r="B70" s="294" t="s">
        <v>139</v>
      </c>
      <c r="C70" s="72">
        <v>84554</v>
      </c>
    </row>
    <row r="71" spans="1:3" ht="24" customHeight="1">
      <c r="A71" s="56" t="s">
        <v>606</v>
      </c>
      <c r="B71" s="305" t="s">
        <v>140</v>
      </c>
      <c r="C71" s="73">
        <f>C72</f>
        <v>4012751</v>
      </c>
    </row>
    <row r="72" spans="1:3" ht="24" customHeight="1">
      <c r="A72" s="57" t="s">
        <v>607</v>
      </c>
      <c r="B72" s="286" t="s">
        <v>141</v>
      </c>
      <c r="C72" s="72">
        <v>4012751</v>
      </c>
    </row>
    <row r="73" spans="1:3" ht="12.75">
      <c r="A73" s="85" t="s">
        <v>609</v>
      </c>
      <c r="B73" s="305" t="s">
        <v>541</v>
      </c>
      <c r="C73" s="73">
        <f>C74</f>
        <v>2886632</v>
      </c>
    </row>
    <row r="74" spans="1:3" ht="12.75">
      <c r="A74" s="55" t="s">
        <v>608</v>
      </c>
      <c r="B74" s="286" t="s">
        <v>540</v>
      </c>
      <c r="C74" s="72">
        <v>2886632</v>
      </c>
    </row>
    <row r="75" spans="1:3" ht="12.75">
      <c r="A75" s="56" t="s">
        <v>610</v>
      </c>
      <c r="B75" s="306" t="s">
        <v>142</v>
      </c>
      <c r="C75" s="73">
        <f>C76</f>
        <v>199904463</v>
      </c>
    </row>
    <row r="76" spans="1:3" ht="12.75">
      <c r="A76" s="56" t="s">
        <v>611</v>
      </c>
      <c r="B76" s="306" t="s">
        <v>143</v>
      </c>
      <c r="C76" s="71">
        <f>SUM(C77:C96)</f>
        <v>199904463</v>
      </c>
    </row>
    <row r="77" spans="1:3" ht="81" customHeight="1">
      <c r="A77" s="57" t="s">
        <v>611</v>
      </c>
      <c r="B77" s="286" t="s">
        <v>579</v>
      </c>
      <c r="C77" s="72">
        <v>368829</v>
      </c>
    </row>
    <row r="78" spans="1:3" ht="90" customHeight="1">
      <c r="A78" s="57" t="s">
        <v>611</v>
      </c>
      <c r="B78" s="286" t="s">
        <v>578</v>
      </c>
      <c r="C78" s="72">
        <v>24784</v>
      </c>
    </row>
    <row r="79" spans="1:3" ht="64.5" customHeight="1">
      <c r="A79" s="57" t="s">
        <v>611</v>
      </c>
      <c r="B79" s="286" t="s">
        <v>580</v>
      </c>
      <c r="C79" s="72">
        <v>4220046</v>
      </c>
    </row>
    <row r="80" spans="1:3" ht="62.25" customHeight="1">
      <c r="A80" s="57" t="s">
        <v>611</v>
      </c>
      <c r="B80" s="286" t="s">
        <v>581</v>
      </c>
      <c r="C80" s="72">
        <v>292200</v>
      </c>
    </row>
    <row r="81" spans="1:3" ht="60" customHeight="1">
      <c r="A81" s="57" t="s">
        <v>611</v>
      </c>
      <c r="B81" s="286" t="s">
        <v>582</v>
      </c>
      <c r="C81" s="72">
        <v>289309</v>
      </c>
    </row>
    <row r="82" spans="1:3" ht="68.25" customHeight="1">
      <c r="A82" s="57" t="s">
        <v>611</v>
      </c>
      <c r="B82" s="60" t="s">
        <v>583</v>
      </c>
      <c r="C82" s="72">
        <v>4731461</v>
      </c>
    </row>
    <row r="83" spans="1:3" ht="59.25" customHeight="1">
      <c r="A83" s="57" t="s">
        <v>611</v>
      </c>
      <c r="B83" s="307" t="s">
        <v>584</v>
      </c>
      <c r="C83" s="72">
        <v>292200</v>
      </c>
    </row>
    <row r="84" spans="1:3" ht="60" customHeight="1">
      <c r="A84" s="57" t="s">
        <v>611</v>
      </c>
      <c r="B84" s="286" t="s">
        <v>585</v>
      </c>
      <c r="C84" s="72">
        <v>292200</v>
      </c>
    </row>
    <row r="85" spans="1:3" ht="79.5" customHeight="1">
      <c r="A85" s="57" t="s">
        <v>611</v>
      </c>
      <c r="B85" s="59" t="s">
        <v>586</v>
      </c>
      <c r="C85" s="72">
        <v>876600</v>
      </c>
    </row>
    <row r="86" spans="1:3" ht="81.75" customHeight="1">
      <c r="A86" s="57" t="s">
        <v>611</v>
      </c>
      <c r="B86" s="307" t="s">
        <v>587</v>
      </c>
      <c r="C86" s="72">
        <v>8527962</v>
      </c>
    </row>
    <row r="87" spans="1:3" ht="101.25" customHeight="1">
      <c r="A87" s="57" t="s">
        <v>611</v>
      </c>
      <c r="B87" s="58" t="s">
        <v>588</v>
      </c>
      <c r="C87" s="72">
        <v>1131433</v>
      </c>
    </row>
    <row r="88" spans="1:3" ht="103.5" customHeight="1">
      <c r="A88" s="57" t="s">
        <v>611</v>
      </c>
      <c r="B88" s="58" t="s">
        <v>589</v>
      </c>
      <c r="C88" s="72">
        <v>52872</v>
      </c>
    </row>
    <row r="89" spans="1:3" ht="68.25" customHeight="1">
      <c r="A89" s="57" t="s">
        <v>611</v>
      </c>
      <c r="B89" s="307" t="s">
        <v>590</v>
      </c>
      <c r="C89" s="72">
        <v>169099360</v>
      </c>
    </row>
    <row r="90" spans="1:3" ht="69" customHeight="1">
      <c r="A90" s="57" t="s">
        <v>611</v>
      </c>
      <c r="B90" s="286" t="s">
        <v>591</v>
      </c>
      <c r="C90" s="74">
        <v>122900</v>
      </c>
    </row>
    <row r="91" spans="1:3" ht="91.5" customHeight="1">
      <c r="A91" s="57" t="s">
        <v>611</v>
      </c>
      <c r="B91" s="307" t="s">
        <v>592</v>
      </c>
      <c r="C91" s="72">
        <v>176251</v>
      </c>
    </row>
    <row r="92" spans="1:3" ht="68.25" customHeight="1">
      <c r="A92" s="57" t="s">
        <v>611</v>
      </c>
      <c r="B92" s="294" t="s">
        <v>593</v>
      </c>
      <c r="C92" s="72">
        <v>5829923</v>
      </c>
    </row>
    <row r="93" spans="1:3" ht="59.25" customHeight="1">
      <c r="A93" s="57" t="s">
        <v>611</v>
      </c>
      <c r="B93" s="294" t="s">
        <v>594</v>
      </c>
      <c r="C93" s="72">
        <v>2073901</v>
      </c>
    </row>
    <row r="94" spans="1:3" ht="71.25" customHeight="1">
      <c r="A94" s="57" t="s">
        <v>611</v>
      </c>
      <c r="B94" s="307" t="s">
        <v>595</v>
      </c>
      <c r="C94" s="72">
        <v>1461000</v>
      </c>
    </row>
    <row r="95" spans="1:3" ht="69" customHeight="1">
      <c r="A95" s="57" t="s">
        <v>611</v>
      </c>
      <c r="B95" s="286" t="s">
        <v>596</v>
      </c>
      <c r="C95" s="72">
        <v>12012</v>
      </c>
    </row>
    <row r="96" spans="1:3" ht="81" customHeight="1">
      <c r="A96" s="57" t="s">
        <v>611</v>
      </c>
      <c r="B96" s="286" t="s">
        <v>597</v>
      </c>
      <c r="C96" s="72">
        <v>29220</v>
      </c>
    </row>
    <row r="97" spans="1:3" ht="24" customHeight="1">
      <c r="A97" s="61" t="s">
        <v>156</v>
      </c>
      <c r="B97" s="168" t="s">
        <v>157</v>
      </c>
      <c r="C97" s="308">
        <f>C10+C62</f>
        <v>327707965</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D97"/>
  <sheetViews>
    <sheetView view="pageBreakPreview" zoomScaleSheetLayoutView="100" zoomScalePageLayoutView="0" workbookViewId="0" topLeftCell="A1">
      <selection activeCell="D12" sqref="D12"/>
    </sheetView>
  </sheetViews>
  <sheetFormatPr defaultColWidth="9.00390625" defaultRowHeight="12.75"/>
  <cols>
    <col min="1" max="1" width="20.00390625" style="0" customWidth="1"/>
    <col min="2" max="2" width="65.50390625" style="0" customWidth="1"/>
    <col min="3" max="4" width="13.00390625" style="274" customWidth="1"/>
  </cols>
  <sheetData>
    <row r="1" spans="1:4" ht="15">
      <c r="A1" s="34"/>
      <c r="B1" s="375" t="s">
        <v>369</v>
      </c>
      <c r="C1" s="375"/>
      <c r="D1" s="375"/>
    </row>
    <row r="2" spans="1:4" ht="15">
      <c r="A2" s="34"/>
      <c r="B2" s="375" t="s">
        <v>63</v>
      </c>
      <c r="C2" s="375"/>
      <c r="D2" s="375"/>
    </row>
    <row r="3" spans="1:4" ht="15">
      <c r="A3" s="37"/>
      <c r="B3" s="372" t="s">
        <v>706</v>
      </c>
      <c r="C3" s="372"/>
      <c r="D3" s="372"/>
    </row>
    <row r="4" spans="1:4" ht="15">
      <c r="A4" s="37"/>
      <c r="B4" s="372" t="s">
        <v>64</v>
      </c>
      <c r="C4" s="372"/>
      <c r="D4" s="372"/>
    </row>
    <row r="5" spans="1:4" ht="18" customHeight="1">
      <c r="A5" s="37"/>
      <c r="B5" s="373" t="s">
        <v>555</v>
      </c>
      <c r="C5" s="373"/>
      <c r="D5" s="373"/>
    </row>
    <row r="6" spans="1:3" ht="15">
      <c r="A6" s="38"/>
      <c r="B6" s="38"/>
      <c r="C6" s="364"/>
    </row>
    <row r="7" spans="1:4" ht="36.75" customHeight="1">
      <c r="A7" s="374" t="s">
        <v>556</v>
      </c>
      <c r="B7" s="374"/>
      <c r="C7" s="374"/>
      <c r="D7" s="374"/>
    </row>
    <row r="8" spans="1:4" ht="15">
      <c r="A8" s="84"/>
      <c r="B8" s="39"/>
      <c r="D8" s="364" t="s">
        <v>13</v>
      </c>
    </row>
    <row r="9" spans="1:4" ht="33" customHeight="1">
      <c r="A9" s="40" t="s">
        <v>65</v>
      </c>
      <c r="B9" s="41" t="s">
        <v>66</v>
      </c>
      <c r="C9" s="70" t="s">
        <v>368</v>
      </c>
      <c r="D9" s="388" t="s">
        <v>557</v>
      </c>
    </row>
    <row r="10" spans="1:4" ht="12.75">
      <c r="A10" s="41" t="s">
        <v>68</v>
      </c>
      <c r="B10" s="287" t="s">
        <v>69</v>
      </c>
      <c r="C10" s="170">
        <f>C11+C16+C22+C32+C36+C41+C49+C45+C58</f>
        <v>56333491</v>
      </c>
      <c r="D10" s="170">
        <f>D11+D16+D22+D32+D36+D41+D49+D45+D58</f>
        <v>58545365</v>
      </c>
    </row>
    <row r="11" spans="1:4" ht="12.75">
      <c r="A11" s="41" t="s">
        <v>70</v>
      </c>
      <c r="B11" s="287" t="s">
        <v>71</v>
      </c>
      <c r="C11" s="170">
        <f>C12</f>
        <v>45128166</v>
      </c>
      <c r="D11" s="170">
        <f>D12</f>
        <v>47304194</v>
      </c>
    </row>
    <row r="12" spans="1:4" ht="12.75">
      <c r="A12" s="41" t="s">
        <v>72</v>
      </c>
      <c r="B12" s="287" t="s">
        <v>73</v>
      </c>
      <c r="C12" s="170">
        <f>C13+C14+C15</f>
        <v>45128166</v>
      </c>
      <c r="D12" s="170">
        <f>D13+D14+D15</f>
        <v>47304194</v>
      </c>
    </row>
    <row r="13" spans="1:4" ht="38.25" customHeight="1">
      <c r="A13" s="42" t="s">
        <v>74</v>
      </c>
      <c r="B13" s="286" t="s">
        <v>166</v>
      </c>
      <c r="C13" s="389">
        <v>44191943</v>
      </c>
      <c r="D13" s="389">
        <v>46337056</v>
      </c>
    </row>
    <row r="14" spans="1:4" ht="57" customHeight="1">
      <c r="A14" s="42" t="s">
        <v>176</v>
      </c>
      <c r="B14" s="286" t="s">
        <v>167</v>
      </c>
      <c r="C14" s="389">
        <v>584584</v>
      </c>
      <c r="D14" s="389">
        <v>615750</v>
      </c>
    </row>
    <row r="15" spans="1:4" ht="24" customHeight="1">
      <c r="A15" s="42" t="s">
        <v>177</v>
      </c>
      <c r="B15" s="286" t="s">
        <v>168</v>
      </c>
      <c r="C15" s="389">
        <v>351639</v>
      </c>
      <c r="D15" s="389">
        <v>351388</v>
      </c>
    </row>
    <row r="16" spans="1:4" ht="24" customHeight="1">
      <c r="A16" s="43" t="s">
        <v>75</v>
      </c>
      <c r="B16" s="288" t="s">
        <v>76</v>
      </c>
      <c r="C16" s="171">
        <f>C17</f>
        <v>5801555</v>
      </c>
      <c r="D16" s="171">
        <f>D17</f>
        <v>6204865</v>
      </c>
    </row>
    <row r="17" spans="1:4" ht="24" customHeight="1">
      <c r="A17" s="43" t="s">
        <v>77</v>
      </c>
      <c r="B17" s="288" t="s">
        <v>78</v>
      </c>
      <c r="C17" s="171">
        <f>C18+C19+C20+C21</f>
        <v>5801555</v>
      </c>
      <c r="D17" s="171">
        <f>D18+D19+D20+D21</f>
        <v>6204865</v>
      </c>
    </row>
    <row r="18" spans="1:4" ht="37.5" customHeight="1">
      <c r="A18" s="44" t="s">
        <v>79</v>
      </c>
      <c r="B18" s="289" t="s">
        <v>80</v>
      </c>
      <c r="C18" s="169">
        <v>2102323</v>
      </c>
      <c r="D18" s="169">
        <v>2244040</v>
      </c>
    </row>
    <row r="19" spans="1:4" ht="46.5" customHeight="1">
      <c r="A19" s="44" t="s">
        <v>81</v>
      </c>
      <c r="B19" s="289" t="s">
        <v>82</v>
      </c>
      <c r="C19" s="169">
        <v>13881</v>
      </c>
      <c r="D19" s="389">
        <v>14365</v>
      </c>
    </row>
    <row r="20" spans="1:4" ht="37.5" customHeight="1">
      <c r="A20" s="44" t="s">
        <v>83</v>
      </c>
      <c r="B20" s="289" t="s">
        <v>84</v>
      </c>
      <c r="C20" s="169">
        <v>4076429</v>
      </c>
      <c r="D20" s="389">
        <v>4352824</v>
      </c>
    </row>
    <row r="21" spans="1:4" ht="37.5" customHeight="1">
      <c r="A21" s="44" t="s">
        <v>85</v>
      </c>
      <c r="B21" s="289" t="s">
        <v>86</v>
      </c>
      <c r="C21" s="169">
        <v>-391078</v>
      </c>
      <c r="D21" s="169">
        <v>-406364</v>
      </c>
    </row>
    <row r="22" spans="1:4" ht="14.25" customHeight="1">
      <c r="A22" s="41" t="s">
        <v>87</v>
      </c>
      <c r="B22" s="287" t="s">
        <v>88</v>
      </c>
      <c r="C22" s="171">
        <f>C23+C28+C30</f>
        <v>3064138</v>
      </c>
      <c r="D22" s="171">
        <f>D23+D28+D30</f>
        <v>2696674</v>
      </c>
    </row>
    <row r="23" spans="1:4" ht="14.25" customHeight="1">
      <c r="A23" s="313" t="s">
        <v>89</v>
      </c>
      <c r="B23" s="314" t="s">
        <v>90</v>
      </c>
      <c r="C23" s="171">
        <f>C24+C26</f>
        <v>30079</v>
      </c>
      <c r="D23" s="171">
        <f>D24+D26</f>
        <v>30229</v>
      </c>
    </row>
    <row r="24" spans="1:4" ht="22.5" customHeight="1">
      <c r="A24" s="313" t="s">
        <v>91</v>
      </c>
      <c r="B24" s="314" t="s">
        <v>92</v>
      </c>
      <c r="C24" s="171">
        <f>C25</f>
        <v>14864</v>
      </c>
      <c r="D24" s="171">
        <f>D25</f>
        <v>14938</v>
      </c>
    </row>
    <row r="25" spans="1:4" ht="22.5" customHeight="1">
      <c r="A25" s="45" t="s">
        <v>93</v>
      </c>
      <c r="B25" s="290" t="s">
        <v>92</v>
      </c>
      <c r="C25" s="169">
        <v>14864</v>
      </c>
      <c r="D25" s="169">
        <v>14938</v>
      </c>
    </row>
    <row r="26" spans="1:4" ht="22.5" customHeight="1">
      <c r="A26" s="313" t="s">
        <v>94</v>
      </c>
      <c r="B26" s="314" t="s">
        <v>95</v>
      </c>
      <c r="C26" s="171">
        <f>C27</f>
        <v>15215</v>
      </c>
      <c r="D26" s="171">
        <f>D27</f>
        <v>15291</v>
      </c>
    </row>
    <row r="27" spans="1:4" ht="37.5" customHeight="1">
      <c r="A27" s="45" t="s">
        <v>96</v>
      </c>
      <c r="B27" s="290" t="s">
        <v>169</v>
      </c>
      <c r="C27" s="169">
        <v>15215</v>
      </c>
      <c r="D27" s="169">
        <v>15291</v>
      </c>
    </row>
    <row r="28" spans="1:4" ht="14.25" customHeight="1">
      <c r="A28" s="41" t="s">
        <v>97</v>
      </c>
      <c r="B28" s="287" t="s">
        <v>98</v>
      </c>
      <c r="C28" s="171">
        <f>C29</f>
        <v>631368</v>
      </c>
      <c r="D28" s="171">
        <f>D29</f>
        <v>157842</v>
      </c>
    </row>
    <row r="29" spans="1:4" ht="14.25" customHeight="1">
      <c r="A29" s="42" t="s">
        <v>99</v>
      </c>
      <c r="B29" s="291" t="s">
        <v>98</v>
      </c>
      <c r="C29" s="169">
        <v>631368</v>
      </c>
      <c r="D29" s="169">
        <v>157842</v>
      </c>
    </row>
    <row r="30" spans="1:4" ht="14.25" customHeight="1">
      <c r="A30" s="41" t="s">
        <v>100</v>
      </c>
      <c r="B30" s="287" t="s">
        <v>101</v>
      </c>
      <c r="C30" s="171">
        <f>C31</f>
        <v>2402691</v>
      </c>
      <c r="D30" s="171">
        <f>D31</f>
        <v>2508603</v>
      </c>
    </row>
    <row r="31" spans="1:4" ht="14.25" customHeight="1">
      <c r="A31" s="42" t="s">
        <v>102</v>
      </c>
      <c r="B31" s="291" t="s">
        <v>101</v>
      </c>
      <c r="C31" s="169">
        <v>2402691</v>
      </c>
      <c r="D31" s="169">
        <v>2508603</v>
      </c>
    </row>
    <row r="32" spans="1:4" ht="25.5" customHeight="1">
      <c r="A32" s="46" t="s">
        <v>103</v>
      </c>
      <c r="B32" s="292" t="s">
        <v>104</v>
      </c>
      <c r="C32" s="170">
        <f aca="true" t="shared" si="0" ref="C32:D34">C33</f>
        <v>2025129</v>
      </c>
      <c r="D32" s="170">
        <f t="shared" si="0"/>
        <v>2025129</v>
      </c>
    </row>
    <row r="33" spans="1:4" ht="45.75" customHeight="1">
      <c r="A33" s="48" t="s">
        <v>105</v>
      </c>
      <c r="B33" s="293" t="s">
        <v>106</v>
      </c>
      <c r="C33" s="170">
        <f t="shared" si="0"/>
        <v>2025129</v>
      </c>
      <c r="D33" s="170">
        <f t="shared" si="0"/>
        <v>2025129</v>
      </c>
    </row>
    <row r="34" spans="1:4" ht="37.5" customHeight="1">
      <c r="A34" s="46" t="s">
        <v>107</v>
      </c>
      <c r="B34" s="312" t="s">
        <v>108</v>
      </c>
      <c r="C34" s="170">
        <f t="shared" si="0"/>
        <v>2025129</v>
      </c>
      <c r="D34" s="170">
        <f t="shared" si="0"/>
        <v>2025129</v>
      </c>
    </row>
    <row r="35" spans="1:4" ht="47.25" customHeight="1">
      <c r="A35" s="49" t="s">
        <v>362</v>
      </c>
      <c r="B35" s="294" t="s">
        <v>361</v>
      </c>
      <c r="C35" s="169">
        <v>2025129</v>
      </c>
      <c r="D35" s="169">
        <v>2025129</v>
      </c>
    </row>
    <row r="36" spans="1:4" ht="15" customHeight="1">
      <c r="A36" s="41" t="s">
        <v>109</v>
      </c>
      <c r="B36" s="295" t="s">
        <v>110</v>
      </c>
      <c r="C36" s="170">
        <f>C37</f>
        <v>16335</v>
      </c>
      <c r="D36" s="170">
        <f>D37</f>
        <v>16335</v>
      </c>
    </row>
    <row r="37" spans="1:4" ht="15" customHeight="1">
      <c r="A37" s="41" t="s">
        <v>111</v>
      </c>
      <c r="B37" s="295" t="s">
        <v>112</v>
      </c>
      <c r="C37" s="171">
        <f>SUM(C38:C39)</f>
        <v>16335</v>
      </c>
      <c r="D37" s="171">
        <f>SUM(D38:D39)</f>
        <v>16335</v>
      </c>
    </row>
    <row r="38" spans="1:4" ht="15" customHeight="1">
      <c r="A38" s="50" t="s">
        <v>113</v>
      </c>
      <c r="B38" s="297" t="s">
        <v>114</v>
      </c>
      <c r="C38" s="169">
        <v>1980</v>
      </c>
      <c r="D38" s="169">
        <v>1980</v>
      </c>
    </row>
    <row r="39" spans="1:4" ht="15" customHeight="1">
      <c r="A39" s="41" t="s">
        <v>559</v>
      </c>
      <c r="B39" s="295" t="s">
        <v>116</v>
      </c>
      <c r="C39" s="171">
        <f>C40</f>
        <v>14355</v>
      </c>
      <c r="D39" s="171">
        <f>SUM(D40:D40)</f>
        <v>14355</v>
      </c>
    </row>
    <row r="40" spans="1:4" ht="15" customHeight="1">
      <c r="A40" s="42" t="s">
        <v>558</v>
      </c>
      <c r="B40" s="296" t="s">
        <v>577</v>
      </c>
      <c r="C40" s="169">
        <v>14355</v>
      </c>
      <c r="D40" s="169">
        <v>14355</v>
      </c>
    </row>
    <row r="41" spans="1:4" ht="23.25" customHeight="1">
      <c r="A41" s="51" t="s">
        <v>117</v>
      </c>
      <c r="B41" s="298" t="s">
        <v>118</v>
      </c>
      <c r="C41" s="171">
        <f aca="true" t="shared" si="1" ref="C41:D43">C42</f>
        <v>21854</v>
      </c>
      <c r="D41" s="171">
        <f t="shared" si="1"/>
        <v>21854</v>
      </c>
    </row>
    <row r="42" spans="1:4" ht="15" customHeight="1">
      <c r="A42" s="51" t="s">
        <v>119</v>
      </c>
      <c r="B42" s="300" t="s">
        <v>121</v>
      </c>
      <c r="C42" s="171">
        <f t="shared" si="1"/>
        <v>21854</v>
      </c>
      <c r="D42" s="171">
        <f t="shared" si="1"/>
        <v>21854</v>
      </c>
    </row>
    <row r="43" spans="1:4" ht="15" customHeight="1">
      <c r="A43" s="51" t="s">
        <v>122</v>
      </c>
      <c r="B43" s="300" t="s">
        <v>170</v>
      </c>
      <c r="C43" s="171">
        <f t="shared" si="1"/>
        <v>21854</v>
      </c>
      <c r="D43" s="171">
        <f t="shared" si="1"/>
        <v>21854</v>
      </c>
    </row>
    <row r="44" spans="1:4" ht="15" customHeight="1">
      <c r="A44" s="52" t="s">
        <v>123</v>
      </c>
      <c r="B44" s="299" t="s">
        <v>124</v>
      </c>
      <c r="C44" s="169">
        <v>21854</v>
      </c>
      <c r="D44" s="169">
        <v>21854</v>
      </c>
    </row>
    <row r="45" spans="1:4" ht="15" customHeight="1">
      <c r="A45" s="51" t="s">
        <v>381</v>
      </c>
      <c r="B45" s="300" t="s">
        <v>385</v>
      </c>
      <c r="C45" s="73">
        <f aca="true" t="shared" si="2" ref="C45:D47">C46</f>
        <v>120000</v>
      </c>
      <c r="D45" s="73">
        <f t="shared" si="2"/>
        <v>120000</v>
      </c>
    </row>
    <row r="46" spans="1:4" ht="23.25" customHeight="1">
      <c r="A46" s="51" t="s">
        <v>382</v>
      </c>
      <c r="B46" s="298" t="s">
        <v>386</v>
      </c>
      <c r="C46" s="73">
        <f t="shared" si="2"/>
        <v>120000</v>
      </c>
      <c r="D46" s="73">
        <f t="shared" si="2"/>
        <v>120000</v>
      </c>
    </row>
    <row r="47" spans="1:4" ht="23.25" customHeight="1">
      <c r="A47" s="51" t="s">
        <v>383</v>
      </c>
      <c r="B47" s="298" t="s">
        <v>387</v>
      </c>
      <c r="C47" s="73">
        <f t="shared" si="2"/>
        <v>120000</v>
      </c>
      <c r="D47" s="73">
        <f t="shared" si="2"/>
        <v>120000</v>
      </c>
    </row>
    <row r="48" spans="1:4" ht="36.75" customHeight="1">
      <c r="A48" s="52" t="s">
        <v>384</v>
      </c>
      <c r="B48" s="301" t="s">
        <v>388</v>
      </c>
      <c r="C48" s="72">
        <v>120000</v>
      </c>
      <c r="D48" s="72">
        <v>120000</v>
      </c>
    </row>
    <row r="49" spans="1:4" ht="15" customHeight="1">
      <c r="A49" s="41" t="s">
        <v>125</v>
      </c>
      <c r="B49" s="295" t="s">
        <v>126</v>
      </c>
      <c r="C49" s="170">
        <f>C50+C52+C54+C56</f>
        <v>155327</v>
      </c>
      <c r="D49" s="170">
        <f>D50+D52+D54+D56</f>
        <v>155327</v>
      </c>
    </row>
    <row r="50" spans="1:4" ht="60.75">
      <c r="A50" s="51" t="s">
        <v>127</v>
      </c>
      <c r="B50" s="298" t="s">
        <v>128</v>
      </c>
      <c r="C50" s="171">
        <f>C51</f>
        <v>10980</v>
      </c>
      <c r="D50" s="171">
        <f>D51</f>
        <v>10980</v>
      </c>
    </row>
    <row r="51" spans="1:4" ht="14.25" customHeight="1">
      <c r="A51" s="52" t="s">
        <v>129</v>
      </c>
      <c r="B51" s="301" t="s">
        <v>130</v>
      </c>
      <c r="C51" s="169">
        <v>10980</v>
      </c>
      <c r="D51" s="169">
        <v>10980</v>
      </c>
    </row>
    <row r="52" spans="1:4" ht="36" customHeight="1">
      <c r="A52" s="51" t="s">
        <v>364</v>
      </c>
      <c r="B52" s="298" t="s">
        <v>365</v>
      </c>
      <c r="C52" s="171">
        <f>C53</f>
        <v>18000</v>
      </c>
      <c r="D52" s="171">
        <f>D53</f>
        <v>18000</v>
      </c>
    </row>
    <row r="53" spans="1:4" ht="36" customHeight="1">
      <c r="A53" s="52" t="s">
        <v>366</v>
      </c>
      <c r="B53" s="301" t="s">
        <v>367</v>
      </c>
      <c r="C53" s="169">
        <v>18000</v>
      </c>
      <c r="D53" s="169">
        <v>18000</v>
      </c>
    </row>
    <row r="54" spans="1:4" ht="14.25" customHeight="1">
      <c r="A54" s="51" t="s">
        <v>180</v>
      </c>
      <c r="B54" s="298" t="s">
        <v>178</v>
      </c>
      <c r="C54" s="171">
        <f>C55</f>
        <v>2717</v>
      </c>
      <c r="D54" s="171">
        <f>D55</f>
        <v>2717</v>
      </c>
    </row>
    <row r="55" spans="1:4" ht="24" customHeight="1">
      <c r="A55" s="52" t="s">
        <v>181</v>
      </c>
      <c r="B55" s="301" t="s">
        <v>179</v>
      </c>
      <c r="C55" s="169">
        <v>2717</v>
      </c>
      <c r="D55" s="169">
        <v>2717</v>
      </c>
    </row>
    <row r="56" spans="1:4" ht="24" customHeight="1">
      <c r="A56" s="46" t="s">
        <v>131</v>
      </c>
      <c r="B56" s="298" t="s">
        <v>132</v>
      </c>
      <c r="C56" s="171">
        <f>C57</f>
        <v>123630</v>
      </c>
      <c r="D56" s="171">
        <f>D57</f>
        <v>123630</v>
      </c>
    </row>
    <row r="57" spans="1:4" ht="24" customHeight="1">
      <c r="A57" s="49" t="s">
        <v>133</v>
      </c>
      <c r="B57" s="302" t="s">
        <v>134</v>
      </c>
      <c r="C57" s="169">
        <v>123630</v>
      </c>
      <c r="D57" s="169">
        <v>123630</v>
      </c>
    </row>
    <row r="58" spans="1:4" ht="14.25" customHeight="1">
      <c r="A58" s="46" t="s">
        <v>570</v>
      </c>
      <c r="B58" s="292" t="s">
        <v>571</v>
      </c>
      <c r="C58" s="171">
        <f>C59</f>
        <v>987</v>
      </c>
      <c r="D58" s="171">
        <f>D59</f>
        <v>987</v>
      </c>
    </row>
    <row r="59" spans="1:4" ht="14.25" customHeight="1">
      <c r="A59" s="310" t="s">
        <v>572</v>
      </c>
      <c r="B59" s="292" t="s">
        <v>573</v>
      </c>
      <c r="C59" s="171">
        <f>C60</f>
        <v>987</v>
      </c>
      <c r="D59" s="171">
        <f>D60</f>
        <v>987</v>
      </c>
    </row>
    <row r="60" spans="1:4" ht="14.25" customHeight="1">
      <c r="A60" s="311" t="s">
        <v>574</v>
      </c>
      <c r="B60" s="302" t="s">
        <v>575</v>
      </c>
      <c r="C60" s="169">
        <v>987</v>
      </c>
      <c r="D60" s="169">
        <v>987</v>
      </c>
    </row>
    <row r="61" spans="1:4" ht="12.75">
      <c r="A61" s="49"/>
      <c r="B61" s="302"/>
      <c r="C61" s="169"/>
      <c r="D61" s="169"/>
    </row>
    <row r="62" spans="1:4" ht="14.25" customHeight="1">
      <c r="A62" s="53" t="s">
        <v>135</v>
      </c>
      <c r="B62" s="303" t="s">
        <v>171</v>
      </c>
      <c r="C62" s="170">
        <f>C63</f>
        <v>247020851</v>
      </c>
      <c r="D62" s="170">
        <f>D63</f>
        <v>247266917</v>
      </c>
    </row>
    <row r="63" spans="1:4" ht="24">
      <c r="A63" s="41" t="s">
        <v>136</v>
      </c>
      <c r="B63" s="304" t="s">
        <v>172</v>
      </c>
      <c r="C63" s="170">
        <f>C64+C68</f>
        <v>247020851</v>
      </c>
      <c r="D63" s="170">
        <f>D64+D68</f>
        <v>247266917</v>
      </c>
    </row>
    <row r="64" spans="1:4" ht="14.25" customHeight="1">
      <c r="A64" s="41" t="s">
        <v>600</v>
      </c>
      <c r="B64" s="304" t="s">
        <v>173</v>
      </c>
      <c r="C64" s="171">
        <f>C65</f>
        <v>62523894</v>
      </c>
      <c r="D64" s="171">
        <f>D65</f>
        <v>64218017</v>
      </c>
    </row>
    <row r="65" spans="1:4" ht="14.25" customHeight="1">
      <c r="A65" s="41" t="s">
        <v>601</v>
      </c>
      <c r="B65" s="304" t="s">
        <v>137</v>
      </c>
      <c r="C65" s="171">
        <f>C66</f>
        <v>62523894</v>
      </c>
      <c r="D65" s="171">
        <f>D66</f>
        <v>64218017</v>
      </c>
    </row>
    <row r="66" spans="1:4" ht="14.25" customHeight="1">
      <c r="A66" s="42" t="s">
        <v>602</v>
      </c>
      <c r="B66" s="296" t="s">
        <v>174</v>
      </c>
      <c r="C66" s="169">
        <v>62523894</v>
      </c>
      <c r="D66" s="389">
        <v>64218017</v>
      </c>
    </row>
    <row r="67" spans="1:4" ht="12.75">
      <c r="A67" s="42"/>
      <c r="B67" s="302"/>
      <c r="C67" s="171"/>
      <c r="D67" s="390"/>
    </row>
    <row r="68" spans="1:4" ht="14.25" customHeight="1">
      <c r="A68" s="85" t="s">
        <v>603</v>
      </c>
      <c r="B68" s="305" t="s">
        <v>175</v>
      </c>
      <c r="C68" s="171">
        <f>C69+C71+C73+C75</f>
        <v>184496957</v>
      </c>
      <c r="D68" s="171">
        <f>D69+D71+D73+D75</f>
        <v>183048900</v>
      </c>
    </row>
    <row r="69" spans="1:4" ht="37.5" customHeight="1">
      <c r="A69" s="85" t="s">
        <v>604</v>
      </c>
      <c r="B69" s="305" t="s">
        <v>138</v>
      </c>
      <c r="C69" s="171">
        <f>C70</f>
        <v>84554</v>
      </c>
      <c r="D69" s="171">
        <f>D70</f>
        <v>84554</v>
      </c>
    </row>
    <row r="70" spans="1:4" ht="24.75" customHeight="1">
      <c r="A70" s="55" t="s">
        <v>605</v>
      </c>
      <c r="B70" s="294" t="s">
        <v>139</v>
      </c>
      <c r="C70" s="72">
        <v>84554</v>
      </c>
      <c r="D70" s="72">
        <v>84554</v>
      </c>
    </row>
    <row r="71" spans="1:4" ht="24.75" customHeight="1">
      <c r="A71" s="56" t="s">
        <v>606</v>
      </c>
      <c r="B71" s="305" t="s">
        <v>140</v>
      </c>
      <c r="C71" s="171">
        <f>C72</f>
        <v>4012751</v>
      </c>
      <c r="D71" s="171">
        <f>D72</f>
        <v>4012751</v>
      </c>
    </row>
    <row r="72" spans="1:4" ht="24.75" customHeight="1">
      <c r="A72" s="57" t="s">
        <v>607</v>
      </c>
      <c r="B72" s="286" t="s">
        <v>141</v>
      </c>
      <c r="C72" s="72">
        <v>4012751</v>
      </c>
      <c r="D72" s="72">
        <v>4012751</v>
      </c>
    </row>
    <row r="73" spans="1:4" ht="15" customHeight="1">
      <c r="A73" s="85" t="s">
        <v>609</v>
      </c>
      <c r="B73" s="305" t="s">
        <v>541</v>
      </c>
      <c r="C73" s="171">
        <f>C74</f>
        <v>2731416</v>
      </c>
      <c r="D73" s="171">
        <f>D74</f>
        <v>1567247</v>
      </c>
    </row>
    <row r="74" spans="1:4" ht="15" customHeight="1">
      <c r="A74" s="55" t="s">
        <v>608</v>
      </c>
      <c r="B74" s="286" t="s">
        <v>540</v>
      </c>
      <c r="C74" s="169">
        <v>2731416</v>
      </c>
      <c r="D74" s="391">
        <v>1567247</v>
      </c>
    </row>
    <row r="75" spans="1:4" ht="15" customHeight="1">
      <c r="A75" s="56" t="s">
        <v>610</v>
      </c>
      <c r="B75" s="306" t="s">
        <v>142</v>
      </c>
      <c r="C75" s="171">
        <f>C76</f>
        <v>177668236</v>
      </c>
      <c r="D75" s="171">
        <f>D76</f>
        <v>177384348</v>
      </c>
    </row>
    <row r="76" spans="1:4" ht="15" customHeight="1">
      <c r="A76" s="56" t="s">
        <v>611</v>
      </c>
      <c r="B76" s="306" t="s">
        <v>143</v>
      </c>
      <c r="C76" s="170">
        <f>SUM(C77:C96)</f>
        <v>177668236</v>
      </c>
      <c r="D76" s="170">
        <f>SUM(D77:D96)</f>
        <v>177384348</v>
      </c>
    </row>
    <row r="77" spans="1:4" ht="85.5" customHeight="1">
      <c r="A77" s="57" t="s">
        <v>611</v>
      </c>
      <c r="B77" s="286" t="s">
        <v>579</v>
      </c>
      <c r="C77" s="72">
        <v>368829</v>
      </c>
      <c r="D77" s="72">
        <v>368829</v>
      </c>
    </row>
    <row r="78" spans="1:4" ht="93" customHeight="1">
      <c r="A78" s="57" t="s">
        <v>611</v>
      </c>
      <c r="B78" s="286" t="s">
        <v>578</v>
      </c>
      <c r="C78" s="72">
        <v>24784</v>
      </c>
      <c r="D78" s="72">
        <v>24784</v>
      </c>
    </row>
    <row r="79" spans="1:4" ht="57" customHeight="1">
      <c r="A79" s="57" t="s">
        <v>611</v>
      </c>
      <c r="B79" s="286" t="s">
        <v>580</v>
      </c>
      <c r="C79" s="72">
        <v>3635249</v>
      </c>
      <c r="D79" s="72">
        <v>3635249</v>
      </c>
    </row>
    <row r="80" spans="1:4" ht="57" customHeight="1">
      <c r="A80" s="57" t="s">
        <v>611</v>
      </c>
      <c r="B80" s="286" t="s">
        <v>581</v>
      </c>
      <c r="C80" s="72">
        <v>292200</v>
      </c>
      <c r="D80" s="72">
        <v>292200</v>
      </c>
    </row>
    <row r="81" spans="1:4" ht="57" customHeight="1">
      <c r="A81" s="57" t="s">
        <v>611</v>
      </c>
      <c r="B81" s="286" t="s">
        <v>582</v>
      </c>
      <c r="C81" s="72">
        <v>289309</v>
      </c>
      <c r="D81" s="72">
        <v>289309</v>
      </c>
    </row>
    <row r="82" spans="1:4" ht="75" customHeight="1">
      <c r="A82" s="57" t="s">
        <v>611</v>
      </c>
      <c r="B82" s="60" t="s">
        <v>583</v>
      </c>
      <c r="C82" s="72">
        <v>4069057</v>
      </c>
      <c r="D82" s="72">
        <v>3785169</v>
      </c>
    </row>
    <row r="83" spans="1:4" ht="57" customHeight="1">
      <c r="A83" s="57" t="s">
        <v>611</v>
      </c>
      <c r="B83" s="307" t="s">
        <v>584</v>
      </c>
      <c r="C83" s="72">
        <v>292200</v>
      </c>
      <c r="D83" s="72">
        <v>292200</v>
      </c>
    </row>
    <row r="84" spans="1:4" ht="57" customHeight="1">
      <c r="A84" s="57" t="s">
        <v>611</v>
      </c>
      <c r="B84" s="286" t="s">
        <v>585</v>
      </c>
      <c r="C84" s="72">
        <v>292200</v>
      </c>
      <c r="D84" s="72">
        <v>292200</v>
      </c>
    </row>
    <row r="85" spans="1:4" ht="75" customHeight="1">
      <c r="A85" s="57" t="s">
        <v>611</v>
      </c>
      <c r="B85" s="59" t="s">
        <v>586</v>
      </c>
      <c r="C85" s="72">
        <v>876600</v>
      </c>
      <c r="D85" s="72">
        <v>876600</v>
      </c>
    </row>
    <row r="86" spans="1:4" ht="75" customHeight="1">
      <c r="A86" s="57" t="s">
        <v>611</v>
      </c>
      <c r="B86" s="307" t="s">
        <v>587</v>
      </c>
      <c r="C86" s="72">
        <v>8527962</v>
      </c>
      <c r="D86" s="72">
        <v>8527962</v>
      </c>
    </row>
    <row r="87" spans="1:4" ht="96" customHeight="1">
      <c r="A87" s="57" t="s">
        <v>611</v>
      </c>
      <c r="B87" s="58" t="s">
        <v>588</v>
      </c>
      <c r="C87" s="72">
        <v>1016971</v>
      </c>
      <c r="D87" s="72">
        <v>1016971</v>
      </c>
    </row>
    <row r="88" spans="1:4" ht="96" customHeight="1">
      <c r="A88" s="57" t="s">
        <v>611</v>
      </c>
      <c r="B88" s="58" t="s">
        <v>589</v>
      </c>
      <c r="C88" s="72">
        <v>52872</v>
      </c>
      <c r="D88" s="72">
        <v>52872</v>
      </c>
    </row>
    <row r="89" spans="1:4" ht="63" customHeight="1">
      <c r="A89" s="57" t="s">
        <v>611</v>
      </c>
      <c r="B89" s="307" t="s">
        <v>590</v>
      </c>
      <c r="C89" s="72">
        <v>148224796</v>
      </c>
      <c r="D89" s="72">
        <v>148224796</v>
      </c>
    </row>
    <row r="90" spans="1:4" ht="69.75" customHeight="1">
      <c r="A90" s="57" t="s">
        <v>611</v>
      </c>
      <c r="B90" s="286" t="s">
        <v>591</v>
      </c>
      <c r="C90" s="74">
        <v>122900</v>
      </c>
      <c r="D90" s="74">
        <v>122900</v>
      </c>
    </row>
    <row r="91" spans="1:4" ht="96" customHeight="1">
      <c r="A91" s="57" t="s">
        <v>611</v>
      </c>
      <c r="B91" s="307" t="s">
        <v>592</v>
      </c>
      <c r="C91" s="72">
        <v>176251</v>
      </c>
      <c r="D91" s="72">
        <v>176251</v>
      </c>
    </row>
    <row r="92" spans="1:4" ht="61.5" customHeight="1">
      <c r="A92" s="57" t="s">
        <v>611</v>
      </c>
      <c r="B92" s="294" t="s">
        <v>593</v>
      </c>
      <c r="C92" s="72">
        <v>5829923</v>
      </c>
      <c r="D92" s="72">
        <v>5829923</v>
      </c>
    </row>
    <row r="93" spans="1:4" ht="61.5" customHeight="1">
      <c r="A93" s="57" t="s">
        <v>611</v>
      </c>
      <c r="B93" s="294" t="s">
        <v>594</v>
      </c>
      <c r="C93" s="72">
        <v>2073901</v>
      </c>
      <c r="D93" s="72">
        <v>2073901</v>
      </c>
    </row>
    <row r="94" spans="1:4" ht="66.75" customHeight="1">
      <c r="A94" s="57" t="s">
        <v>611</v>
      </c>
      <c r="B94" s="307" t="s">
        <v>595</v>
      </c>
      <c r="C94" s="72">
        <v>1461000</v>
      </c>
      <c r="D94" s="72">
        <v>1461000</v>
      </c>
    </row>
    <row r="95" spans="1:4" ht="66.75" customHeight="1">
      <c r="A95" s="57" t="s">
        <v>611</v>
      </c>
      <c r="B95" s="286" t="s">
        <v>596</v>
      </c>
      <c r="C95" s="72">
        <v>12012</v>
      </c>
      <c r="D95" s="72">
        <v>12012</v>
      </c>
    </row>
    <row r="96" spans="1:4" ht="81" customHeight="1">
      <c r="A96" s="57" t="s">
        <v>611</v>
      </c>
      <c r="B96" s="286" t="s">
        <v>597</v>
      </c>
      <c r="C96" s="72">
        <v>29220</v>
      </c>
      <c r="D96" s="72">
        <v>29220</v>
      </c>
    </row>
    <row r="97" spans="1:4" ht="19.5" customHeight="1">
      <c r="A97" s="61" t="s">
        <v>156</v>
      </c>
      <c r="B97" s="168" t="s">
        <v>157</v>
      </c>
      <c r="C97" s="172">
        <f>C10+C62</f>
        <v>303354342</v>
      </c>
      <c r="D97" s="172">
        <f>D10+D62</f>
        <v>305812282</v>
      </c>
    </row>
  </sheetData>
  <sheetProtection/>
  <mergeCells count="6">
    <mergeCell ref="B1:D1"/>
    <mergeCell ref="B2:D2"/>
    <mergeCell ref="B3:D3"/>
    <mergeCell ref="B4:D4"/>
    <mergeCell ref="B5:D5"/>
    <mergeCell ref="A7:D7"/>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364"/>
  <sheetViews>
    <sheetView view="pageBreakPreview" zoomScale="85" zoomScaleSheetLayoutView="85" zoomScalePageLayoutView="0" workbookViewId="0" topLeftCell="A1">
      <selection activeCell="B17" sqref="B17"/>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5" customWidth="1"/>
  </cols>
  <sheetData>
    <row r="1" spans="1:6" ht="15">
      <c r="A1" s="173"/>
      <c r="C1" s="100"/>
      <c r="D1" s="377" t="s">
        <v>370</v>
      </c>
      <c r="E1" s="377"/>
      <c r="F1" s="377"/>
    </row>
    <row r="2" spans="1:6" ht="33" customHeight="1">
      <c r="A2" s="173"/>
      <c r="C2" s="100"/>
      <c r="D2" s="378" t="s">
        <v>389</v>
      </c>
      <c r="E2" s="378"/>
      <c r="F2" s="378"/>
    </row>
    <row r="3" spans="1:6" ht="69" customHeight="1">
      <c r="A3" s="173"/>
      <c r="C3" s="245"/>
      <c r="D3" s="378" t="s">
        <v>707</v>
      </c>
      <c r="E3" s="378"/>
      <c r="F3" s="378"/>
    </row>
    <row r="4" spans="1:6" ht="15">
      <c r="A4" s="173"/>
      <c r="B4" s="99"/>
      <c r="C4" s="100"/>
      <c r="D4" s="101"/>
      <c r="E4" s="174"/>
      <c r="F4" s="175"/>
    </row>
    <row r="5" spans="1:6" ht="44.25" customHeight="1">
      <c r="A5" s="376" t="s">
        <v>560</v>
      </c>
      <c r="B5" s="376"/>
      <c r="C5" s="376"/>
      <c r="D5" s="376"/>
      <c r="E5" s="376"/>
      <c r="F5" s="376"/>
    </row>
    <row r="6" spans="1:6" ht="12.75">
      <c r="A6" s="173"/>
      <c r="B6" s="173"/>
      <c r="C6" s="100"/>
      <c r="D6" s="100"/>
      <c r="E6" s="100"/>
      <c r="F6" s="176" t="s">
        <v>13</v>
      </c>
    </row>
    <row r="7" spans="1:6" ht="13.5" thickBot="1">
      <c r="A7" s="173"/>
      <c r="B7" s="173"/>
      <c r="C7" s="100"/>
      <c r="D7" s="100"/>
      <c r="E7" s="100"/>
      <c r="F7" s="176"/>
    </row>
    <row r="8" spans="1:6" ht="15.75" thickBot="1">
      <c r="A8" s="330" t="s">
        <v>29</v>
      </c>
      <c r="B8" s="333" t="s">
        <v>371</v>
      </c>
      <c r="C8" s="334" t="s">
        <v>326</v>
      </c>
      <c r="D8" s="333" t="s">
        <v>327</v>
      </c>
      <c r="E8" s="333" t="s">
        <v>328</v>
      </c>
      <c r="F8" s="335" t="s">
        <v>363</v>
      </c>
    </row>
    <row r="9" spans="1:6" ht="12.75">
      <c r="A9" s="331">
        <v>1</v>
      </c>
      <c r="B9" s="178">
        <v>2</v>
      </c>
      <c r="C9" s="179">
        <v>3</v>
      </c>
      <c r="D9" s="180">
        <v>4</v>
      </c>
      <c r="E9" s="180">
        <v>5</v>
      </c>
      <c r="F9" s="181">
        <v>6</v>
      </c>
    </row>
    <row r="10" spans="1:6" ht="15">
      <c r="A10" s="332" t="s">
        <v>193</v>
      </c>
      <c r="B10" s="183"/>
      <c r="C10" s="183"/>
      <c r="D10" s="183"/>
      <c r="E10" s="183"/>
      <c r="F10" s="185">
        <f>F11+F116+F145+F185+F192+F251+F278+F285+F348+F358</f>
        <v>327707965</v>
      </c>
    </row>
    <row r="11" spans="1:6" ht="15">
      <c r="A11" s="319" t="s">
        <v>15</v>
      </c>
      <c r="B11" s="150" t="s">
        <v>43</v>
      </c>
      <c r="C11" s="183" t="s">
        <v>372</v>
      </c>
      <c r="D11" s="183" t="s">
        <v>372</v>
      </c>
      <c r="E11" s="183"/>
      <c r="F11" s="78">
        <f>F12+F17+F23+F41+F48+F53</f>
        <v>37576428</v>
      </c>
    </row>
    <row r="12" spans="1:6" ht="30.75">
      <c r="A12" s="319" t="s">
        <v>17</v>
      </c>
      <c r="B12" s="122" t="s">
        <v>43</v>
      </c>
      <c r="C12" s="162" t="s">
        <v>44</v>
      </c>
      <c r="D12" s="183"/>
      <c r="E12" s="183"/>
      <c r="F12" s="80">
        <f>F13</f>
        <v>1389567</v>
      </c>
    </row>
    <row r="13" spans="1:6" ht="30.75">
      <c r="A13" s="140" t="s">
        <v>212</v>
      </c>
      <c r="B13" s="122" t="s">
        <v>43</v>
      </c>
      <c r="C13" s="162" t="s">
        <v>44</v>
      </c>
      <c r="D13" s="140" t="s">
        <v>433</v>
      </c>
      <c r="E13" s="183"/>
      <c r="F13" s="80">
        <f>F16</f>
        <v>1389567</v>
      </c>
    </row>
    <row r="14" spans="1:6" ht="15">
      <c r="A14" s="140" t="s">
        <v>213</v>
      </c>
      <c r="B14" s="122" t="s">
        <v>43</v>
      </c>
      <c r="C14" s="162" t="s">
        <v>44</v>
      </c>
      <c r="D14" s="140" t="s">
        <v>434</v>
      </c>
      <c r="E14" s="183"/>
      <c r="F14" s="80">
        <f>F15</f>
        <v>1389567</v>
      </c>
    </row>
    <row r="15" spans="1:6" ht="30.75">
      <c r="A15" s="320" t="s">
        <v>214</v>
      </c>
      <c r="B15" s="119" t="s">
        <v>43</v>
      </c>
      <c r="C15" s="161" t="s">
        <v>44</v>
      </c>
      <c r="D15" s="187" t="s">
        <v>209</v>
      </c>
      <c r="E15" s="188"/>
      <c r="F15" s="81">
        <f>F16</f>
        <v>1389567</v>
      </c>
    </row>
    <row r="16" spans="1:6" ht="62.25">
      <c r="A16" s="320" t="s">
        <v>54</v>
      </c>
      <c r="B16" s="119" t="s">
        <v>43</v>
      </c>
      <c r="C16" s="161" t="s">
        <v>44</v>
      </c>
      <c r="D16" s="187" t="s">
        <v>209</v>
      </c>
      <c r="E16" s="161">
        <v>100</v>
      </c>
      <c r="F16" s="81">
        <f>'Ведомственная 2019'!G23</f>
        <v>1389567</v>
      </c>
    </row>
    <row r="17" spans="1:6" ht="46.5">
      <c r="A17" s="319" t="s">
        <v>318</v>
      </c>
      <c r="B17" s="122" t="s">
        <v>43</v>
      </c>
      <c r="C17" s="162" t="s">
        <v>45</v>
      </c>
      <c r="D17" s="183" t="s">
        <v>372</v>
      </c>
      <c r="E17" s="183"/>
      <c r="F17" s="78">
        <f>F18</f>
        <v>1287666</v>
      </c>
    </row>
    <row r="18" spans="1:6" ht="30.75">
      <c r="A18" s="140" t="s">
        <v>206</v>
      </c>
      <c r="B18" s="122" t="s">
        <v>43</v>
      </c>
      <c r="C18" s="162" t="s">
        <v>45</v>
      </c>
      <c r="D18" s="154" t="s">
        <v>435</v>
      </c>
      <c r="E18" s="183"/>
      <c r="F18" s="78">
        <f>F20</f>
        <v>1287666</v>
      </c>
    </row>
    <row r="19" spans="1:6" ht="30.75">
      <c r="A19" s="140" t="s">
        <v>207</v>
      </c>
      <c r="B19" s="122" t="s">
        <v>43</v>
      </c>
      <c r="C19" s="162" t="s">
        <v>45</v>
      </c>
      <c r="D19" s="140" t="s">
        <v>436</v>
      </c>
      <c r="E19" s="183"/>
      <c r="F19" s="78">
        <f>F20</f>
        <v>1287666</v>
      </c>
    </row>
    <row r="20" spans="1:6" ht="30.75">
      <c r="A20" s="279" t="s">
        <v>208</v>
      </c>
      <c r="B20" s="119" t="s">
        <v>43</v>
      </c>
      <c r="C20" s="161" t="s">
        <v>45</v>
      </c>
      <c r="D20" s="187" t="s">
        <v>266</v>
      </c>
      <c r="E20" s="188"/>
      <c r="F20" s="82">
        <f>F21+F22</f>
        <v>1287666</v>
      </c>
    </row>
    <row r="21" spans="1:6" ht="62.25">
      <c r="A21" s="320" t="s">
        <v>54</v>
      </c>
      <c r="B21" s="119" t="s">
        <v>43</v>
      </c>
      <c r="C21" s="161" t="s">
        <v>45</v>
      </c>
      <c r="D21" s="187" t="s">
        <v>266</v>
      </c>
      <c r="E21" s="161">
        <v>100</v>
      </c>
      <c r="F21" s="82">
        <f>'Ведомственная 2019'!G396</f>
        <v>1234166</v>
      </c>
    </row>
    <row r="22" spans="1:6" ht="30.75">
      <c r="A22" s="320" t="s">
        <v>188</v>
      </c>
      <c r="B22" s="119" t="s">
        <v>43</v>
      </c>
      <c r="C22" s="161" t="s">
        <v>45</v>
      </c>
      <c r="D22" s="187" t="s">
        <v>266</v>
      </c>
      <c r="E22" s="189" t="s">
        <v>199</v>
      </c>
      <c r="F22" s="82">
        <f>'Ведомственная 2019'!G397</f>
        <v>53500</v>
      </c>
    </row>
    <row r="23" spans="1:6" ht="51.75" customHeight="1">
      <c r="A23" s="319" t="s">
        <v>330</v>
      </c>
      <c r="B23" s="122" t="s">
        <v>43</v>
      </c>
      <c r="C23" s="162" t="s">
        <v>46</v>
      </c>
      <c r="D23" s="183" t="s">
        <v>372</v>
      </c>
      <c r="E23" s="183"/>
      <c r="F23" s="78">
        <f>F24+F29+F35</f>
        <v>13388502</v>
      </c>
    </row>
    <row r="24" spans="1:6" ht="15">
      <c r="A24" s="140" t="s">
        <v>37</v>
      </c>
      <c r="B24" s="122" t="s">
        <v>43</v>
      </c>
      <c r="C24" s="162" t="s">
        <v>46</v>
      </c>
      <c r="D24" s="140" t="s">
        <v>437</v>
      </c>
      <c r="E24" s="183"/>
      <c r="F24" s="78">
        <f>F25</f>
        <v>13053088</v>
      </c>
    </row>
    <row r="25" spans="1:6" ht="30.75">
      <c r="A25" s="140" t="s">
        <v>39</v>
      </c>
      <c r="B25" s="122" t="s">
        <v>43</v>
      </c>
      <c r="C25" s="162" t="s">
        <v>46</v>
      </c>
      <c r="D25" s="140" t="s">
        <v>438</v>
      </c>
      <c r="E25" s="183"/>
      <c r="F25" s="78">
        <f>F26</f>
        <v>13053088</v>
      </c>
    </row>
    <row r="26" spans="1:6" ht="30.75">
      <c r="A26" s="279" t="s">
        <v>208</v>
      </c>
      <c r="B26" s="119" t="s">
        <v>43</v>
      </c>
      <c r="C26" s="161" t="s">
        <v>46</v>
      </c>
      <c r="D26" s="142" t="s">
        <v>10</v>
      </c>
      <c r="E26" s="188"/>
      <c r="F26" s="82">
        <f>F27+F28</f>
        <v>13053088</v>
      </c>
    </row>
    <row r="27" spans="1:6" ht="62.25">
      <c r="A27" s="320" t="s">
        <v>54</v>
      </c>
      <c r="B27" s="119" t="s">
        <v>43</v>
      </c>
      <c r="C27" s="161" t="s">
        <v>46</v>
      </c>
      <c r="D27" s="142" t="s">
        <v>10</v>
      </c>
      <c r="E27" s="161">
        <v>100</v>
      </c>
      <c r="F27" s="82">
        <f>'Ведомственная 2019'!G28</f>
        <v>12328318</v>
      </c>
    </row>
    <row r="28" spans="1:6" ht="30.75">
      <c r="A28" s="320" t="s">
        <v>188</v>
      </c>
      <c r="B28" s="119" t="s">
        <v>43</v>
      </c>
      <c r="C28" s="161" t="s">
        <v>46</v>
      </c>
      <c r="D28" s="142" t="s">
        <v>10</v>
      </c>
      <c r="E28" s="161">
        <v>200</v>
      </c>
      <c r="F28" s="82">
        <f>'Ведомственная 2019'!G29</f>
        <v>724770</v>
      </c>
    </row>
    <row r="29" spans="1:6" ht="62.25">
      <c r="A29" s="319" t="s">
        <v>624</v>
      </c>
      <c r="B29" s="122" t="s">
        <v>43</v>
      </c>
      <c r="C29" s="122" t="s">
        <v>46</v>
      </c>
      <c r="D29" s="126" t="s">
        <v>439</v>
      </c>
      <c r="E29" s="183"/>
      <c r="F29" s="78">
        <f>F30</f>
        <v>29220</v>
      </c>
    </row>
    <row r="30" spans="1:6" ht="108.75">
      <c r="A30" s="319" t="s">
        <v>625</v>
      </c>
      <c r="B30" s="122" t="s">
        <v>43</v>
      </c>
      <c r="C30" s="122" t="s">
        <v>46</v>
      </c>
      <c r="D30" s="126" t="s">
        <v>440</v>
      </c>
      <c r="E30" s="183"/>
      <c r="F30" s="78">
        <f>F33</f>
        <v>29220</v>
      </c>
    </row>
    <row r="31" spans="1:6" ht="62.25">
      <c r="A31" s="319" t="s">
        <v>154</v>
      </c>
      <c r="B31" s="122" t="s">
        <v>43</v>
      </c>
      <c r="C31" s="122" t="s">
        <v>46</v>
      </c>
      <c r="D31" s="126" t="s">
        <v>524</v>
      </c>
      <c r="E31" s="183"/>
      <c r="F31" s="78">
        <f>F32</f>
        <v>29220</v>
      </c>
    </row>
    <row r="32" spans="1:6" ht="62.25">
      <c r="A32" s="319" t="s">
        <v>359</v>
      </c>
      <c r="B32" s="122" t="s">
        <v>43</v>
      </c>
      <c r="C32" s="122" t="s">
        <v>46</v>
      </c>
      <c r="D32" s="126" t="s">
        <v>261</v>
      </c>
      <c r="E32" s="122"/>
      <c r="F32" s="78">
        <f>F33</f>
        <v>29220</v>
      </c>
    </row>
    <row r="33" spans="1:6" ht="62.25">
      <c r="A33" s="320" t="s">
        <v>54</v>
      </c>
      <c r="B33" s="119" t="s">
        <v>43</v>
      </c>
      <c r="C33" s="119" t="s">
        <v>46</v>
      </c>
      <c r="D33" s="128" t="s">
        <v>261</v>
      </c>
      <c r="E33" s="130">
        <v>100</v>
      </c>
      <c r="F33" s="82">
        <f>'Ведомственная 2019'!G34</f>
        <v>29220</v>
      </c>
    </row>
    <row r="34" spans="1:6" ht="30.75">
      <c r="A34" s="319" t="s">
        <v>38</v>
      </c>
      <c r="B34" s="122" t="s">
        <v>43</v>
      </c>
      <c r="C34" s="162" t="s">
        <v>46</v>
      </c>
      <c r="D34" s="140" t="s">
        <v>441</v>
      </c>
      <c r="E34" s="130"/>
      <c r="F34" s="78">
        <f>F35</f>
        <v>306194</v>
      </c>
    </row>
    <row r="35" spans="1:6" ht="30.75">
      <c r="A35" s="140" t="s">
        <v>5</v>
      </c>
      <c r="B35" s="122" t="s">
        <v>43</v>
      </c>
      <c r="C35" s="162" t="s">
        <v>46</v>
      </c>
      <c r="D35" s="140" t="s">
        <v>442</v>
      </c>
      <c r="E35" s="130"/>
      <c r="F35" s="78">
        <f>F36+F39</f>
        <v>306194</v>
      </c>
    </row>
    <row r="36" spans="1:6" ht="46.5">
      <c r="A36" s="319" t="s">
        <v>335</v>
      </c>
      <c r="B36" s="122" t="s">
        <v>43</v>
      </c>
      <c r="C36" s="162" t="s">
        <v>46</v>
      </c>
      <c r="D36" s="140" t="s">
        <v>210</v>
      </c>
      <c r="E36" s="183"/>
      <c r="F36" s="78">
        <f>F37+F38</f>
        <v>292200</v>
      </c>
    </row>
    <row r="37" spans="1:6" ht="62.25">
      <c r="A37" s="320" t="s">
        <v>54</v>
      </c>
      <c r="B37" s="119" t="s">
        <v>43</v>
      </c>
      <c r="C37" s="161" t="s">
        <v>46</v>
      </c>
      <c r="D37" s="142" t="s">
        <v>210</v>
      </c>
      <c r="E37" s="161">
        <v>100</v>
      </c>
      <c r="F37" s="82">
        <f>'Ведомственная 2019'!G38</f>
        <v>290200</v>
      </c>
    </row>
    <row r="38" spans="1:6" ht="30.75">
      <c r="A38" s="320" t="s">
        <v>188</v>
      </c>
      <c r="B38" s="119" t="s">
        <v>43</v>
      </c>
      <c r="C38" s="161" t="s">
        <v>46</v>
      </c>
      <c r="D38" s="142" t="s">
        <v>210</v>
      </c>
      <c r="E38" s="161">
        <v>200</v>
      </c>
      <c r="F38" s="82">
        <f>'Ведомственная 2019'!G39</f>
        <v>2000</v>
      </c>
    </row>
    <row r="39" spans="1:6" ht="30.75">
      <c r="A39" s="322" t="s">
        <v>208</v>
      </c>
      <c r="B39" s="358" t="s">
        <v>43</v>
      </c>
      <c r="C39" s="358" t="s">
        <v>46</v>
      </c>
      <c r="D39" s="126" t="s">
        <v>612</v>
      </c>
      <c r="E39" s="133"/>
      <c r="F39" s="78">
        <f>F40</f>
        <v>13994</v>
      </c>
    </row>
    <row r="40" spans="1:6" ht="62.25">
      <c r="A40" s="129" t="s">
        <v>54</v>
      </c>
      <c r="B40" s="119" t="s">
        <v>43</v>
      </c>
      <c r="C40" s="119" t="s">
        <v>46</v>
      </c>
      <c r="D40" s="128" t="s">
        <v>612</v>
      </c>
      <c r="E40" s="130">
        <v>100</v>
      </c>
      <c r="F40" s="82">
        <f>'Ведомственная 2019'!G41</f>
        <v>13994</v>
      </c>
    </row>
    <row r="41" spans="1:6" ht="46.5">
      <c r="A41" s="319" t="s">
        <v>320</v>
      </c>
      <c r="B41" s="122" t="s">
        <v>43</v>
      </c>
      <c r="C41" s="162" t="s">
        <v>49</v>
      </c>
      <c r="D41" s="183"/>
      <c r="E41" s="183"/>
      <c r="F41" s="78">
        <f>F42</f>
        <v>2450640</v>
      </c>
    </row>
    <row r="42" spans="1:6" ht="46.5">
      <c r="A42" s="140" t="s">
        <v>626</v>
      </c>
      <c r="B42" s="122" t="s">
        <v>43</v>
      </c>
      <c r="C42" s="162" t="s">
        <v>49</v>
      </c>
      <c r="D42" s="154" t="s">
        <v>443</v>
      </c>
      <c r="E42" s="183"/>
      <c r="F42" s="78">
        <f>F45</f>
        <v>2450640</v>
      </c>
    </row>
    <row r="43" spans="1:6" ht="78">
      <c r="A43" s="140" t="s">
        <v>627</v>
      </c>
      <c r="B43" s="122" t="s">
        <v>43</v>
      </c>
      <c r="C43" s="162" t="s">
        <v>49</v>
      </c>
      <c r="D43" s="140" t="s">
        <v>444</v>
      </c>
      <c r="E43" s="183"/>
      <c r="F43" s="78">
        <f>F44</f>
        <v>2450640</v>
      </c>
    </row>
    <row r="44" spans="1:6" ht="46.5">
      <c r="A44" s="322" t="s">
        <v>267</v>
      </c>
      <c r="B44" s="122" t="s">
        <v>43</v>
      </c>
      <c r="C44" s="162" t="s">
        <v>49</v>
      </c>
      <c r="D44" s="140" t="s">
        <v>445</v>
      </c>
      <c r="E44" s="183"/>
      <c r="F44" s="78">
        <f>F45</f>
        <v>2450640</v>
      </c>
    </row>
    <row r="45" spans="1:6" ht="30.75">
      <c r="A45" s="279" t="s">
        <v>208</v>
      </c>
      <c r="B45" s="119" t="s">
        <v>43</v>
      </c>
      <c r="C45" s="161" t="s">
        <v>49</v>
      </c>
      <c r="D45" s="142" t="s">
        <v>268</v>
      </c>
      <c r="E45" s="188"/>
      <c r="F45" s="82">
        <f>F46+F47</f>
        <v>2450640</v>
      </c>
    </row>
    <row r="46" spans="1:6" ht="62.25">
      <c r="A46" s="320" t="s">
        <v>54</v>
      </c>
      <c r="B46" s="119" t="s">
        <v>43</v>
      </c>
      <c r="C46" s="161" t="s">
        <v>49</v>
      </c>
      <c r="D46" s="142" t="s">
        <v>268</v>
      </c>
      <c r="E46" s="161">
        <v>100</v>
      </c>
      <c r="F46" s="82">
        <f>'Ведомственная 2019'!G255</f>
        <v>2202040</v>
      </c>
    </row>
    <row r="47" spans="1:6" ht="30.75">
      <c r="A47" s="320" t="s">
        <v>188</v>
      </c>
      <c r="B47" s="119" t="s">
        <v>43</v>
      </c>
      <c r="C47" s="161" t="s">
        <v>49</v>
      </c>
      <c r="D47" s="142" t="s">
        <v>268</v>
      </c>
      <c r="E47" s="161">
        <v>200</v>
      </c>
      <c r="F47" s="82">
        <f>'Ведомственная 2019'!G256</f>
        <v>248600</v>
      </c>
    </row>
    <row r="48" spans="1:6" ht="15">
      <c r="A48" s="319" t="s">
        <v>200</v>
      </c>
      <c r="B48" s="122" t="s">
        <v>43</v>
      </c>
      <c r="C48" s="162" t="s">
        <v>308</v>
      </c>
      <c r="D48" s="183"/>
      <c r="E48" s="183"/>
      <c r="F48" s="78">
        <f>F49</f>
        <v>200000</v>
      </c>
    </row>
    <row r="49" spans="1:6" ht="15">
      <c r="A49" s="140" t="s">
        <v>373</v>
      </c>
      <c r="B49" s="122" t="s">
        <v>43</v>
      </c>
      <c r="C49" s="162" t="s">
        <v>308</v>
      </c>
      <c r="D49" s="140" t="s">
        <v>446</v>
      </c>
      <c r="E49" s="183"/>
      <c r="F49" s="78">
        <f>F50</f>
        <v>200000</v>
      </c>
    </row>
    <row r="50" spans="1:6" ht="30.75">
      <c r="A50" s="280" t="s">
        <v>6</v>
      </c>
      <c r="B50" s="122" t="s">
        <v>43</v>
      </c>
      <c r="C50" s="162" t="s">
        <v>308</v>
      </c>
      <c r="D50" s="140" t="s">
        <v>447</v>
      </c>
      <c r="E50" s="188"/>
      <c r="F50" s="78">
        <f>F51</f>
        <v>200000</v>
      </c>
    </row>
    <row r="51" spans="1:6" ht="30.75">
      <c r="A51" s="279" t="s">
        <v>6</v>
      </c>
      <c r="B51" s="119" t="s">
        <v>43</v>
      </c>
      <c r="C51" s="161" t="s">
        <v>308</v>
      </c>
      <c r="D51" s="142" t="s">
        <v>211</v>
      </c>
      <c r="E51" s="188"/>
      <c r="F51" s="82">
        <f>F52</f>
        <v>200000</v>
      </c>
    </row>
    <row r="52" spans="1:6" ht="15">
      <c r="A52" s="320" t="s">
        <v>311</v>
      </c>
      <c r="B52" s="119" t="s">
        <v>43</v>
      </c>
      <c r="C52" s="161" t="s">
        <v>308</v>
      </c>
      <c r="D52" s="142" t="s">
        <v>211</v>
      </c>
      <c r="E52" s="161">
        <v>800</v>
      </c>
      <c r="F52" s="82">
        <f>'Ведомственная 2019'!G46</f>
        <v>200000</v>
      </c>
    </row>
    <row r="53" spans="1:6" ht="15">
      <c r="A53" s="319" t="s">
        <v>18</v>
      </c>
      <c r="B53" s="122" t="s">
        <v>43</v>
      </c>
      <c r="C53" s="162" t="s">
        <v>194</v>
      </c>
      <c r="D53" s="183" t="s">
        <v>372</v>
      </c>
      <c r="E53" s="183"/>
      <c r="F53" s="78">
        <f>F54+F88+F94+F99+F83+F103+F76</f>
        <v>18860053</v>
      </c>
    </row>
    <row r="54" spans="1:6" ht="37.5" customHeight="1">
      <c r="A54" s="140" t="s">
        <v>628</v>
      </c>
      <c r="B54" s="122" t="s">
        <v>43</v>
      </c>
      <c r="C54" s="122" t="s">
        <v>194</v>
      </c>
      <c r="D54" s="154" t="s">
        <v>448</v>
      </c>
      <c r="E54" s="183"/>
      <c r="F54" s="78">
        <f>F55+F59+F63</f>
        <v>1242121</v>
      </c>
    </row>
    <row r="55" spans="1:6" ht="62.25">
      <c r="A55" s="140" t="s">
        <v>629</v>
      </c>
      <c r="B55" s="122" t="s">
        <v>43</v>
      </c>
      <c r="C55" s="122" t="s">
        <v>194</v>
      </c>
      <c r="D55" s="154" t="s">
        <v>464</v>
      </c>
      <c r="E55" s="183"/>
      <c r="F55" s="78">
        <f>F56</f>
        <v>122900</v>
      </c>
    </row>
    <row r="56" spans="1:6" ht="51.75" customHeight="1">
      <c r="A56" s="126" t="s">
        <v>215</v>
      </c>
      <c r="B56" s="122" t="s">
        <v>43</v>
      </c>
      <c r="C56" s="122" t="s">
        <v>194</v>
      </c>
      <c r="D56" s="126" t="s">
        <v>488</v>
      </c>
      <c r="E56" s="183"/>
      <c r="F56" s="78">
        <f>F57</f>
        <v>122900</v>
      </c>
    </row>
    <row r="57" spans="1:6" ht="46.5">
      <c r="A57" s="279" t="s">
        <v>1</v>
      </c>
      <c r="B57" s="119" t="s">
        <v>43</v>
      </c>
      <c r="C57" s="119" t="s">
        <v>194</v>
      </c>
      <c r="D57" s="128" t="s">
        <v>216</v>
      </c>
      <c r="E57" s="188"/>
      <c r="F57" s="82">
        <f>F58</f>
        <v>122900</v>
      </c>
    </row>
    <row r="58" spans="1:6" ht="30.75">
      <c r="A58" s="320" t="s">
        <v>55</v>
      </c>
      <c r="B58" s="119" t="s">
        <v>43</v>
      </c>
      <c r="C58" s="119" t="s">
        <v>194</v>
      </c>
      <c r="D58" s="128" t="s">
        <v>216</v>
      </c>
      <c r="E58" s="161">
        <v>600</v>
      </c>
      <c r="F58" s="82">
        <f>'Ведомственная 2019'!G52</f>
        <v>122900</v>
      </c>
    </row>
    <row r="59" spans="1:6" ht="62.25">
      <c r="A59" s="140" t="s">
        <v>630</v>
      </c>
      <c r="B59" s="122" t="s">
        <v>43</v>
      </c>
      <c r="C59" s="122" t="s">
        <v>194</v>
      </c>
      <c r="D59" s="154" t="s">
        <v>466</v>
      </c>
      <c r="E59" s="183"/>
      <c r="F59" s="78">
        <f>F60</f>
        <v>44000</v>
      </c>
    </row>
    <row r="60" spans="1:6" ht="46.5">
      <c r="A60" s="319" t="s">
        <v>217</v>
      </c>
      <c r="B60" s="122" t="s">
        <v>43</v>
      </c>
      <c r="C60" s="122" t="s">
        <v>194</v>
      </c>
      <c r="D60" s="205" t="s">
        <v>489</v>
      </c>
      <c r="E60" s="183"/>
      <c r="F60" s="78">
        <f>F61</f>
        <v>44000</v>
      </c>
    </row>
    <row r="61" spans="1:6" ht="15">
      <c r="A61" s="128" t="s">
        <v>218</v>
      </c>
      <c r="B61" s="119" t="s">
        <v>43</v>
      </c>
      <c r="C61" s="119" t="s">
        <v>194</v>
      </c>
      <c r="D61" s="142" t="s">
        <v>314</v>
      </c>
      <c r="E61" s="161"/>
      <c r="F61" s="82">
        <f>F62</f>
        <v>44000</v>
      </c>
    </row>
    <row r="62" spans="1:6" ht="30.75">
      <c r="A62" s="320" t="s">
        <v>188</v>
      </c>
      <c r="B62" s="119" t="s">
        <v>43</v>
      </c>
      <c r="C62" s="119" t="s">
        <v>194</v>
      </c>
      <c r="D62" s="142" t="s">
        <v>314</v>
      </c>
      <c r="E62" s="161" t="s">
        <v>199</v>
      </c>
      <c r="F62" s="82">
        <f>'Ведомственная 2019'!G56</f>
        <v>44000</v>
      </c>
    </row>
    <row r="63" spans="1:6" ht="78">
      <c r="A63" s="140" t="s">
        <v>631</v>
      </c>
      <c r="B63" s="122" t="s">
        <v>43</v>
      </c>
      <c r="C63" s="162" t="s">
        <v>194</v>
      </c>
      <c r="D63" s="309" t="s">
        <v>465</v>
      </c>
      <c r="E63" s="183"/>
      <c r="F63" s="78">
        <f>F64+F67+F70</f>
        <v>1075221</v>
      </c>
    </row>
    <row r="64" spans="1:6" ht="78">
      <c r="A64" s="319" t="s">
        <v>374</v>
      </c>
      <c r="B64" s="122" t="s">
        <v>43</v>
      </c>
      <c r="C64" s="122" t="s">
        <v>194</v>
      </c>
      <c r="D64" s="140" t="s">
        <v>490</v>
      </c>
      <c r="E64" s="141"/>
      <c r="F64" s="78">
        <f>F65</f>
        <v>5000</v>
      </c>
    </row>
    <row r="65" spans="1:6" ht="15">
      <c r="A65" s="128" t="s">
        <v>218</v>
      </c>
      <c r="B65" s="119" t="s">
        <v>43</v>
      </c>
      <c r="C65" s="119" t="s">
        <v>194</v>
      </c>
      <c r="D65" s="142" t="s">
        <v>222</v>
      </c>
      <c r="E65" s="138"/>
      <c r="F65" s="82">
        <f>F66</f>
        <v>5000</v>
      </c>
    </row>
    <row r="66" spans="1:6" ht="30.75">
      <c r="A66" s="320" t="s">
        <v>188</v>
      </c>
      <c r="B66" s="119" t="s">
        <v>43</v>
      </c>
      <c r="C66" s="119" t="s">
        <v>194</v>
      </c>
      <c r="D66" s="142" t="s">
        <v>222</v>
      </c>
      <c r="E66" s="143">
        <v>200</v>
      </c>
      <c r="F66" s="82">
        <f>'Ведомственная 2019'!G66</f>
        <v>5000</v>
      </c>
    </row>
    <row r="67" spans="1:6" ht="30.75">
      <c r="A67" s="322" t="s">
        <v>221</v>
      </c>
      <c r="B67" s="122" t="s">
        <v>43</v>
      </c>
      <c r="C67" s="122" t="s">
        <v>194</v>
      </c>
      <c r="D67" s="140" t="s">
        <v>491</v>
      </c>
      <c r="E67" s="141"/>
      <c r="F67" s="78">
        <f>F68</f>
        <v>116000</v>
      </c>
    </row>
    <row r="68" spans="1:6" ht="15">
      <c r="A68" s="128" t="s">
        <v>218</v>
      </c>
      <c r="B68" s="119" t="s">
        <v>43</v>
      </c>
      <c r="C68" s="119" t="s">
        <v>194</v>
      </c>
      <c r="D68" s="142" t="s">
        <v>223</v>
      </c>
      <c r="E68" s="138"/>
      <c r="F68" s="82">
        <f>F69</f>
        <v>116000</v>
      </c>
    </row>
    <row r="69" spans="1:6" ht="30.75">
      <c r="A69" s="320" t="s">
        <v>188</v>
      </c>
      <c r="B69" s="119" t="s">
        <v>43</v>
      </c>
      <c r="C69" s="119" t="s">
        <v>194</v>
      </c>
      <c r="D69" s="142" t="s">
        <v>223</v>
      </c>
      <c r="E69" s="138">
        <v>200</v>
      </c>
      <c r="F69" s="82">
        <f>'Ведомственная 2019'!G69</f>
        <v>116000</v>
      </c>
    </row>
    <row r="70" spans="1:6" ht="62.25">
      <c r="A70" s="322" t="s">
        <v>219</v>
      </c>
      <c r="B70" s="122" t="s">
        <v>43</v>
      </c>
      <c r="C70" s="122" t="s">
        <v>194</v>
      </c>
      <c r="D70" s="140" t="s">
        <v>492</v>
      </c>
      <c r="E70" s="183"/>
      <c r="F70" s="78">
        <f>F71+F74</f>
        <v>954221</v>
      </c>
    </row>
    <row r="71" spans="1:6" ht="46.5">
      <c r="A71" s="320" t="s">
        <v>0</v>
      </c>
      <c r="B71" s="119" t="s">
        <v>43</v>
      </c>
      <c r="C71" s="119" t="s">
        <v>194</v>
      </c>
      <c r="D71" s="142" t="s">
        <v>220</v>
      </c>
      <c r="E71" s="188"/>
      <c r="F71" s="82">
        <f>F72+F73</f>
        <v>876600</v>
      </c>
    </row>
    <row r="72" spans="1:6" ht="62.25">
      <c r="A72" s="320" t="s">
        <v>54</v>
      </c>
      <c r="B72" s="119" t="s">
        <v>43</v>
      </c>
      <c r="C72" s="119" t="s">
        <v>194</v>
      </c>
      <c r="D72" s="142" t="s">
        <v>220</v>
      </c>
      <c r="E72" s="161">
        <v>100</v>
      </c>
      <c r="F72" s="82">
        <f>'Ведомственная 2019'!G60</f>
        <v>874600</v>
      </c>
    </row>
    <row r="73" spans="1:6" ht="30.75">
      <c r="A73" s="320" t="s">
        <v>188</v>
      </c>
      <c r="B73" s="119" t="s">
        <v>43</v>
      </c>
      <c r="C73" s="119" t="s">
        <v>194</v>
      </c>
      <c r="D73" s="142" t="s">
        <v>220</v>
      </c>
      <c r="E73" s="161">
        <v>200</v>
      </c>
      <c r="F73" s="82">
        <f>'Ведомственная 2019'!G61</f>
        <v>2000</v>
      </c>
    </row>
    <row r="74" spans="1:6" ht="30.75">
      <c r="A74" s="322" t="s">
        <v>208</v>
      </c>
      <c r="B74" s="358" t="s">
        <v>43</v>
      </c>
      <c r="C74" s="358" t="s">
        <v>194</v>
      </c>
      <c r="D74" s="126" t="s">
        <v>613</v>
      </c>
      <c r="E74" s="138"/>
      <c r="F74" s="78">
        <f>F75</f>
        <v>77621</v>
      </c>
    </row>
    <row r="75" spans="1:6" ht="62.25">
      <c r="A75" s="129" t="s">
        <v>54</v>
      </c>
      <c r="B75" s="119" t="s">
        <v>43</v>
      </c>
      <c r="C75" s="119" t="s">
        <v>194</v>
      </c>
      <c r="D75" s="128" t="s">
        <v>613</v>
      </c>
      <c r="E75" s="138">
        <v>100</v>
      </c>
      <c r="F75" s="82">
        <f>'Ведомственная 2019'!G63</f>
        <v>77621</v>
      </c>
    </row>
    <row r="76" spans="1:6" ht="46.5">
      <c r="A76" s="319" t="s">
        <v>632</v>
      </c>
      <c r="B76" s="122" t="s">
        <v>43</v>
      </c>
      <c r="C76" s="122" t="s">
        <v>194</v>
      </c>
      <c r="D76" s="131" t="s">
        <v>449</v>
      </c>
      <c r="E76" s="139"/>
      <c r="F76" s="78">
        <f>F77</f>
        <v>230000</v>
      </c>
    </row>
    <row r="77" spans="1:6" ht="78">
      <c r="A77" s="319" t="s">
        <v>633</v>
      </c>
      <c r="B77" s="122" t="s">
        <v>43</v>
      </c>
      <c r="C77" s="122" t="s">
        <v>194</v>
      </c>
      <c r="D77" s="126" t="s">
        <v>487</v>
      </c>
      <c r="E77" s="139"/>
      <c r="F77" s="78">
        <f>F78</f>
        <v>230000</v>
      </c>
    </row>
    <row r="78" spans="1:6" ht="53.25" customHeight="1">
      <c r="A78" s="319" t="s">
        <v>146</v>
      </c>
      <c r="B78" s="122" t="s">
        <v>43</v>
      </c>
      <c r="C78" s="122" t="s">
        <v>194</v>
      </c>
      <c r="D78" s="126" t="s">
        <v>493</v>
      </c>
      <c r="E78" s="139"/>
      <c r="F78" s="78">
        <f>F79+F81</f>
        <v>230000</v>
      </c>
    </row>
    <row r="79" spans="1:6" ht="15">
      <c r="A79" s="319" t="s">
        <v>357</v>
      </c>
      <c r="B79" s="122" t="s">
        <v>43</v>
      </c>
      <c r="C79" s="122" t="s">
        <v>194</v>
      </c>
      <c r="D79" s="126" t="s">
        <v>358</v>
      </c>
      <c r="E79" s="139"/>
      <c r="F79" s="78">
        <f>F80</f>
        <v>115000</v>
      </c>
    </row>
    <row r="80" spans="1:6" ht="30.75">
      <c r="A80" s="320" t="s">
        <v>188</v>
      </c>
      <c r="B80" s="119" t="s">
        <v>43</v>
      </c>
      <c r="C80" s="119" t="s">
        <v>194</v>
      </c>
      <c r="D80" s="128" t="s">
        <v>358</v>
      </c>
      <c r="E80" s="138">
        <v>200</v>
      </c>
      <c r="F80" s="82">
        <f>'Ведомственная 2019'!G74</f>
        <v>115000</v>
      </c>
    </row>
    <row r="81" spans="1:6" ht="15">
      <c r="A81" s="319" t="s">
        <v>147</v>
      </c>
      <c r="B81" s="122" t="s">
        <v>43</v>
      </c>
      <c r="C81" s="122" t="s">
        <v>194</v>
      </c>
      <c r="D81" s="126" t="s">
        <v>148</v>
      </c>
      <c r="E81" s="139"/>
      <c r="F81" s="78">
        <f>F82</f>
        <v>115000</v>
      </c>
    </row>
    <row r="82" spans="1:6" ht="30.75">
      <c r="A82" s="320" t="s">
        <v>188</v>
      </c>
      <c r="B82" s="119" t="s">
        <v>43</v>
      </c>
      <c r="C82" s="119" t="s">
        <v>194</v>
      </c>
      <c r="D82" s="128" t="s">
        <v>148</v>
      </c>
      <c r="E82" s="138">
        <v>200</v>
      </c>
      <c r="F82" s="82">
        <f>'Ведомственная 2019'!G76</f>
        <v>115000</v>
      </c>
    </row>
    <row r="83" spans="1:6" ht="46.5">
      <c r="A83" s="319" t="s">
        <v>634</v>
      </c>
      <c r="B83" s="122" t="s">
        <v>43</v>
      </c>
      <c r="C83" s="162" t="s">
        <v>194</v>
      </c>
      <c r="D83" s="154" t="s">
        <v>450</v>
      </c>
      <c r="E83" s="141"/>
      <c r="F83" s="78">
        <f>F84</f>
        <v>45000</v>
      </c>
    </row>
    <row r="84" spans="1:6" ht="62.25">
      <c r="A84" s="319" t="s">
        <v>635</v>
      </c>
      <c r="B84" s="122" t="s">
        <v>43</v>
      </c>
      <c r="C84" s="162" t="s">
        <v>194</v>
      </c>
      <c r="D84" s="140" t="s">
        <v>486</v>
      </c>
      <c r="E84" s="141"/>
      <c r="F84" s="78">
        <f>F85</f>
        <v>45000</v>
      </c>
    </row>
    <row r="85" spans="1:6" ht="62.25">
      <c r="A85" s="126" t="s">
        <v>34</v>
      </c>
      <c r="B85" s="122" t="s">
        <v>43</v>
      </c>
      <c r="C85" s="162" t="s">
        <v>194</v>
      </c>
      <c r="D85" s="140" t="s">
        <v>494</v>
      </c>
      <c r="E85" s="141"/>
      <c r="F85" s="78">
        <f>F86</f>
        <v>45000</v>
      </c>
    </row>
    <row r="86" spans="1:6" ht="19.5" customHeight="1">
      <c r="A86" s="320" t="s">
        <v>224</v>
      </c>
      <c r="B86" s="119" t="s">
        <v>43</v>
      </c>
      <c r="C86" s="161" t="s">
        <v>194</v>
      </c>
      <c r="D86" s="142" t="s">
        <v>225</v>
      </c>
      <c r="E86" s="143"/>
      <c r="F86" s="82">
        <f>F87</f>
        <v>45000</v>
      </c>
    </row>
    <row r="87" spans="1:6" ht="30.75">
      <c r="A87" s="320" t="s">
        <v>188</v>
      </c>
      <c r="B87" s="119" t="s">
        <v>43</v>
      </c>
      <c r="C87" s="161" t="s">
        <v>194</v>
      </c>
      <c r="D87" s="142" t="s">
        <v>225</v>
      </c>
      <c r="E87" s="143">
        <v>200</v>
      </c>
      <c r="F87" s="82">
        <f>'Ведомственная 2019'!G81</f>
        <v>45000</v>
      </c>
    </row>
    <row r="88" spans="1:6" ht="46.5">
      <c r="A88" s="140" t="s">
        <v>636</v>
      </c>
      <c r="B88" s="122" t="s">
        <v>43</v>
      </c>
      <c r="C88" s="162" t="s">
        <v>194</v>
      </c>
      <c r="D88" s="154" t="s">
        <v>451</v>
      </c>
      <c r="E88" s="183"/>
      <c r="F88" s="78">
        <f>F89</f>
        <v>289309</v>
      </c>
    </row>
    <row r="89" spans="1:6" ht="78">
      <c r="A89" s="140" t="s">
        <v>637</v>
      </c>
      <c r="B89" s="122" t="s">
        <v>43</v>
      </c>
      <c r="C89" s="162" t="s">
        <v>194</v>
      </c>
      <c r="D89" s="154" t="s">
        <v>485</v>
      </c>
      <c r="E89" s="183"/>
      <c r="F89" s="78">
        <f>F90</f>
        <v>289309</v>
      </c>
    </row>
    <row r="90" spans="1:6" ht="46.5">
      <c r="A90" s="322" t="s">
        <v>226</v>
      </c>
      <c r="B90" s="122" t="s">
        <v>43</v>
      </c>
      <c r="C90" s="162" t="s">
        <v>194</v>
      </c>
      <c r="D90" s="126" t="s">
        <v>495</v>
      </c>
      <c r="E90" s="183"/>
      <c r="F90" s="78">
        <f>F91</f>
        <v>289309</v>
      </c>
    </row>
    <row r="91" spans="1:6" ht="30.75">
      <c r="A91" s="279" t="s">
        <v>2</v>
      </c>
      <c r="B91" s="119" t="s">
        <v>43</v>
      </c>
      <c r="C91" s="161" t="s">
        <v>194</v>
      </c>
      <c r="D91" s="142" t="s">
        <v>227</v>
      </c>
      <c r="E91" s="188"/>
      <c r="F91" s="78">
        <f>F92+F93</f>
        <v>289309</v>
      </c>
    </row>
    <row r="92" spans="1:6" ht="62.25">
      <c r="A92" s="320" t="s">
        <v>54</v>
      </c>
      <c r="B92" s="119" t="s">
        <v>43</v>
      </c>
      <c r="C92" s="161" t="s">
        <v>194</v>
      </c>
      <c r="D92" s="142" t="s">
        <v>227</v>
      </c>
      <c r="E92" s="161">
        <v>100</v>
      </c>
      <c r="F92" s="82">
        <f>'Ведомственная 2019'!G86</f>
        <v>262553</v>
      </c>
    </row>
    <row r="93" spans="1:6" ht="30.75">
      <c r="A93" s="320" t="s">
        <v>188</v>
      </c>
      <c r="B93" s="119" t="s">
        <v>43</v>
      </c>
      <c r="C93" s="161" t="s">
        <v>194</v>
      </c>
      <c r="D93" s="142" t="s">
        <v>227</v>
      </c>
      <c r="E93" s="161">
        <v>200</v>
      </c>
      <c r="F93" s="82">
        <f>'Ведомственная 2019'!G87</f>
        <v>26756</v>
      </c>
    </row>
    <row r="94" spans="1:6" ht="48.75" customHeight="1">
      <c r="A94" s="319" t="s">
        <v>638</v>
      </c>
      <c r="B94" s="122" t="s">
        <v>43</v>
      </c>
      <c r="C94" s="162" t="s">
        <v>194</v>
      </c>
      <c r="D94" s="140" t="s">
        <v>452</v>
      </c>
      <c r="E94" s="141"/>
      <c r="F94" s="78">
        <f>F95</f>
        <v>30000</v>
      </c>
    </row>
    <row r="95" spans="1:6" ht="86.25" customHeight="1">
      <c r="A95" s="319" t="s">
        <v>639</v>
      </c>
      <c r="B95" s="122" t="s">
        <v>43</v>
      </c>
      <c r="C95" s="162" t="s">
        <v>194</v>
      </c>
      <c r="D95" s="140" t="s">
        <v>484</v>
      </c>
      <c r="E95" s="141"/>
      <c r="F95" s="78">
        <f>F96</f>
        <v>30000</v>
      </c>
    </row>
    <row r="96" spans="1:6" ht="62.25">
      <c r="A96" s="319" t="s">
        <v>7</v>
      </c>
      <c r="B96" s="122" t="s">
        <v>43</v>
      </c>
      <c r="C96" s="162" t="s">
        <v>194</v>
      </c>
      <c r="D96" s="140" t="s">
        <v>496</v>
      </c>
      <c r="E96" s="141"/>
      <c r="F96" s="78">
        <f>F97</f>
        <v>30000</v>
      </c>
    </row>
    <row r="97" spans="1:6" ht="30.75">
      <c r="A97" s="320" t="s">
        <v>8</v>
      </c>
      <c r="B97" s="119" t="s">
        <v>43</v>
      </c>
      <c r="C97" s="161" t="s">
        <v>194</v>
      </c>
      <c r="D97" s="142" t="s">
        <v>9</v>
      </c>
      <c r="E97" s="143"/>
      <c r="F97" s="82">
        <f>F98</f>
        <v>30000</v>
      </c>
    </row>
    <row r="98" spans="1:6" ht="15">
      <c r="A98" s="320" t="s">
        <v>332</v>
      </c>
      <c r="B98" s="119" t="s">
        <v>43</v>
      </c>
      <c r="C98" s="161" t="s">
        <v>194</v>
      </c>
      <c r="D98" s="142" t="s">
        <v>9</v>
      </c>
      <c r="E98" s="143">
        <v>300</v>
      </c>
      <c r="F98" s="82">
        <f>'Ведомственная 2019'!G92</f>
        <v>30000</v>
      </c>
    </row>
    <row r="99" spans="1:6" ht="30.75">
      <c r="A99" s="319" t="s">
        <v>61</v>
      </c>
      <c r="B99" s="122" t="s">
        <v>43</v>
      </c>
      <c r="C99" s="162" t="s">
        <v>194</v>
      </c>
      <c r="D99" s="140" t="s">
        <v>453</v>
      </c>
      <c r="E99" s="216"/>
      <c r="F99" s="78">
        <f>F100</f>
        <v>3690333.05</v>
      </c>
    </row>
    <row r="100" spans="1:6" ht="30.75">
      <c r="A100" s="319" t="s">
        <v>620</v>
      </c>
      <c r="B100" s="122" t="s">
        <v>43</v>
      </c>
      <c r="C100" s="162" t="s">
        <v>194</v>
      </c>
      <c r="D100" s="140" t="s">
        <v>483</v>
      </c>
      <c r="E100" s="216"/>
      <c r="F100" s="78">
        <f>F101</f>
        <v>3690333.05</v>
      </c>
    </row>
    <row r="101" spans="1:6" ht="30.75">
      <c r="A101" s="320" t="s">
        <v>536</v>
      </c>
      <c r="B101" s="119" t="s">
        <v>43</v>
      </c>
      <c r="C101" s="161" t="s">
        <v>194</v>
      </c>
      <c r="D101" s="142" t="s">
        <v>228</v>
      </c>
      <c r="E101" s="189"/>
      <c r="F101" s="82">
        <f>F102</f>
        <v>3690333.05</v>
      </c>
    </row>
    <row r="102" spans="1:6" ht="15">
      <c r="A102" s="320" t="s">
        <v>311</v>
      </c>
      <c r="B102" s="119" t="s">
        <v>43</v>
      </c>
      <c r="C102" s="161" t="s">
        <v>194</v>
      </c>
      <c r="D102" s="142" t="s">
        <v>228</v>
      </c>
      <c r="E102" s="161" t="s">
        <v>192</v>
      </c>
      <c r="F102" s="82">
        <f>'Ведомственная 2019'!G96</f>
        <v>3690333.05</v>
      </c>
    </row>
    <row r="103" spans="1:6" ht="30.75">
      <c r="A103" s="319" t="s">
        <v>38</v>
      </c>
      <c r="B103" s="122" t="s">
        <v>43</v>
      </c>
      <c r="C103" s="162" t="s">
        <v>194</v>
      </c>
      <c r="D103" s="154" t="s">
        <v>441</v>
      </c>
      <c r="E103" s="130"/>
      <c r="F103" s="78">
        <f>F104</f>
        <v>13333289.95</v>
      </c>
    </row>
    <row r="104" spans="1:6" ht="30.75">
      <c r="A104" s="319" t="s">
        <v>5</v>
      </c>
      <c r="B104" s="122" t="s">
        <v>43</v>
      </c>
      <c r="C104" s="162" t="s">
        <v>194</v>
      </c>
      <c r="D104" s="154" t="s">
        <v>442</v>
      </c>
      <c r="E104" s="130"/>
      <c r="F104" s="78">
        <f>F105+F108+F112+F114</f>
        <v>13333289.95</v>
      </c>
    </row>
    <row r="105" spans="1:6" ht="132" customHeight="1">
      <c r="A105" s="280" t="s">
        <v>539</v>
      </c>
      <c r="B105" s="122" t="s">
        <v>43</v>
      </c>
      <c r="C105" s="162" t="s">
        <v>194</v>
      </c>
      <c r="D105" s="140" t="s">
        <v>262</v>
      </c>
      <c r="E105" s="188"/>
      <c r="F105" s="78">
        <f>F106+F107</f>
        <v>2886632</v>
      </c>
    </row>
    <row r="106" spans="1:6" ht="62.25">
      <c r="A106" s="320" t="s">
        <v>54</v>
      </c>
      <c r="B106" s="119" t="s">
        <v>43</v>
      </c>
      <c r="C106" s="161" t="s">
        <v>194</v>
      </c>
      <c r="D106" s="142" t="s">
        <v>262</v>
      </c>
      <c r="E106" s="161">
        <v>100</v>
      </c>
      <c r="F106" s="82">
        <f>'Ведомственная 2019'!G100</f>
        <v>979357</v>
      </c>
    </row>
    <row r="107" spans="1:6" ht="30.75">
      <c r="A107" s="320" t="s">
        <v>188</v>
      </c>
      <c r="B107" s="119" t="s">
        <v>43</v>
      </c>
      <c r="C107" s="161" t="s">
        <v>194</v>
      </c>
      <c r="D107" s="142" t="s">
        <v>262</v>
      </c>
      <c r="E107" s="161">
        <v>200</v>
      </c>
      <c r="F107" s="82">
        <f>'Ведомственная 2019'!G101</f>
        <v>1907275</v>
      </c>
    </row>
    <row r="108" spans="1:6" ht="30.75">
      <c r="A108" s="319" t="s">
        <v>195</v>
      </c>
      <c r="B108" s="122" t="s">
        <v>43</v>
      </c>
      <c r="C108" s="162" t="s">
        <v>194</v>
      </c>
      <c r="D108" s="140" t="s">
        <v>229</v>
      </c>
      <c r="E108" s="183"/>
      <c r="F108" s="82">
        <f>F109+F110+F111</f>
        <v>9924216</v>
      </c>
    </row>
    <row r="109" spans="1:6" ht="62.25">
      <c r="A109" s="320" t="s">
        <v>54</v>
      </c>
      <c r="B109" s="119" t="s">
        <v>43</v>
      </c>
      <c r="C109" s="161" t="s">
        <v>194</v>
      </c>
      <c r="D109" s="142" t="s">
        <v>229</v>
      </c>
      <c r="E109" s="161" t="s">
        <v>198</v>
      </c>
      <c r="F109" s="82">
        <f>'Ведомственная 2019'!G103</f>
        <v>6390096</v>
      </c>
    </row>
    <row r="110" spans="1:6" ht="30.75">
      <c r="A110" s="320" t="s">
        <v>188</v>
      </c>
      <c r="B110" s="119" t="s">
        <v>43</v>
      </c>
      <c r="C110" s="161" t="s">
        <v>194</v>
      </c>
      <c r="D110" s="142" t="s">
        <v>229</v>
      </c>
      <c r="E110" s="161" t="s">
        <v>199</v>
      </c>
      <c r="F110" s="82">
        <f>'Ведомственная 2019'!G104</f>
        <v>3473185</v>
      </c>
    </row>
    <row r="111" spans="1:6" ht="15">
      <c r="A111" s="320" t="s">
        <v>311</v>
      </c>
      <c r="B111" s="119" t="s">
        <v>43</v>
      </c>
      <c r="C111" s="161" t="s">
        <v>194</v>
      </c>
      <c r="D111" s="142" t="s">
        <v>229</v>
      </c>
      <c r="E111" s="161" t="s">
        <v>192</v>
      </c>
      <c r="F111" s="82">
        <f>'Ведомственная 2019'!G105</f>
        <v>60935</v>
      </c>
    </row>
    <row r="112" spans="1:6" ht="30.75">
      <c r="A112" s="140" t="s">
        <v>60</v>
      </c>
      <c r="B112" s="122" t="s">
        <v>43</v>
      </c>
      <c r="C112" s="162" t="s">
        <v>194</v>
      </c>
      <c r="D112" s="140" t="s">
        <v>230</v>
      </c>
      <c r="E112" s="122"/>
      <c r="F112" s="78">
        <f>F113</f>
        <v>180000</v>
      </c>
    </row>
    <row r="113" spans="1:6" ht="30.75">
      <c r="A113" s="320" t="s">
        <v>188</v>
      </c>
      <c r="B113" s="119" t="s">
        <v>43</v>
      </c>
      <c r="C113" s="161" t="s">
        <v>194</v>
      </c>
      <c r="D113" s="142" t="s">
        <v>230</v>
      </c>
      <c r="E113" s="143">
        <v>200</v>
      </c>
      <c r="F113" s="82">
        <f>'Ведомственная 2019'!G107+'Ведомственная 2019'!G402</f>
        <v>180000</v>
      </c>
    </row>
    <row r="114" spans="1:6" ht="32.25" customHeight="1">
      <c r="A114" s="121" t="s">
        <v>699</v>
      </c>
      <c r="B114" s="363" t="s">
        <v>43</v>
      </c>
      <c r="C114" s="363" t="s">
        <v>194</v>
      </c>
      <c r="D114" s="126" t="s">
        <v>700</v>
      </c>
      <c r="E114" s="133"/>
      <c r="F114" s="78">
        <f>F115</f>
        <v>342441.95</v>
      </c>
    </row>
    <row r="115" spans="1:6" ht="18.75" customHeight="1">
      <c r="A115" s="136" t="s">
        <v>331</v>
      </c>
      <c r="B115" s="119" t="s">
        <v>43</v>
      </c>
      <c r="C115" s="119" t="s">
        <v>194</v>
      </c>
      <c r="D115" s="128" t="s">
        <v>700</v>
      </c>
      <c r="E115" s="130">
        <v>500</v>
      </c>
      <c r="F115" s="82">
        <f>'Ведомственная 2019'!G109</f>
        <v>342441.95</v>
      </c>
    </row>
    <row r="116" spans="1:6" ht="30.75">
      <c r="A116" s="319" t="s">
        <v>375</v>
      </c>
      <c r="B116" s="150" t="s">
        <v>45</v>
      </c>
      <c r="C116" s="183" t="s">
        <v>372</v>
      </c>
      <c r="D116" s="183" t="s">
        <v>372</v>
      </c>
      <c r="E116" s="183"/>
      <c r="F116" s="78">
        <f>F117+F134</f>
        <v>344000</v>
      </c>
    </row>
    <row r="117" spans="1:6" ht="35.25" customHeight="1">
      <c r="A117" s="319" t="s">
        <v>11</v>
      </c>
      <c r="B117" s="122" t="s">
        <v>45</v>
      </c>
      <c r="C117" s="162" t="s">
        <v>48</v>
      </c>
      <c r="D117" s="183" t="s">
        <v>372</v>
      </c>
      <c r="E117" s="183"/>
      <c r="F117" s="78">
        <f>F118</f>
        <v>324000</v>
      </c>
    </row>
    <row r="118" spans="1:6" ht="65.25" customHeight="1">
      <c r="A118" s="140" t="s">
        <v>640</v>
      </c>
      <c r="B118" s="122" t="s">
        <v>45</v>
      </c>
      <c r="C118" s="162" t="s">
        <v>48</v>
      </c>
      <c r="D118" s="154" t="s">
        <v>454</v>
      </c>
      <c r="E118" s="183"/>
      <c r="F118" s="78">
        <f>F119+F123</f>
        <v>324000</v>
      </c>
    </row>
    <row r="119" spans="1:6" ht="124.5">
      <c r="A119" s="319" t="s">
        <v>641</v>
      </c>
      <c r="B119" s="122" t="s">
        <v>45</v>
      </c>
      <c r="C119" s="122" t="s">
        <v>48</v>
      </c>
      <c r="D119" s="131" t="s">
        <v>533</v>
      </c>
      <c r="E119" s="183"/>
      <c r="F119" s="78">
        <f>F120</f>
        <v>40000</v>
      </c>
    </row>
    <row r="120" spans="1:6" ht="46.5">
      <c r="A120" s="126" t="s">
        <v>412</v>
      </c>
      <c r="B120" s="122" t="s">
        <v>45</v>
      </c>
      <c r="C120" s="122" t="s">
        <v>48</v>
      </c>
      <c r="D120" s="126" t="s">
        <v>534</v>
      </c>
      <c r="E120" s="139"/>
      <c r="F120" s="78">
        <f>F121</f>
        <v>40000</v>
      </c>
    </row>
    <row r="121" spans="1:6" ht="46.5">
      <c r="A121" s="320" t="s">
        <v>59</v>
      </c>
      <c r="B121" s="119" t="s">
        <v>45</v>
      </c>
      <c r="C121" s="119" t="s">
        <v>48</v>
      </c>
      <c r="D121" s="142" t="s">
        <v>411</v>
      </c>
      <c r="E121" s="149"/>
      <c r="F121" s="82">
        <f>F122</f>
        <v>40000</v>
      </c>
    </row>
    <row r="122" spans="1:6" ht="30.75">
      <c r="A122" s="320" t="s">
        <v>188</v>
      </c>
      <c r="B122" s="119" t="s">
        <v>45</v>
      </c>
      <c r="C122" s="119" t="s">
        <v>48</v>
      </c>
      <c r="D122" s="142" t="s">
        <v>411</v>
      </c>
      <c r="E122" s="143">
        <v>200</v>
      </c>
      <c r="F122" s="82">
        <f>'Ведомственная 2019'!G116</f>
        <v>40000</v>
      </c>
    </row>
    <row r="123" spans="1:6" ht="124.5">
      <c r="A123" s="319" t="s">
        <v>642</v>
      </c>
      <c r="B123" s="122" t="s">
        <v>45</v>
      </c>
      <c r="C123" s="122" t="s">
        <v>48</v>
      </c>
      <c r="D123" s="154" t="s">
        <v>482</v>
      </c>
      <c r="E123" s="219"/>
      <c r="F123" s="78">
        <f>F127+F130+F124</f>
        <v>284000</v>
      </c>
    </row>
    <row r="124" spans="1:6" ht="30.75">
      <c r="A124" s="322" t="s">
        <v>183</v>
      </c>
      <c r="B124" s="122" t="s">
        <v>45</v>
      </c>
      <c r="C124" s="122" t="s">
        <v>48</v>
      </c>
      <c r="D124" s="126" t="s">
        <v>497</v>
      </c>
      <c r="E124" s="139"/>
      <c r="F124" s="78">
        <f>F125</f>
        <v>30000</v>
      </c>
    </row>
    <row r="125" spans="1:6" ht="46.5">
      <c r="A125" s="320" t="s">
        <v>59</v>
      </c>
      <c r="B125" s="119" t="s">
        <v>45</v>
      </c>
      <c r="C125" s="119" t="s">
        <v>48</v>
      </c>
      <c r="D125" s="142" t="s">
        <v>185</v>
      </c>
      <c r="E125" s="149"/>
      <c r="F125" s="82">
        <f>F126</f>
        <v>30000</v>
      </c>
    </row>
    <row r="126" spans="1:6" ht="30.75">
      <c r="A126" s="320" t="s">
        <v>188</v>
      </c>
      <c r="B126" s="119" t="s">
        <v>45</v>
      </c>
      <c r="C126" s="119" t="s">
        <v>48</v>
      </c>
      <c r="D126" s="142" t="s">
        <v>185</v>
      </c>
      <c r="E126" s="143">
        <v>200</v>
      </c>
      <c r="F126" s="82">
        <f>'Ведомственная 2019'!G120</f>
        <v>30000</v>
      </c>
    </row>
    <row r="127" spans="1:6" ht="30.75">
      <c r="A127" s="322" t="s">
        <v>231</v>
      </c>
      <c r="B127" s="122" t="s">
        <v>45</v>
      </c>
      <c r="C127" s="122" t="s">
        <v>48</v>
      </c>
      <c r="D127" s="140" t="s">
        <v>498</v>
      </c>
      <c r="E127" s="143"/>
      <c r="F127" s="78">
        <f>F128</f>
        <v>244000</v>
      </c>
    </row>
    <row r="128" spans="1:6" ht="46.5">
      <c r="A128" s="320" t="s">
        <v>59</v>
      </c>
      <c r="B128" s="119" t="s">
        <v>45</v>
      </c>
      <c r="C128" s="119" t="s">
        <v>48</v>
      </c>
      <c r="D128" s="142" t="s">
        <v>315</v>
      </c>
      <c r="E128" s="149"/>
      <c r="F128" s="82">
        <f>F129</f>
        <v>244000</v>
      </c>
    </row>
    <row r="129" spans="1:6" ht="30.75">
      <c r="A129" s="320" t="s">
        <v>188</v>
      </c>
      <c r="B129" s="119" t="s">
        <v>45</v>
      </c>
      <c r="C129" s="119" t="s">
        <v>48</v>
      </c>
      <c r="D129" s="142" t="s">
        <v>315</v>
      </c>
      <c r="E129" s="143">
        <v>200</v>
      </c>
      <c r="F129" s="82">
        <f>'Ведомственная 2019'!G123</f>
        <v>244000</v>
      </c>
    </row>
    <row r="130" spans="1:6" ht="33.75" customHeight="1">
      <c r="A130" s="322" t="s">
        <v>232</v>
      </c>
      <c r="B130" s="122" t="s">
        <v>45</v>
      </c>
      <c r="C130" s="122" t="s">
        <v>48</v>
      </c>
      <c r="D130" s="140" t="s">
        <v>499</v>
      </c>
      <c r="E130" s="143"/>
      <c r="F130" s="78">
        <f>F131</f>
        <v>10000</v>
      </c>
    </row>
    <row r="131" spans="1:6" ht="46.5">
      <c r="A131" s="320" t="s">
        <v>59</v>
      </c>
      <c r="B131" s="119" t="s">
        <v>45</v>
      </c>
      <c r="C131" s="119" t="s">
        <v>48</v>
      </c>
      <c r="D131" s="142" t="s">
        <v>316</v>
      </c>
      <c r="E131" s="149"/>
      <c r="F131" s="82">
        <f>F132</f>
        <v>10000</v>
      </c>
    </row>
    <row r="132" spans="1:6" ht="30.75">
      <c r="A132" s="320" t="s">
        <v>188</v>
      </c>
      <c r="B132" s="119" t="s">
        <v>45</v>
      </c>
      <c r="C132" s="119" t="s">
        <v>48</v>
      </c>
      <c r="D132" s="142" t="s">
        <v>316</v>
      </c>
      <c r="E132" s="143">
        <v>200</v>
      </c>
      <c r="F132" s="82">
        <f>'Ведомственная 2019'!G126</f>
        <v>10000</v>
      </c>
    </row>
    <row r="133" spans="1:6" ht="30.75">
      <c r="A133" s="319" t="s">
        <v>321</v>
      </c>
      <c r="B133" s="122" t="s">
        <v>45</v>
      </c>
      <c r="C133" s="150" t="s">
        <v>319</v>
      </c>
      <c r="D133" s="133"/>
      <c r="E133" s="143"/>
      <c r="F133" s="78">
        <f>F134</f>
        <v>20000</v>
      </c>
    </row>
    <row r="134" spans="1:6" ht="46.5">
      <c r="A134" s="319" t="s">
        <v>643</v>
      </c>
      <c r="B134" s="150" t="s">
        <v>45</v>
      </c>
      <c r="C134" s="133">
        <v>14</v>
      </c>
      <c r="D134" s="154" t="s">
        <v>455</v>
      </c>
      <c r="E134" s="141"/>
      <c r="F134" s="78">
        <f>F135</f>
        <v>20000</v>
      </c>
    </row>
    <row r="135" spans="1:6" ht="62.25">
      <c r="A135" s="319" t="s">
        <v>644</v>
      </c>
      <c r="B135" s="150" t="s">
        <v>45</v>
      </c>
      <c r="C135" s="133">
        <v>14</v>
      </c>
      <c r="D135" s="154" t="s">
        <v>481</v>
      </c>
      <c r="E135" s="141"/>
      <c r="F135" s="78">
        <f>F136+F139+F142</f>
        <v>20000</v>
      </c>
    </row>
    <row r="136" spans="1:6" ht="46.5">
      <c r="A136" s="319" t="s">
        <v>165</v>
      </c>
      <c r="B136" s="150" t="s">
        <v>45</v>
      </c>
      <c r="C136" s="133">
        <v>14</v>
      </c>
      <c r="D136" s="140" t="s">
        <v>500</v>
      </c>
      <c r="E136" s="141"/>
      <c r="F136" s="78">
        <f>F137</f>
        <v>10000</v>
      </c>
    </row>
    <row r="137" spans="1:6" ht="30.75">
      <c r="A137" s="320" t="s">
        <v>312</v>
      </c>
      <c r="B137" s="151" t="s">
        <v>45</v>
      </c>
      <c r="C137" s="130">
        <v>14</v>
      </c>
      <c r="D137" s="142" t="s">
        <v>234</v>
      </c>
      <c r="E137" s="143"/>
      <c r="F137" s="82">
        <f>F138</f>
        <v>10000</v>
      </c>
    </row>
    <row r="138" spans="1:6" ht="30.75">
      <c r="A138" s="320" t="s">
        <v>188</v>
      </c>
      <c r="B138" s="151" t="s">
        <v>45</v>
      </c>
      <c r="C138" s="130">
        <v>14</v>
      </c>
      <c r="D138" s="142" t="s">
        <v>234</v>
      </c>
      <c r="E138" s="143">
        <v>200</v>
      </c>
      <c r="F138" s="82">
        <f>'Ведомственная 2019'!G132</f>
        <v>10000</v>
      </c>
    </row>
    <row r="139" spans="1:6" ht="38.25" customHeight="1">
      <c r="A139" s="319" t="s">
        <v>233</v>
      </c>
      <c r="B139" s="150" t="s">
        <v>45</v>
      </c>
      <c r="C139" s="133">
        <v>14</v>
      </c>
      <c r="D139" s="154" t="s">
        <v>501</v>
      </c>
      <c r="E139" s="141"/>
      <c r="F139" s="78">
        <f>F140</f>
        <v>5000</v>
      </c>
    </row>
    <row r="140" spans="1:6" ht="30.75">
      <c r="A140" s="320" t="s">
        <v>312</v>
      </c>
      <c r="B140" s="151" t="s">
        <v>45</v>
      </c>
      <c r="C140" s="130">
        <v>14</v>
      </c>
      <c r="D140" s="128" t="s">
        <v>32</v>
      </c>
      <c r="E140" s="143"/>
      <c r="F140" s="82">
        <f>F141</f>
        <v>5000</v>
      </c>
    </row>
    <row r="141" spans="1:6" ht="30.75">
      <c r="A141" s="320" t="s">
        <v>188</v>
      </c>
      <c r="B141" s="151" t="s">
        <v>45</v>
      </c>
      <c r="C141" s="130">
        <v>14</v>
      </c>
      <c r="D141" s="128" t="s">
        <v>32</v>
      </c>
      <c r="E141" s="143">
        <v>200</v>
      </c>
      <c r="F141" s="82">
        <f>'Ведомственная 2019'!G135</f>
        <v>5000</v>
      </c>
    </row>
    <row r="142" spans="1:6" ht="33.75" customHeight="1">
      <c r="A142" s="319" t="s">
        <v>187</v>
      </c>
      <c r="B142" s="150" t="s">
        <v>45</v>
      </c>
      <c r="C142" s="133">
        <v>14</v>
      </c>
      <c r="D142" s="131" t="s">
        <v>502</v>
      </c>
      <c r="E142" s="133"/>
      <c r="F142" s="78">
        <f>F143</f>
        <v>5000</v>
      </c>
    </row>
    <row r="143" spans="1:6" ht="30.75">
      <c r="A143" s="320" t="s">
        <v>312</v>
      </c>
      <c r="B143" s="151" t="s">
        <v>45</v>
      </c>
      <c r="C143" s="130">
        <v>14</v>
      </c>
      <c r="D143" s="128" t="s">
        <v>186</v>
      </c>
      <c r="E143" s="130"/>
      <c r="F143" s="82">
        <f>F144</f>
        <v>5000</v>
      </c>
    </row>
    <row r="144" spans="1:6" ht="30.75">
      <c r="A144" s="320" t="s">
        <v>188</v>
      </c>
      <c r="B144" s="151" t="s">
        <v>45</v>
      </c>
      <c r="C144" s="130">
        <v>14</v>
      </c>
      <c r="D144" s="128" t="s">
        <v>186</v>
      </c>
      <c r="E144" s="130">
        <v>200</v>
      </c>
      <c r="F144" s="82">
        <f>'Ведомственная 2019'!G138</f>
        <v>5000</v>
      </c>
    </row>
    <row r="145" spans="1:6" ht="15">
      <c r="A145" s="319" t="s">
        <v>158</v>
      </c>
      <c r="B145" s="150" t="s">
        <v>46</v>
      </c>
      <c r="C145" s="183" t="s">
        <v>372</v>
      </c>
      <c r="D145" s="183" t="s">
        <v>372</v>
      </c>
      <c r="E145" s="183"/>
      <c r="F145" s="78">
        <f>F146+F159+F169</f>
        <v>6385906</v>
      </c>
    </row>
    <row r="146" spans="1:6" ht="15">
      <c r="A146" s="319" t="s">
        <v>58</v>
      </c>
      <c r="B146" s="122" t="s">
        <v>46</v>
      </c>
      <c r="C146" s="162" t="s">
        <v>43</v>
      </c>
      <c r="D146" s="183"/>
      <c r="E146" s="183"/>
      <c r="F146" s="78">
        <f>F147</f>
        <v>330085</v>
      </c>
    </row>
    <row r="147" spans="1:6" ht="46.5">
      <c r="A147" s="140" t="s">
        <v>645</v>
      </c>
      <c r="B147" s="122" t="s">
        <v>46</v>
      </c>
      <c r="C147" s="162" t="s">
        <v>43</v>
      </c>
      <c r="D147" s="154" t="s">
        <v>456</v>
      </c>
      <c r="E147" s="183"/>
      <c r="F147" s="78">
        <f>F148+F152</f>
        <v>330085</v>
      </c>
    </row>
    <row r="148" spans="1:6" ht="62.25">
      <c r="A148" s="319" t="s">
        <v>646</v>
      </c>
      <c r="B148" s="122" t="s">
        <v>46</v>
      </c>
      <c r="C148" s="162" t="s">
        <v>43</v>
      </c>
      <c r="D148" s="154" t="s">
        <v>480</v>
      </c>
      <c r="E148" s="183"/>
      <c r="F148" s="78">
        <f>F149</f>
        <v>34000</v>
      </c>
    </row>
    <row r="149" spans="1:6" ht="46.5">
      <c r="A149" s="322" t="s">
        <v>33</v>
      </c>
      <c r="B149" s="122" t="s">
        <v>46</v>
      </c>
      <c r="C149" s="162" t="s">
        <v>43</v>
      </c>
      <c r="D149" s="140" t="s">
        <v>503</v>
      </c>
      <c r="E149" s="183"/>
      <c r="F149" s="78">
        <f>F150</f>
        <v>34000</v>
      </c>
    </row>
    <row r="150" spans="1:6" ht="30.75">
      <c r="A150" s="320" t="s">
        <v>196</v>
      </c>
      <c r="B150" s="119" t="s">
        <v>46</v>
      </c>
      <c r="C150" s="161" t="s">
        <v>43</v>
      </c>
      <c r="D150" s="187" t="s">
        <v>278</v>
      </c>
      <c r="E150" s="188"/>
      <c r="F150" s="82">
        <f>F151</f>
        <v>34000</v>
      </c>
    </row>
    <row r="151" spans="1:6" ht="30.75">
      <c r="A151" s="320" t="s">
        <v>55</v>
      </c>
      <c r="B151" s="119" t="s">
        <v>46</v>
      </c>
      <c r="C151" s="161" t="s">
        <v>43</v>
      </c>
      <c r="D151" s="187" t="s">
        <v>278</v>
      </c>
      <c r="E151" s="161">
        <v>600</v>
      </c>
      <c r="F151" s="82">
        <f>'Ведомственная 2019'!G296</f>
        <v>34000</v>
      </c>
    </row>
    <row r="152" spans="1:6" ht="62.25">
      <c r="A152" s="140" t="s">
        <v>647</v>
      </c>
      <c r="B152" s="122" t="s">
        <v>46</v>
      </c>
      <c r="C152" s="162" t="s">
        <v>43</v>
      </c>
      <c r="D152" s="154" t="s">
        <v>479</v>
      </c>
      <c r="E152" s="183"/>
      <c r="F152" s="78">
        <f>F153</f>
        <v>296085</v>
      </c>
    </row>
    <row r="153" spans="1:6" ht="62.25">
      <c r="A153" s="140" t="s">
        <v>235</v>
      </c>
      <c r="B153" s="122" t="s">
        <v>46</v>
      </c>
      <c r="C153" s="162" t="s">
        <v>43</v>
      </c>
      <c r="D153" s="140" t="s">
        <v>504</v>
      </c>
      <c r="E153" s="183"/>
      <c r="F153" s="78">
        <f>F154+F157</f>
        <v>296085</v>
      </c>
    </row>
    <row r="154" spans="1:6" ht="30.75">
      <c r="A154" s="280" t="s">
        <v>3</v>
      </c>
      <c r="B154" s="122" t="s">
        <v>46</v>
      </c>
      <c r="C154" s="162" t="s">
        <v>43</v>
      </c>
      <c r="D154" s="140" t="s">
        <v>236</v>
      </c>
      <c r="E154" s="183"/>
      <c r="F154" s="78">
        <f>F155+F156</f>
        <v>292200</v>
      </c>
    </row>
    <row r="155" spans="1:6" ht="62.25">
      <c r="A155" s="320" t="s">
        <v>54</v>
      </c>
      <c r="B155" s="119" t="s">
        <v>46</v>
      </c>
      <c r="C155" s="161" t="s">
        <v>43</v>
      </c>
      <c r="D155" s="142" t="s">
        <v>236</v>
      </c>
      <c r="E155" s="161">
        <v>100</v>
      </c>
      <c r="F155" s="82">
        <f>'Ведомственная 2019'!G145</f>
        <v>290200</v>
      </c>
    </row>
    <row r="156" spans="1:6" ht="30.75">
      <c r="A156" s="320" t="s">
        <v>188</v>
      </c>
      <c r="B156" s="119" t="s">
        <v>46</v>
      </c>
      <c r="C156" s="161" t="s">
        <v>43</v>
      </c>
      <c r="D156" s="142" t="s">
        <v>236</v>
      </c>
      <c r="E156" s="161">
        <v>200</v>
      </c>
      <c r="F156" s="82">
        <f>'Ведомственная 2019'!G146</f>
        <v>2000</v>
      </c>
    </row>
    <row r="157" spans="1:6" ht="30.75">
      <c r="A157" s="322" t="s">
        <v>208</v>
      </c>
      <c r="B157" s="358" t="s">
        <v>46</v>
      </c>
      <c r="C157" s="358" t="s">
        <v>43</v>
      </c>
      <c r="D157" s="126" t="s">
        <v>614</v>
      </c>
      <c r="E157" s="130"/>
      <c r="F157" s="78">
        <f>F158</f>
        <v>3885</v>
      </c>
    </row>
    <row r="158" spans="1:6" ht="62.25">
      <c r="A158" s="129" t="s">
        <v>54</v>
      </c>
      <c r="B158" s="119" t="s">
        <v>46</v>
      </c>
      <c r="C158" s="119" t="s">
        <v>43</v>
      </c>
      <c r="D158" s="128" t="s">
        <v>614</v>
      </c>
      <c r="E158" s="130">
        <v>100</v>
      </c>
      <c r="F158" s="82">
        <f>'Ведомственная 2019'!G148</f>
        <v>3885</v>
      </c>
    </row>
    <row r="159" spans="1:6" ht="15.75">
      <c r="A159" s="324" t="s">
        <v>205</v>
      </c>
      <c r="B159" s="122" t="s">
        <v>46</v>
      </c>
      <c r="C159" s="122" t="s">
        <v>48</v>
      </c>
      <c r="D159" s="221"/>
      <c r="E159" s="162"/>
      <c r="F159" s="78">
        <f>F160</f>
        <v>5576821</v>
      </c>
    </row>
    <row r="160" spans="1:6" ht="62.25">
      <c r="A160" s="319" t="s">
        <v>648</v>
      </c>
      <c r="B160" s="122" t="s">
        <v>46</v>
      </c>
      <c r="C160" s="122" t="s">
        <v>48</v>
      </c>
      <c r="D160" s="154" t="s">
        <v>457</v>
      </c>
      <c r="E160" s="162"/>
      <c r="F160" s="78">
        <f>F161</f>
        <v>5576821</v>
      </c>
    </row>
    <row r="161" spans="1:6" ht="82.5" customHeight="1">
      <c r="A161" s="319" t="s">
        <v>649</v>
      </c>
      <c r="B161" s="122" t="s">
        <v>46</v>
      </c>
      <c r="C161" s="122" t="s">
        <v>48</v>
      </c>
      <c r="D161" s="154" t="s">
        <v>478</v>
      </c>
      <c r="E161" s="162"/>
      <c r="F161" s="78">
        <f>F162+F165</f>
        <v>5576821</v>
      </c>
    </row>
    <row r="162" spans="1:6" ht="54" customHeight="1">
      <c r="A162" s="322" t="s">
        <v>237</v>
      </c>
      <c r="B162" s="122" t="s">
        <v>46</v>
      </c>
      <c r="C162" s="122" t="s">
        <v>48</v>
      </c>
      <c r="D162" s="126" t="s">
        <v>505</v>
      </c>
      <c r="E162" s="162"/>
      <c r="F162" s="78">
        <f>F163</f>
        <v>5526821</v>
      </c>
    </row>
    <row r="163" spans="1:6" ht="35.25" customHeight="1">
      <c r="A163" s="319" t="s">
        <v>14</v>
      </c>
      <c r="B163" s="122" t="s">
        <v>46</v>
      </c>
      <c r="C163" s="122" t="s">
        <v>48</v>
      </c>
      <c r="D163" s="140" t="s">
        <v>238</v>
      </c>
      <c r="E163" s="162"/>
      <c r="F163" s="78">
        <f>F164</f>
        <v>5526821</v>
      </c>
    </row>
    <row r="164" spans="1:6" ht="30.75">
      <c r="A164" s="320" t="s">
        <v>188</v>
      </c>
      <c r="B164" s="119" t="s">
        <v>46</v>
      </c>
      <c r="C164" s="119" t="s">
        <v>48</v>
      </c>
      <c r="D164" s="142" t="s">
        <v>238</v>
      </c>
      <c r="E164" s="161" t="s">
        <v>199</v>
      </c>
      <c r="F164" s="82">
        <f>'Ведомственная 2019'!G154</f>
        <v>5526821</v>
      </c>
    </row>
    <row r="165" spans="1:6" ht="93">
      <c r="A165" s="319" t="s">
        <v>650</v>
      </c>
      <c r="B165" s="122" t="s">
        <v>46</v>
      </c>
      <c r="C165" s="122" t="s">
        <v>48</v>
      </c>
      <c r="D165" s="154" t="s">
        <v>477</v>
      </c>
      <c r="E165" s="138"/>
      <c r="F165" s="78">
        <f>F166</f>
        <v>50000</v>
      </c>
    </row>
    <row r="166" spans="1:6" ht="46.5">
      <c r="A166" s="319" t="s">
        <v>150</v>
      </c>
      <c r="B166" s="122" t="s">
        <v>46</v>
      </c>
      <c r="C166" s="122" t="s">
        <v>48</v>
      </c>
      <c r="D166" s="126" t="s">
        <v>506</v>
      </c>
      <c r="E166" s="138"/>
      <c r="F166" s="78">
        <f>F167</f>
        <v>50000</v>
      </c>
    </row>
    <row r="167" spans="1:6" ht="30.75">
      <c r="A167" s="320" t="s">
        <v>151</v>
      </c>
      <c r="B167" s="119" t="s">
        <v>46</v>
      </c>
      <c r="C167" s="119" t="s">
        <v>48</v>
      </c>
      <c r="D167" s="142" t="s">
        <v>152</v>
      </c>
      <c r="E167" s="138"/>
      <c r="F167" s="82">
        <f>F168</f>
        <v>50000</v>
      </c>
    </row>
    <row r="168" spans="1:6" ht="30.75">
      <c r="A168" s="320" t="s">
        <v>188</v>
      </c>
      <c r="B168" s="119" t="s">
        <v>46</v>
      </c>
      <c r="C168" s="119" t="s">
        <v>48</v>
      </c>
      <c r="D168" s="142" t="s">
        <v>152</v>
      </c>
      <c r="E168" s="138">
        <v>200</v>
      </c>
      <c r="F168" s="82">
        <f>'Ведомственная 2019'!G158</f>
        <v>50000</v>
      </c>
    </row>
    <row r="169" spans="1:6" ht="15">
      <c r="A169" s="325" t="s">
        <v>144</v>
      </c>
      <c r="B169" s="155" t="s">
        <v>46</v>
      </c>
      <c r="C169" s="155" t="s">
        <v>52</v>
      </c>
      <c r="D169" s="152"/>
      <c r="E169" s="139"/>
      <c r="F169" s="78">
        <f>F170</f>
        <v>479000</v>
      </c>
    </row>
    <row r="170" spans="1:6" ht="46.5">
      <c r="A170" s="121" t="s">
        <v>621</v>
      </c>
      <c r="B170" s="155" t="s">
        <v>46</v>
      </c>
      <c r="C170" s="155" t="s">
        <v>52</v>
      </c>
      <c r="D170" s="126" t="s">
        <v>458</v>
      </c>
      <c r="E170" s="139"/>
      <c r="F170" s="78">
        <f>F175+F171</f>
        <v>479000</v>
      </c>
    </row>
    <row r="171" spans="1:6" ht="62.25">
      <c r="A171" s="121" t="s">
        <v>622</v>
      </c>
      <c r="B171" s="155" t="s">
        <v>46</v>
      </c>
      <c r="C171" s="155" t="s">
        <v>52</v>
      </c>
      <c r="D171" s="126" t="s">
        <v>476</v>
      </c>
      <c r="E171" s="139"/>
      <c r="F171" s="78">
        <f>F172</f>
        <v>230000</v>
      </c>
    </row>
    <row r="172" spans="1:6" ht="30.75">
      <c r="A172" s="121" t="s">
        <v>24</v>
      </c>
      <c r="B172" s="155" t="s">
        <v>46</v>
      </c>
      <c r="C172" s="155" t="s">
        <v>52</v>
      </c>
      <c r="D172" s="126" t="s">
        <v>507</v>
      </c>
      <c r="E172" s="139"/>
      <c r="F172" s="78">
        <f>F173</f>
        <v>230000</v>
      </c>
    </row>
    <row r="173" spans="1:6" ht="36.75" customHeight="1">
      <c r="A173" s="129" t="s">
        <v>25</v>
      </c>
      <c r="B173" s="155" t="s">
        <v>46</v>
      </c>
      <c r="C173" s="155" t="s">
        <v>52</v>
      </c>
      <c r="D173" s="128" t="s">
        <v>26</v>
      </c>
      <c r="E173" s="139"/>
      <c r="F173" s="78">
        <f>F174</f>
        <v>230000</v>
      </c>
    </row>
    <row r="174" spans="1:6" ht="30.75">
      <c r="A174" s="129" t="s">
        <v>188</v>
      </c>
      <c r="B174" s="156" t="s">
        <v>46</v>
      </c>
      <c r="C174" s="156" t="s">
        <v>52</v>
      </c>
      <c r="D174" s="128" t="s">
        <v>26</v>
      </c>
      <c r="E174" s="138">
        <v>200</v>
      </c>
      <c r="F174" s="82">
        <f>'Ведомственная 2019'!G164</f>
        <v>230000</v>
      </c>
    </row>
    <row r="175" spans="1:6" ht="62.25">
      <c r="A175" s="121" t="s">
        <v>623</v>
      </c>
      <c r="B175" s="155" t="s">
        <v>46</v>
      </c>
      <c r="C175" s="155" t="s">
        <v>52</v>
      </c>
      <c r="D175" s="126" t="s">
        <v>475</v>
      </c>
      <c r="E175" s="138"/>
      <c r="F175" s="78">
        <f>F176+F179+F182</f>
        <v>249000</v>
      </c>
    </row>
    <row r="176" spans="1:6" ht="30.75">
      <c r="A176" s="319" t="s">
        <v>376</v>
      </c>
      <c r="B176" s="157" t="s">
        <v>46</v>
      </c>
      <c r="C176" s="157" t="s">
        <v>52</v>
      </c>
      <c r="D176" s="126" t="s">
        <v>508</v>
      </c>
      <c r="E176" s="139"/>
      <c r="F176" s="78">
        <f>F177</f>
        <v>140000</v>
      </c>
    </row>
    <row r="177" spans="1:6" ht="39" customHeight="1">
      <c r="A177" s="320" t="s">
        <v>25</v>
      </c>
      <c r="B177" s="158" t="s">
        <v>46</v>
      </c>
      <c r="C177" s="158" t="s">
        <v>52</v>
      </c>
      <c r="D177" s="128" t="s">
        <v>149</v>
      </c>
      <c r="E177" s="138"/>
      <c r="F177" s="82">
        <f>F178</f>
        <v>140000</v>
      </c>
    </row>
    <row r="178" spans="1:6" ht="30.75">
      <c r="A178" s="326" t="s">
        <v>188</v>
      </c>
      <c r="B178" s="158" t="s">
        <v>46</v>
      </c>
      <c r="C178" s="158" t="s">
        <v>52</v>
      </c>
      <c r="D178" s="128" t="s">
        <v>149</v>
      </c>
      <c r="E178" s="138">
        <v>200</v>
      </c>
      <c r="F178" s="82">
        <f>'Ведомственная 2019'!G168</f>
        <v>140000</v>
      </c>
    </row>
    <row r="179" spans="1:6" ht="108.75">
      <c r="A179" s="327" t="s">
        <v>431</v>
      </c>
      <c r="B179" s="157" t="s">
        <v>46</v>
      </c>
      <c r="C179" s="157" t="s">
        <v>52</v>
      </c>
      <c r="D179" s="126" t="s">
        <v>509</v>
      </c>
      <c r="E179" s="139"/>
      <c r="F179" s="78">
        <f>F180</f>
        <v>79000</v>
      </c>
    </row>
    <row r="180" spans="1:6" ht="35.25" customHeight="1">
      <c r="A180" s="320" t="s">
        <v>25</v>
      </c>
      <c r="B180" s="158" t="s">
        <v>46</v>
      </c>
      <c r="C180" s="158" t="s">
        <v>52</v>
      </c>
      <c r="D180" s="128" t="s">
        <v>432</v>
      </c>
      <c r="E180" s="138"/>
      <c r="F180" s="82">
        <f>F181</f>
        <v>79000</v>
      </c>
    </row>
    <row r="181" spans="1:6" ht="30.75">
      <c r="A181" s="326" t="s">
        <v>188</v>
      </c>
      <c r="B181" s="158" t="s">
        <v>46</v>
      </c>
      <c r="C181" s="158" t="s">
        <v>52</v>
      </c>
      <c r="D181" s="128" t="s">
        <v>432</v>
      </c>
      <c r="E181" s="138">
        <v>200</v>
      </c>
      <c r="F181" s="82">
        <f>'Ведомственная 2019'!G171</f>
        <v>79000</v>
      </c>
    </row>
    <row r="182" spans="1:6" ht="93">
      <c r="A182" s="284" t="s">
        <v>615</v>
      </c>
      <c r="B182" s="157" t="s">
        <v>46</v>
      </c>
      <c r="C182" s="157" t="s">
        <v>52</v>
      </c>
      <c r="D182" s="126" t="s">
        <v>617</v>
      </c>
      <c r="E182" s="139"/>
      <c r="F182" s="78">
        <f>F183</f>
        <v>30000</v>
      </c>
    </row>
    <row r="183" spans="1:6" ht="34.5" customHeight="1">
      <c r="A183" s="129" t="s">
        <v>25</v>
      </c>
      <c r="B183" s="158" t="s">
        <v>46</v>
      </c>
      <c r="C183" s="158" t="s">
        <v>52</v>
      </c>
      <c r="D183" s="128" t="s">
        <v>616</v>
      </c>
      <c r="E183" s="138"/>
      <c r="F183" s="82">
        <f>F184</f>
        <v>30000</v>
      </c>
    </row>
    <row r="184" spans="1:6" ht="30.75">
      <c r="A184" s="159" t="s">
        <v>188</v>
      </c>
      <c r="B184" s="158" t="s">
        <v>46</v>
      </c>
      <c r="C184" s="158" t="s">
        <v>52</v>
      </c>
      <c r="D184" s="128" t="s">
        <v>616</v>
      </c>
      <c r="E184" s="138">
        <v>200</v>
      </c>
      <c r="F184" s="82">
        <f>'Ведомственная 2019'!G174</f>
        <v>30000</v>
      </c>
    </row>
    <row r="185" spans="1:6" ht="15">
      <c r="A185" s="319" t="s">
        <v>542</v>
      </c>
      <c r="B185" s="150" t="s">
        <v>543</v>
      </c>
      <c r="C185" s="119"/>
      <c r="D185" s="128"/>
      <c r="E185" s="138"/>
      <c r="F185" s="78">
        <f aca="true" t="shared" si="0" ref="F185:F190">F186</f>
        <v>584654</v>
      </c>
    </row>
    <row r="186" spans="1:6" ht="15">
      <c r="A186" s="319" t="s">
        <v>544</v>
      </c>
      <c r="B186" s="150" t="s">
        <v>543</v>
      </c>
      <c r="C186" s="162" t="s">
        <v>44</v>
      </c>
      <c r="D186" s="128"/>
      <c r="E186" s="138"/>
      <c r="F186" s="78">
        <f t="shared" si="0"/>
        <v>584654</v>
      </c>
    </row>
    <row r="187" spans="1:6" ht="30.75">
      <c r="A187" s="140" t="s">
        <v>651</v>
      </c>
      <c r="B187" s="150" t="s">
        <v>543</v>
      </c>
      <c r="C187" s="162" t="s">
        <v>44</v>
      </c>
      <c r="D187" s="131" t="s">
        <v>547</v>
      </c>
      <c r="E187" s="162"/>
      <c r="F187" s="78">
        <f t="shared" si="0"/>
        <v>584654</v>
      </c>
    </row>
    <row r="188" spans="1:6" ht="62.25">
      <c r="A188" s="140" t="s">
        <v>652</v>
      </c>
      <c r="B188" s="150" t="s">
        <v>543</v>
      </c>
      <c r="C188" s="162" t="s">
        <v>44</v>
      </c>
      <c r="D188" s="131" t="s">
        <v>548</v>
      </c>
      <c r="E188" s="162"/>
      <c r="F188" s="78">
        <f t="shared" si="0"/>
        <v>584654</v>
      </c>
    </row>
    <row r="189" spans="1:6" ht="30.75">
      <c r="A189" s="126" t="s">
        <v>546</v>
      </c>
      <c r="B189" s="150" t="s">
        <v>543</v>
      </c>
      <c r="C189" s="162" t="s">
        <v>44</v>
      </c>
      <c r="D189" s="131" t="s">
        <v>549</v>
      </c>
      <c r="E189" s="162"/>
      <c r="F189" s="78">
        <f t="shared" si="0"/>
        <v>584654</v>
      </c>
    </row>
    <row r="190" spans="1:6" ht="30.75">
      <c r="A190" s="126" t="s">
        <v>552</v>
      </c>
      <c r="B190" s="150" t="s">
        <v>543</v>
      </c>
      <c r="C190" s="162" t="s">
        <v>44</v>
      </c>
      <c r="D190" s="131" t="s">
        <v>618</v>
      </c>
      <c r="E190" s="162"/>
      <c r="F190" s="78">
        <f t="shared" si="0"/>
        <v>584654</v>
      </c>
    </row>
    <row r="191" spans="1:6" ht="18.75" customHeight="1">
      <c r="A191" s="128" t="s">
        <v>331</v>
      </c>
      <c r="B191" s="151" t="s">
        <v>543</v>
      </c>
      <c r="C191" s="161" t="s">
        <v>44</v>
      </c>
      <c r="D191" s="148" t="s">
        <v>618</v>
      </c>
      <c r="E191" s="161" t="s">
        <v>545</v>
      </c>
      <c r="F191" s="82">
        <f>'Ведомственная 2019'!G181</f>
        <v>584654</v>
      </c>
    </row>
    <row r="192" spans="1:6" ht="15">
      <c r="A192" s="319" t="s">
        <v>159</v>
      </c>
      <c r="B192" s="150" t="s">
        <v>50</v>
      </c>
      <c r="C192" s="162"/>
      <c r="D192" s="154"/>
      <c r="E192" s="183"/>
      <c r="F192" s="78">
        <f>F193+F201+F221+F240+F215</f>
        <v>224165070</v>
      </c>
    </row>
    <row r="193" spans="1:6" ht="15">
      <c r="A193" s="319" t="s">
        <v>30</v>
      </c>
      <c r="B193" s="122" t="s">
        <v>50</v>
      </c>
      <c r="C193" s="162" t="s">
        <v>43</v>
      </c>
      <c r="D193" s="154"/>
      <c r="E193" s="183"/>
      <c r="F193" s="78">
        <f>F194</f>
        <v>10205358</v>
      </c>
    </row>
    <row r="194" spans="1:6" ht="30.75">
      <c r="A194" s="140" t="s">
        <v>653</v>
      </c>
      <c r="B194" s="122" t="s">
        <v>50</v>
      </c>
      <c r="C194" s="162" t="s">
        <v>43</v>
      </c>
      <c r="D194" s="154" t="s">
        <v>459</v>
      </c>
      <c r="E194" s="183"/>
      <c r="F194" s="78">
        <f>F195</f>
        <v>10205358</v>
      </c>
    </row>
    <row r="195" spans="1:6" ht="62.25">
      <c r="A195" s="140" t="s">
        <v>654</v>
      </c>
      <c r="B195" s="122" t="s">
        <v>50</v>
      </c>
      <c r="C195" s="162" t="s">
        <v>43</v>
      </c>
      <c r="D195" s="154" t="s">
        <v>467</v>
      </c>
      <c r="E195" s="183"/>
      <c r="F195" s="78">
        <f>F196</f>
        <v>10205358</v>
      </c>
    </row>
    <row r="196" spans="1:6" ht="30.75">
      <c r="A196" s="322" t="s">
        <v>279</v>
      </c>
      <c r="B196" s="122" t="s">
        <v>50</v>
      </c>
      <c r="C196" s="162" t="s">
        <v>43</v>
      </c>
      <c r="D196" s="126" t="s">
        <v>510</v>
      </c>
      <c r="E196" s="183"/>
      <c r="F196" s="78">
        <f>F197+F199</f>
        <v>10205358</v>
      </c>
    </row>
    <row r="197" spans="1:6" ht="108.75">
      <c r="A197" s="280" t="s">
        <v>257</v>
      </c>
      <c r="B197" s="122" t="s">
        <v>50</v>
      </c>
      <c r="C197" s="162" t="s">
        <v>43</v>
      </c>
      <c r="D197" s="140" t="s">
        <v>280</v>
      </c>
      <c r="E197" s="183"/>
      <c r="F197" s="78">
        <f>F198</f>
        <v>4220046</v>
      </c>
    </row>
    <row r="198" spans="1:6" ht="30.75">
      <c r="A198" s="320" t="s">
        <v>55</v>
      </c>
      <c r="B198" s="119" t="s">
        <v>50</v>
      </c>
      <c r="C198" s="161" t="s">
        <v>43</v>
      </c>
      <c r="D198" s="142" t="s">
        <v>280</v>
      </c>
      <c r="E198" s="161">
        <v>600</v>
      </c>
      <c r="F198" s="82">
        <f>'Ведомственная 2019'!G303</f>
        <v>4220046</v>
      </c>
    </row>
    <row r="199" spans="1:6" ht="30.75">
      <c r="A199" s="319" t="s">
        <v>195</v>
      </c>
      <c r="B199" s="122" t="s">
        <v>50</v>
      </c>
      <c r="C199" s="162" t="s">
        <v>43</v>
      </c>
      <c r="D199" s="205" t="s">
        <v>281</v>
      </c>
      <c r="E199" s="183"/>
      <c r="F199" s="78">
        <f>F200</f>
        <v>5985312</v>
      </c>
    </row>
    <row r="200" spans="1:6" ht="30.75">
      <c r="A200" s="320" t="s">
        <v>55</v>
      </c>
      <c r="B200" s="119" t="s">
        <v>50</v>
      </c>
      <c r="C200" s="161" t="s">
        <v>43</v>
      </c>
      <c r="D200" s="187" t="s">
        <v>281</v>
      </c>
      <c r="E200" s="161">
        <v>600</v>
      </c>
      <c r="F200" s="82">
        <f>'Ведомственная 2019'!G305</f>
        <v>5985312</v>
      </c>
    </row>
    <row r="201" spans="1:6" ht="15">
      <c r="A201" s="319" t="s">
        <v>310</v>
      </c>
      <c r="B201" s="122" t="s">
        <v>50</v>
      </c>
      <c r="C201" s="162" t="s">
        <v>44</v>
      </c>
      <c r="D201" s="183"/>
      <c r="E201" s="183"/>
      <c r="F201" s="78">
        <f>F202</f>
        <v>202318478</v>
      </c>
    </row>
    <row r="202" spans="1:6" ht="30.75">
      <c r="A202" s="140" t="s">
        <v>653</v>
      </c>
      <c r="B202" s="122" t="s">
        <v>50</v>
      </c>
      <c r="C202" s="162" t="s">
        <v>44</v>
      </c>
      <c r="D202" s="154" t="s">
        <v>459</v>
      </c>
      <c r="E202" s="183"/>
      <c r="F202" s="78">
        <f>F203</f>
        <v>202318478</v>
      </c>
    </row>
    <row r="203" spans="1:6" ht="62.25">
      <c r="A203" s="140" t="s">
        <v>654</v>
      </c>
      <c r="B203" s="122" t="s">
        <v>50</v>
      </c>
      <c r="C203" s="162" t="s">
        <v>44</v>
      </c>
      <c r="D203" s="154" t="s">
        <v>467</v>
      </c>
      <c r="E203" s="183"/>
      <c r="F203" s="78">
        <f>F204+F209+F212</f>
        <v>202318478</v>
      </c>
    </row>
    <row r="204" spans="1:6" ht="15">
      <c r="A204" s="322" t="s">
        <v>282</v>
      </c>
      <c r="B204" s="122" t="s">
        <v>50</v>
      </c>
      <c r="C204" s="162" t="s">
        <v>44</v>
      </c>
      <c r="D204" s="205" t="s">
        <v>511</v>
      </c>
      <c r="E204" s="183"/>
      <c r="F204" s="78">
        <f>F205+F207</f>
        <v>197670875</v>
      </c>
    </row>
    <row r="205" spans="1:6" ht="108.75">
      <c r="A205" s="280" t="s">
        <v>182</v>
      </c>
      <c r="B205" s="122" t="s">
        <v>50</v>
      </c>
      <c r="C205" s="162" t="s">
        <v>44</v>
      </c>
      <c r="D205" s="140" t="s">
        <v>283</v>
      </c>
      <c r="E205" s="183"/>
      <c r="F205" s="78">
        <f>F206</f>
        <v>169099360</v>
      </c>
    </row>
    <row r="206" spans="1:6" ht="30.75">
      <c r="A206" s="320" t="s">
        <v>55</v>
      </c>
      <c r="B206" s="119" t="s">
        <v>50</v>
      </c>
      <c r="C206" s="161" t="s">
        <v>44</v>
      </c>
      <c r="D206" s="142" t="s">
        <v>283</v>
      </c>
      <c r="E206" s="161">
        <v>600</v>
      </c>
      <c r="F206" s="82">
        <f>'Ведомственная 2019'!G311</f>
        <v>169099360</v>
      </c>
    </row>
    <row r="207" spans="1:6" ht="30.75">
      <c r="A207" s="319" t="s">
        <v>195</v>
      </c>
      <c r="B207" s="122" t="s">
        <v>50</v>
      </c>
      <c r="C207" s="162" t="s">
        <v>44</v>
      </c>
      <c r="D207" s="205" t="s">
        <v>284</v>
      </c>
      <c r="E207" s="183"/>
      <c r="F207" s="78">
        <f>F208</f>
        <v>28571515</v>
      </c>
    </row>
    <row r="208" spans="1:6" ht="30.75">
      <c r="A208" s="320" t="s">
        <v>55</v>
      </c>
      <c r="B208" s="119" t="s">
        <v>50</v>
      </c>
      <c r="C208" s="161" t="s">
        <v>44</v>
      </c>
      <c r="D208" s="187" t="s">
        <v>284</v>
      </c>
      <c r="E208" s="161">
        <v>600</v>
      </c>
      <c r="F208" s="82">
        <f>'Ведомственная 2019'!G313</f>
        <v>28571515</v>
      </c>
    </row>
    <row r="209" spans="1:6" ht="30.75">
      <c r="A209" s="322" t="s">
        <v>287</v>
      </c>
      <c r="B209" s="122" t="s">
        <v>50</v>
      </c>
      <c r="C209" s="162" t="s">
        <v>44</v>
      </c>
      <c r="D209" s="140" t="s">
        <v>512</v>
      </c>
      <c r="E209" s="161"/>
      <c r="F209" s="78">
        <f>F210</f>
        <v>2290652</v>
      </c>
    </row>
    <row r="210" spans="1:6" ht="62.25">
      <c r="A210" s="322" t="s">
        <v>538</v>
      </c>
      <c r="B210" s="122" t="s">
        <v>50</v>
      </c>
      <c r="C210" s="162" t="s">
        <v>44</v>
      </c>
      <c r="D210" s="140" t="s">
        <v>12</v>
      </c>
      <c r="E210" s="183"/>
      <c r="F210" s="78">
        <f>F211</f>
        <v>2290652</v>
      </c>
    </row>
    <row r="211" spans="1:6" ht="30.75">
      <c r="A211" s="320" t="s">
        <v>55</v>
      </c>
      <c r="B211" s="119" t="s">
        <v>50</v>
      </c>
      <c r="C211" s="161" t="s">
        <v>44</v>
      </c>
      <c r="D211" s="142" t="s">
        <v>12</v>
      </c>
      <c r="E211" s="161">
        <v>600</v>
      </c>
      <c r="F211" s="82">
        <f>'Ведомственная 2019'!G316</f>
        <v>2290652</v>
      </c>
    </row>
    <row r="212" spans="1:6" ht="30.75">
      <c r="A212" s="322" t="s">
        <v>288</v>
      </c>
      <c r="B212" s="122" t="s">
        <v>50</v>
      </c>
      <c r="C212" s="162" t="s">
        <v>44</v>
      </c>
      <c r="D212" s="140" t="s">
        <v>513</v>
      </c>
      <c r="E212" s="162"/>
      <c r="F212" s="78">
        <f>F213</f>
        <v>2356951</v>
      </c>
    </row>
    <row r="213" spans="1:6" ht="36" customHeight="1">
      <c r="A213" s="322" t="s">
        <v>289</v>
      </c>
      <c r="B213" s="122" t="s">
        <v>50</v>
      </c>
      <c r="C213" s="162" t="s">
        <v>44</v>
      </c>
      <c r="D213" s="126" t="s">
        <v>290</v>
      </c>
      <c r="E213" s="183"/>
      <c r="F213" s="78">
        <f>F214</f>
        <v>2356951</v>
      </c>
    </row>
    <row r="214" spans="1:6" ht="30.75">
      <c r="A214" s="320" t="s">
        <v>55</v>
      </c>
      <c r="B214" s="119" t="s">
        <v>50</v>
      </c>
      <c r="C214" s="161" t="s">
        <v>44</v>
      </c>
      <c r="D214" s="128" t="s">
        <v>290</v>
      </c>
      <c r="E214" s="161">
        <v>600</v>
      </c>
      <c r="F214" s="82">
        <f>'Ведомственная 2019'!G319</f>
        <v>2356951</v>
      </c>
    </row>
    <row r="215" spans="1:6" ht="15">
      <c r="A215" s="319" t="s">
        <v>329</v>
      </c>
      <c r="B215" s="122" t="s">
        <v>50</v>
      </c>
      <c r="C215" s="150" t="s">
        <v>45</v>
      </c>
      <c r="D215" s="128"/>
      <c r="E215" s="138"/>
      <c r="F215" s="78">
        <f>F216</f>
        <v>4415441</v>
      </c>
    </row>
    <row r="216" spans="1:6" ht="62.25">
      <c r="A216" s="140" t="s">
        <v>655</v>
      </c>
      <c r="B216" s="122" t="s">
        <v>50</v>
      </c>
      <c r="C216" s="150" t="s">
        <v>45</v>
      </c>
      <c r="D216" s="154" t="s">
        <v>474</v>
      </c>
      <c r="E216" s="183"/>
      <c r="F216" s="78">
        <f>F217</f>
        <v>4415441</v>
      </c>
    </row>
    <row r="217" spans="1:6" ht="30.75">
      <c r="A217" s="140" t="s">
        <v>291</v>
      </c>
      <c r="B217" s="122" t="s">
        <v>50</v>
      </c>
      <c r="C217" s="150" t="s">
        <v>45</v>
      </c>
      <c r="D217" s="126" t="s">
        <v>514</v>
      </c>
      <c r="E217" s="183"/>
      <c r="F217" s="78">
        <f>F218</f>
        <v>4415441</v>
      </c>
    </row>
    <row r="218" spans="1:6" ht="30.75">
      <c r="A218" s="319" t="s">
        <v>195</v>
      </c>
      <c r="B218" s="122" t="s">
        <v>50</v>
      </c>
      <c r="C218" s="150" t="s">
        <v>45</v>
      </c>
      <c r="D218" s="205" t="s">
        <v>292</v>
      </c>
      <c r="E218" s="183"/>
      <c r="F218" s="78">
        <f>F219+F220</f>
        <v>4415441</v>
      </c>
    </row>
    <row r="219" spans="1:6" ht="62.25">
      <c r="A219" s="320" t="s">
        <v>54</v>
      </c>
      <c r="B219" s="119" t="s">
        <v>50</v>
      </c>
      <c r="C219" s="151" t="s">
        <v>45</v>
      </c>
      <c r="D219" s="187" t="s">
        <v>292</v>
      </c>
      <c r="E219" s="161">
        <v>100</v>
      </c>
      <c r="F219" s="82">
        <f>'Ведомственная 2019'!G325</f>
        <v>4157941</v>
      </c>
    </row>
    <row r="220" spans="1:6" ht="30.75">
      <c r="A220" s="320" t="s">
        <v>188</v>
      </c>
      <c r="B220" s="119" t="s">
        <v>50</v>
      </c>
      <c r="C220" s="151" t="s">
        <v>45</v>
      </c>
      <c r="D220" s="187" t="s">
        <v>292</v>
      </c>
      <c r="E220" s="161">
        <v>200</v>
      </c>
      <c r="F220" s="82">
        <f>'Ведомственная 2019'!G326</f>
        <v>257500</v>
      </c>
    </row>
    <row r="221" spans="1:6" ht="15">
      <c r="A221" s="319" t="s">
        <v>336</v>
      </c>
      <c r="B221" s="122" t="s">
        <v>50</v>
      </c>
      <c r="C221" s="162" t="s">
        <v>50</v>
      </c>
      <c r="D221" s="183" t="s">
        <v>372</v>
      </c>
      <c r="E221" s="183"/>
      <c r="F221" s="78">
        <f>F222</f>
        <v>2089305</v>
      </c>
    </row>
    <row r="222" spans="1:6" ht="66.75" customHeight="1">
      <c r="A222" s="140" t="s">
        <v>656</v>
      </c>
      <c r="B222" s="122" t="s">
        <v>50</v>
      </c>
      <c r="C222" s="162" t="s">
        <v>50</v>
      </c>
      <c r="D222" s="154" t="s">
        <v>460</v>
      </c>
      <c r="E222" s="183"/>
      <c r="F222" s="78">
        <f>F223+F231</f>
        <v>2089305</v>
      </c>
    </row>
    <row r="223" spans="1:6" ht="93">
      <c r="A223" s="319" t="s">
        <v>657</v>
      </c>
      <c r="B223" s="122" t="s">
        <v>50</v>
      </c>
      <c r="C223" s="162" t="s">
        <v>50</v>
      </c>
      <c r="D223" s="154" t="s">
        <v>473</v>
      </c>
      <c r="E223" s="183"/>
      <c r="F223" s="78">
        <f>F224+F228</f>
        <v>137000</v>
      </c>
    </row>
    <row r="224" spans="1:6" ht="34.5" customHeight="1">
      <c r="A224" s="322" t="s">
        <v>239</v>
      </c>
      <c r="B224" s="122" t="s">
        <v>50</v>
      </c>
      <c r="C224" s="162" t="s">
        <v>50</v>
      </c>
      <c r="D224" s="140" t="s">
        <v>515</v>
      </c>
      <c r="E224" s="183"/>
      <c r="F224" s="78">
        <f>F225</f>
        <v>85000</v>
      </c>
    </row>
    <row r="225" spans="1:6" ht="15">
      <c r="A225" s="319" t="s">
        <v>22</v>
      </c>
      <c r="B225" s="122" t="s">
        <v>50</v>
      </c>
      <c r="C225" s="162" t="s">
        <v>50</v>
      </c>
      <c r="D225" s="140" t="s">
        <v>240</v>
      </c>
      <c r="E225" s="183"/>
      <c r="F225" s="78">
        <f>F226+F227</f>
        <v>85000</v>
      </c>
    </row>
    <row r="226" spans="1:6" ht="30.75">
      <c r="A226" s="320" t="s">
        <v>188</v>
      </c>
      <c r="B226" s="119" t="s">
        <v>50</v>
      </c>
      <c r="C226" s="161" t="s">
        <v>50</v>
      </c>
      <c r="D226" s="142" t="s">
        <v>240</v>
      </c>
      <c r="E226" s="161">
        <v>200</v>
      </c>
      <c r="F226" s="82">
        <f>'Ведомственная 2019'!G188</f>
        <v>50000</v>
      </c>
    </row>
    <row r="227" spans="1:6" ht="15">
      <c r="A227" s="320" t="s">
        <v>332</v>
      </c>
      <c r="B227" s="119" t="s">
        <v>50</v>
      </c>
      <c r="C227" s="161" t="s">
        <v>50</v>
      </c>
      <c r="D227" s="142" t="s">
        <v>240</v>
      </c>
      <c r="E227" s="161">
        <v>300</v>
      </c>
      <c r="F227" s="82">
        <f>'Ведомственная 2019'!G189</f>
        <v>35000</v>
      </c>
    </row>
    <row r="228" spans="1:6" ht="62.25">
      <c r="A228" s="322" t="s">
        <v>62</v>
      </c>
      <c r="B228" s="122" t="s">
        <v>50</v>
      </c>
      <c r="C228" s="162" t="s">
        <v>50</v>
      </c>
      <c r="D228" s="140" t="s">
        <v>516</v>
      </c>
      <c r="E228" s="162"/>
      <c r="F228" s="78">
        <f>F229</f>
        <v>52000</v>
      </c>
    </row>
    <row r="229" spans="1:6" ht="15">
      <c r="A229" s="320" t="s">
        <v>22</v>
      </c>
      <c r="B229" s="119" t="s">
        <v>50</v>
      </c>
      <c r="C229" s="161" t="s">
        <v>50</v>
      </c>
      <c r="D229" s="142" t="s">
        <v>241</v>
      </c>
      <c r="E229" s="161"/>
      <c r="F229" s="82">
        <f>F230</f>
        <v>52000</v>
      </c>
    </row>
    <row r="230" spans="1:6" ht="30.75">
      <c r="A230" s="320" t="s">
        <v>188</v>
      </c>
      <c r="B230" s="119" t="s">
        <v>50</v>
      </c>
      <c r="C230" s="161" t="s">
        <v>50</v>
      </c>
      <c r="D230" s="142" t="s">
        <v>241</v>
      </c>
      <c r="E230" s="161" t="s">
        <v>199</v>
      </c>
      <c r="F230" s="82">
        <f>'Ведомственная 2019'!G192</f>
        <v>52000</v>
      </c>
    </row>
    <row r="231" spans="1:6" ht="81" customHeight="1">
      <c r="A231" s="140" t="s">
        <v>658</v>
      </c>
      <c r="B231" s="122" t="s">
        <v>50</v>
      </c>
      <c r="C231" s="162" t="s">
        <v>50</v>
      </c>
      <c r="D231" s="154" t="s">
        <v>472</v>
      </c>
      <c r="E231" s="183"/>
      <c r="F231" s="78">
        <f>F232</f>
        <v>1952305</v>
      </c>
    </row>
    <row r="232" spans="1:6" ht="30.75">
      <c r="A232" s="319" t="s">
        <v>377</v>
      </c>
      <c r="B232" s="122" t="s">
        <v>50</v>
      </c>
      <c r="C232" s="162" t="s">
        <v>50</v>
      </c>
      <c r="D232" s="126" t="s">
        <v>517</v>
      </c>
      <c r="E232" s="183"/>
      <c r="F232" s="78">
        <f>F233+F235+F237</f>
        <v>1952305</v>
      </c>
    </row>
    <row r="233" spans="1:6" ht="30.75">
      <c r="A233" s="319" t="s">
        <v>195</v>
      </c>
      <c r="B233" s="122" t="s">
        <v>50</v>
      </c>
      <c r="C233" s="122" t="s">
        <v>50</v>
      </c>
      <c r="D233" s="126" t="s">
        <v>256</v>
      </c>
      <c r="E233" s="133"/>
      <c r="F233" s="78">
        <f>F234</f>
        <v>1310369</v>
      </c>
    </row>
    <row r="234" spans="1:6" ht="30.75">
      <c r="A234" s="320" t="s">
        <v>55</v>
      </c>
      <c r="B234" s="119" t="s">
        <v>50</v>
      </c>
      <c r="C234" s="119" t="s">
        <v>50</v>
      </c>
      <c r="D234" s="128" t="s">
        <v>256</v>
      </c>
      <c r="E234" s="130">
        <v>600</v>
      </c>
      <c r="F234" s="82">
        <f>'Ведомственная 2019'!G332</f>
        <v>1310369</v>
      </c>
    </row>
    <row r="235" spans="1:6" ht="15">
      <c r="A235" s="319" t="s">
        <v>259</v>
      </c>
      <c r="B235" s="122" t="s">
        <v>50</v>
      </c>
      <c r="C235" s="162" t="s">
        <v>50</v>
      </c>
      <c r="D235" s="205" t="s">
        <v>244</v>
      </c>
      <c r="E235" s="162"/>
      <c r="F235" s="78">
        <f>F236</f>
        <v>30000</v>
      </c>
    </row>
    <row r="236" spans="1:6" ht="30.75">
      <c r="A236" s="320" t="s">
        <v>188</v>
      </c>
      <c r="B236" s="119" t="s">
        <v>50</v>
      </c>
      <c r="C236" s="161" t="s">
        <v>50</v>
      </c>
      <c r="D236" s="187" t="s">
        <v>244</v>
      </c>
      <c r="E236" s="161" t="s">
        <v>199</v>
      </c>
      <c r="F236" s="82">
        <f>'Ведомственная 2019'!G196</f>
        <v>30000</v>
      </c>
    </row>
    <row r="237" spans="1:6" ht="30.75">
      <c r="A237" s="319" t="s">
        <v>243</v>
      </c>
      <c r="B237" s="122" t="s">
        <v>50</v>
      </c>
      <c r="C237" s="162" t="s">
        <v>50</v>
      </c>
      <c r="D237" s="126" t="s">
        <v>245</v>
      </c>
      <c r="E237" s="188"/>
      <c r="F237" s="78">
        <f>F238+F239</f>
        <v>611936</v>
      </c>
    </row>
    <row r="238" spans="1:6" ht="15">
      <c r="A238" s="320" t="s">
        <v>332</v>
      </c>
      <c r="B238" s="119" t="s">
        <v>50</v>
      </c>
      <c r="C238" s="161" t="s">
        <v>50</v>
      </c>
      <c r="D238" s="128" t="s">
        <v>245</v>
      </c>
      <c r="E238" s="161" t="s">
        <v>378</v>
      </c>
      <c r="F238" s="82">
        <f>'Ведомственная 2019'!G198</f>
        <v>349026</v>
      </c>
    </row>
    <row r="239" spans="1:6" ht="30.75">
      <c r="A239" s="320" t="s">
        <v>55</v>
      </c>
      <c r="B239" s="119" t="s">
        <v>50</v>
      </c>
      <c r="C239" s="161" t="s">
        <v>50</v>
      </c>
      <c r="D239" s="128" t="s">
        <v>245</v>
      </c>
      <c r="E239" s="161" t="s">
        <v>379</v>
      </c>
      <c r="F239" s="82">
        <f>'Ведомственная 2019'!G334</f>
        <v>262910</v>
      </c>
    </row>
    <row r="240" spans="1:6" ht="15">
      <c r="A240" s="319" t="s">
        <v>19</v>
      </c>
      <c r="B240" s="122" t="s">
        <v>50</v>
      </c>
      <c r="C240" s="162" t="s">
        <v>48</v>
      </c>
      <c r="D240" s="183" t="s">
        <v>372</v>
      </c>
      <c r="E240" s="183"/>
      <c r="F240" s="78">
        <f>F241</f>
        <v>5136488</v>
      </c>
    </row>
    <row r="241" spans="1:6" ht="30.75">
      <c r="A241" s="140" t="s">
        <v>653</v>
      </c>
      <c r="B241" s="122" t="s">
        <v>50</v>
      </c>
      <c r="C241" s="122" t="s">
        <v>48</v>
      </c>
      <c r="D241" s="154" t="s">
        <v>459</v>
      </c>
      <c r="E241" s="141"/>
      <c r="F241" s="78">
        <f>F242</f>
        <v>5136488</v>
      </c>
    </row>
    <row r="242" spans="1:6" ht="62.25">
      <c r="A242" s="140" t="s">
        <v>659</v>
      </c>
      <c r="B242" s="122" t="s">
        <v>50</v>
      </c>
      <c r="C242" s="122" t="s">
        <v>48</v>
      </c>
      <c r="D242" s="154" t="s">
        <v>471</v>
      </c>
      <c r="E242" s="141"/>
      <c r="F242" s="78">
        <f>F243+F248</f>
        <v>5136488</v>
      </c>
    </row>
    <row r="243" spans="1:6" ht="78">
      <c r="A243" s="322" t="s">
        <v>660</v>
      </c>
      <c r="B243" s="122" t="s">
        <v>50</v>
      </c>
      <c r="C243" s="122" t="s">
        <v>48</v>
      </c>
      <c r="D243" s="126" t="s">
        <v>518</v>
      </c>
      <c r="E243" s="139"/>
      <c r="F243" s="78">
        <f>F244</f>
        <v>5111704</v>
      </c>
    </row>
    <row r="244" spans="1:6" ht="30.75">
      <c r="A244" s="320" t="s">
        <v>195</v>
      </c>
      <c r="B244" s="119" t="s">
        <v>50</v>
      </c>
      <c r="C244" s="119" t="s">
        <v>48</v>
      </c>
      <c r="D244" s="142" t="s">
        <v>294</v>
      </c>
      <c r="E244" s="138"/>
      <c r="F244" s="82">
        <f>F245+F246+F247</f>
        <v>5111704</v>
      </c>
    </row>
    <row r="245" spans="1:6" ht="62.25">
      <c r="A245" s="320" t="s">
        <v>54</v>
      </c>
      <c r="B245" s="119" t="s">
        <v>50</v>
      </c>
      <c r="C245" s="119" t="s">
        <v>48</v>
      </c>
      <c r="D245" s="142" t="s">
        <v>294</v>
      </c>
      <c r="E245" s="143">
        <v>100</v>
      </c>
      <c r="F245" s="82">
        <f>'Ведомственная 2019'!G340</f>
        <v>4803204</v>
      </c>
    </row>
    <row r="246" spans="1:6" ht="30.75">
      <c r="A246" s="320" t="s">
        <v>188</v>
      </c>
      <c r="B246" s="119" t="s">
        <v>50</v>
      </c>
      <c r="C246" s="119" t="s">
        <v>48</v>
      </c>
      <c r="D246" s="142" t="s">
        <v>294</v>
      </c>
      <c r="E246" s="143">
        <v>200</v>
      </c>
      <c r="F246" s="82">
        <f>'Ведомственная 2019'!G341</f>
        <v>307607</v>
      </c>
    </row>
    <row r="247" spans="1:6" ht="15">
      <c r="A247" s="320" t="s">
        <v>311</v>
      </c>
      <c r="B247" s="119" t="s">
        <v>50</v>
      </c>
      <c r="C247" s="119" t="s">
        <v>48</v>
      </c>
      <c r="D247" s="142" t="s">
        <v>294</v>
      </c>
      <c r="E247" s="143">
        <v>800</v>
      </c>
      <c r="F247" s="82">
        <f>'Ведомственная 2019'!G342</f>
        <v>893</v>
      </c>
    </row>
    <row r="248" spans="1:6" ht="30.75">
      <c r="A248" s="322" t="s">
        <v>293</v>
      </c>
      <c r="B248" s="122" t="s">
        <v>50</v>
      </c>
      <c r="C248" s="122" t="s">
        <v>48</v>
      </c>
      <c r="D248" s="140" t="s">
        <v>519</v>
      </c>
      <c r="E248" s="141"/>
      <c r="F248" s="78">
        <f>F249</f>
        <v>24784</v>
      </c>
    </row>
    <row r="249" spans="1:6" ht="46.5">
      <c r="A249" s="142" t="s">
        <v>258</v>
      </c>
      <c r="B249" s="119" t="s">
        <v>50</v>
      </c>
      <c r="C249" s="119" t="s">
        <v>48</v>
      </c>
      <c r="D249" s="142" t="s">
        <v>295</v>
      </c>
      <c r="E249" s="138"/>
      <c r="F249" s="82">
        <f>F250</f>
        <v>24784</v>
      </c>
    </row>
    <row r="250" spans="1:6" ht="62.25">
      <c r="A250" s="320" t="s">
        <v>54</v>
      </c>
      <c r="B250" s="119" t="s">
        <v>50</v>
      </c>
      <c r="C250" s="119" t="s">
        <v>48</v>
      </c>
      <c r="D250" s="142" t="s">
        <v>295</v>
      </c>
      <c r="E250" s="143">
        <v>100</v>
      </c>
      <c r="F250" s="82">
        <f>'Ведомственная 2019'!G345</f>
        <v>24784</v>
      </c>
    </row>
    <row r="251" spans="1:6" ht="15">
      <c r="A251" s="319" t="s">
        <v>334</v>
      </c>
      <c r="B251" s="122" t="s">
        <v>51</v>
      </c>
      <c r="C251" s="119"/>
      <c r="D251" s="183" t="s">
        <v>372</v>
      </c>
      <c r="E251" s="183"/>
      <c r="F251" s="78">
        <f>F252+F268</f>
        <v>29030240</v>
      </c>
    </row>
    <row r="252" spans="1:6" ht="15">
      <c r="A252" s="319" t="s">
        <v>20</v>
      </c>
      <c r="B252" s="122" t="s">
        <v>51</v>
      </c>
      <c r="C252" s="162" t="s">
        <v>43</v>
      </c>
      <c r="D252" s="183" t="s">
        <v>372</v>
      </c>
      <c r="E252" s="183"/>
      <c r="F252" s="78">
        <f>F253+F264</f>
        <v>27458550</v>
      </c>
    </row>
    <row r="253" spans="1:6" ht="30.75">
      <c r="A253" s="140" t="s">
        <v>661</v>
      </c>
      <c r="B253" s="122" t="s">
        <v>51</v>
      </c>
      <c r="C253" s="162" t="s">
        <v>43</v>
      </c>
      <c r="D253" s="154" t="s">
        <v>461</v>
      </c>
      <c r="E253" s="188"/>
      <c r="F253" s="78">
        <f>F254+F258</f>
        <v>27425550</v>
      </c>
    </row>
    <row r="254" spans="1:6" ht="46.5">
      <c r="A254" s="140" t="s">
        <v>662</v>
      </c>
      <c r="B254" s="122" t="s">
        <v>51</v>
      </c>
      <c r="C254" s="162" t="s">
        <v>43</v>
      </c>
      <c r="D254" s="126" t="s">
        <v>470</v>
      </c>
      <c r="E254" s="188"/>
      <c r="F254" s="78">
        <f>F255</f>
        <v>9519986</v>
      </c>
    </row>
    <row r="255" spans="1:6" ht="78">
      <c r="A255" s="140" t="s">
        <v>297</v>
      </c>
      <c r="B255" s="122" t="s">
        <v>51</v>
      </c>
      <c r="C255" s="162" t="s">
        <v>43</v>
      </c>
      <c r="D255" s="126" t="s">
        <v>520</v>
      </c>
      <c r="E255" s="188"/>
      <c r="F255" s="78">
        <f>F256</f>
        <v>9519986</v>
      </c>
    </row>
    <row r="256" spans="1:6" ht="30.75">
      <c r="A256" s="320" t="s">
        <v>195</v>
      </c>
      <c r="B256" s="119" t="s">
        <v>51</v>
      </c>
      <c r="C256" s="161" t="s">
        <v>43</v>
      </c>
      <c r="D256" s="128" t="s">
        <v>298</v>
      </c>
      <c r="E256" s="188"/>
      <c r="F256" s="82">
        <f>F257</f>
        <v>9519986</v>
      </c>
    </row>
    <row r="257" spans="1:6" ht="30.75">
      <c r="A257" s="320" t="s">
        <v>55</v>
      </c>
      <c r="B257" s="119" t="s">
        <v>51</v>
      </c>
      <c r="C257" s="161" t="s">
        <v>43</v>
      </c>
      <c r="D257" s="128" t="s">
        <v>298</v>
      </c>
      <c r="E257" s="161" t="s">
        <v>379</v>
      </c>
      <c r="F257" s="82">
        <f>'Ведомственная 2019'!G366</f>
        <v>9519986</v>
      </c>
    </row>
    <row r="258" spans="1:6" ht="46.5">
      <c r="A258" s="140" t="s">
        <v>663</v>
      </c>
      <c r="B258" s="122" t="s">
        <v>51</v>
      </c>
      <c r="C258" s="162" t="s">
        <v>43</v>
      </c>
      <c r="D258" s="154" t="s">
        <v>469</v>
      </c>
      <c r="E258" s="183"/>
      <c r="F258" s="78">
        <f>F259</f>
        <v>17905564</v>
      </c>
    </row>
    <row r="259" spans="1:6" ht="15">
      <c r="A259" s="322" t="s">
        <v>299</v>
      </c>
      <c r="B259" s="122" t="s">
        <v>51</v>
      </c>
      <c r="C259" s="162" t="s">
        <v>43</v>
      </c>
      <c r="D259" s="126" t="s">
        <v>521</v>
      </c>
      <c r="E259" s="183"/>
      <c r="F259" s="78">
        <f>F260</f>
        <v>17905564</v>
      </c>
    </row>
    <row r="260" spans="1:6" ht="30.75">
      <c r="A260" s="320" t="s">
        <v>195</v>
      </c>
      <c r="B260" s="119" t="s">
        <v>51</v>
      </c>
      <c r="C260" s="161" t="s">
        <v>43</v>
      </c>
      <c r="D260" s="128" t="s">
        <v>300</v>
      </c>
      <c r="E260" s="188"/>
      <c r="F260" s="82">
        <f>F261+F262+F263</f>
        <v>17905564</v>
      </c>
    </row>
    <row r="261" spans="1:6" ht="62.25">
      <c r="A261" s="320" t="s">
        <v>54</v>
      </c>
      <c r="B261" s="119" t="s">
        <v>51</v>
      </c>
      <c r="C261" s="161" t="s">
        <v>43</v>
      </c>
      <c r="D261" s="128" t="s">
        <v>300</v>
      </c>
      <c r="E261" s="161">
        <v>100</v>
      </c>
      <c r="F261" s="82">
        <f>'Ведомственная 2019'!G370</f>
        <v>16455547</v>
      </c>
    </row>
    <row r="262" spans="1:6" ht="30.75">
      <c r="A262" s="320" t="s">
        <v>188</v>
      </c>
      <c r="B262" s="119" t="s">
        <v>51</v>
      </c>
      <c r="C262" s="161" t="s">
        <v>43</v>
      </c>
      <c r="D262" s="128" t="s">
        <v>300</v>
      </c>
      <c r="E262" s="161">
        <v>200</v>
      </c>
      <c r="F262" s="82">
        <f>'Ведомственная 2019'!G371</f>
        <v>1352517</v>
      </c>
    </row>
    <row r="263" spans="1:6" ht="15">
      <c r="A263" s="320" t="s">
        <v>311</v>
      </c>
      <c r="B263" s="119" t="s">
        <v>51</v>
      </c>
      <c r="C263" s="161" t="s">
        <v>43</v>
      </c>
      <c r="D263" s="128" t="s">
        <v>300</v>
      </c>
      <c r="E263" s="161">
        <v>800</v>
      </c>
      <c r="F263" s="82">
        <f>'Ведомственная 2019'!G372</f>
        <v>97500</v>
      </c>
    </row>
    <row r="264" spans="1:6" ht="30.75">
      <c r="A264" s="121" t="s">
        <v>38</v>
      </c>
      <c r="B264" s="363" t="s">
        <v>51</v>
      </c>
      <c r="C264" s="363" t="s">
        <v>43</v>
      </c>
      <c r="D264" s="131" t="s">
        <v>441</v>
      </c>
      <c r="E264" s="133"/>
      <c r="F264" s="78">
        <f>F265</f>
        <v>33000</v>
      </c>
    </row>
    <row r="265" spans="1:6" ht="30.75">
      <c r="A265" s="121" t="s">
        <v>5</v>
      </c>
      <c r="B265" s="363" t="s">
        <v>51</v>
      </c>
      <c r="C265" s="363" t="s">
        <v>43</v>
      </c>
      <c r="D265" s="131" t="s">
        <v>442</v>
      </c>
      <c r="E265" s="133"/>
      <c r="F265" s="78">
        <f>F266</f>
        <v>33000</v>
      </c>
    </row>
    <row r="266" spans="1:6" ht="108.75">
      <c r="A266" s="121" t="s">
        <v>702</v>
      </c>
      <c r="B266" s="363" t="s">
        <v>51</v>
      </c>
      <c r="C266" s="363" t="s">
        <v>43</v>
      </c>
      <c r="D266" s="126" t="s">
        <v>701</v>
      </c>
      <c r="E266" s="133"/>
      <c r="F266" s="78">
        <f>F267</f>
        <v>33000</v>
      </c>
    </row>
    <row r="267" spans="1:6" ht="15">
      <c r="A267" s="136" t="s">
        <v>331</v>
      </c>
      <c r="B267" s="119" t="s">
        <v>51</v>
      </c>
      <c r="C267" s="119" t="s">
        <v>43</v>
      </c>
      <c r="D267" s="128" t="s">
        <v>701</v>
      </c>
      <c r="E267" s="130">
        <v>500</v>
      </c>
      <c r="F267" s="82">
        <f>'Ведомственная 2019'!G204</f>
        <v>33000</v>
      </c>
    </row>
    <row r="268" spans="1:6" ht="15">
      <c r="A268" s="319" t="s">
        <v>189</v>
      </c>
      <c r="B268" s="122" t="s">
        <v>51</v>
      </c>
      <c r="C268" s="162" t="s">
        <v>46</v>
      </c>
      <c r="D268" s="183" t="s">
        <v>372</v>
      </c>
      <c r="E268" s="183"/>
      <c r="F268" s="78">
        <f>F269</f>
        <v>1571690</v>
      </c>
    </row>
    <row r="269" spans="1:6" ht="30.75">
      <c r="A269" s="140" t="s">
        <v>661</v>
      </c>
      <c r="B269" s="122" t="s">
        <v>51</v>
      </c>
      <c r="C269" s="162" t="s">
        <v>46</v>
      </c>
      <c r="D269" s="154" t="s">
        <v>461</v>
      </c>
      <c r="E269" s="141"/>
      <c r="F269" s="78">
        <f>F270</f>
        <v>1571690</v>
      </c>
    </row>
    <row r="270" spans="1:6" ht="62.25">
      <c r="A270" s="140" t="s">
        <v>664</v>
      </c>
      <c r="B270" s="122" t="s">
        <v>51</v>
      </c>
      <c r="C270" s="162" t="s">
        <v>46</v>
      </c>
      <c r="D270" s="126" t="s">
        <v>468</v>
      </c>
      <c r="E270" s="143"/>
      <c r="F270" s="78">
        <f>F271+F275</f>
        <v>1571690</v>
      </c>
    </row>
    <row r="271" spans="1:6" ht="30.75">
      <c r="A271" s="322" t="s">
        <v>301</v>
      </c>
      <c r="B271" s="122" t="s">
        <v>51</v>
      </c>
      <c r="C271" s="122" t="s">
        <v>46</v>
      </c>
      <c r="D271" s="126" t="s">
        <v>522</v>
      </c>
      <c r="E271" s="139"/>
      <c r="F271" s="78">
        <f>F272</f>
        <v>1518818</v>
      </c>
    </row>
    <row r="272" spans="1:6" ht="30.75">
      <c r="A272" s="320" t="s">
        <v>195</v>
      </c>
      <c r="B272" s="119" t="s">
        <v>51</v>
      </c>
      <c r="C272" s="119" t="s">
        <v>46</v>
      </c>
      <c r="D272" s="187" t="s">
        <v>302</v>
      </c>
      <c r="E272" s="139"/>
      <c r="F272" s="82">
        <f>F273+F274</f>
        <v>1518818</v>
      </c>
    </row>
    <row r="273" spans="1:6" ht="62.25">
      <c r="A273" s="320" t="s">
        <v>54</v>
      </c>
      <c r="B273" s="119" t="s">
        <v>51</v>
      </c>
      <c r="C273" s="119" t="s">
        <v>46</v>
      </c>
      <c r="D273" s="187" t="s">
        <v>302</v>
      </c>
      <c r="E273" s="138">
        <v>100</v>
      </c>
      <c r="F273" s="82">
        <f>'Ведомственная 2019'!G378</f>
        <v>1379418</v>
      </c>
    </row>
    <row r="274" spans="1:6" ht="30.75">
      <c r="A274" s="320" t="s">
        <v>188</v>
      </c>
      <c r="B274" s="119" t="s">
        <v>51</v>
      </c>
      <c r="C274" s="119" t="s">
        <v>46</v>
      </c>
      <c r="D274" s="187" t="s">
        <v>302</v>
      </c>
      <c r="E274" s="138">
        <v>200</v>
      </c>
      <c r="F274" s="82">
        <f>'Ведомственная 2019'!G379</f>
        <v>139400</v>
      </c>
    </row>
    <row r="275" spans="1:6" ht="30.75">
      <c r="A275" s="322" t="s">
        <v>303</v>
      </c>
      <c r="B275" s="122" t="s">
        <v>51</v>
      </c>
      <c r="C275" s="122" t="s">
        <v>46</v>
      </c>
      <c r="D275" s="126" t="s">
        <v>523</v>
      </c>
      <c r="E275" s="139"/>
      <c r="F275" s="78">
        <f>F276</f>
        <v>52872</v>
      </c>
    </row>
    <row r="276" spans="1:6" ht="49.5" customHeight="1">
      <c r="A276" s="320" t="s">
        <v>304</v>
      </c>
      <c r="B276" s="119" t="s">
        <v>51</v>
      </c>
      <c r="C276" s="119" t="s">
        <v>46</v>
      </c>
      <c r="D276" s="128" t="s">
        <v>550</v>
      </c>
      <c r="E276" s="138"/>
      <c r="F276" s="82">
        <f>F277</f>
        <v>52872</v>
      </c>
    </row>
    <row r="277" spans="1:6" ht="62.25">
      <c r="A277" s="320" t="s">
        <v>54</v>
      </c>
      <c r="B277" s="119" t="s">
        <v>51</v>
      </c>
      <c r="C277" s="119" t="s">
        <v>46</v>
      </c>
      <c r="D277" s="128" t="s">
        <v>550</v>
      </c>
      <c r="E277" s="138">
        <v>100</v>
      </c>
      <c r="F277" s="82">
        <f>'Ведомственная 2019'!G382</f>
        <v>52872</v>
      </c>
    </row>
    <row r="278" spans="1:6" ht="15">
      <c r="A278" s="319" t="s">
        <v>153</v>
      </c>
      <c r="B278" s="150" t="s">
        <v>48</v>
      </c>
      <c r="C278" s="151"/>
      <c r="D278" s="128"/>
      <c r="E278" s="130"/>
      <c r="F278" s="78">
        <f aca="true" t="shared" si="1" ref="F278:F283">F279</f>
        <v>12012</v>
      </c>
    </row>
    <row r="279" spans="1:6" ht="15">
      <c r="A279" s="319" t="s">
        <v>120</v>
      </c>
      <c r="B279" s="150" t="s">
        <v>48</v>
      </c>
      <c r="C279" s="122" t="s">
        <v>50</v>
      </c>
      <c r="D279" s="128"/>
      <c r="E279" s="130"/>
      <c r="F279" s="78">
        <f t="shared" si="1"/>
        <v>12012</v>
      </c>
    </row>
    <row r="280" spans="1:6" ht="62.25">
      <c r="A280" s="319" t="s">
        <v>665</v>
      </c>
      <c r="B280" s="150" t="s">
        <v>48</v>
      </c>
      <c r="C280" s="122" t="s">
        <v>50</v>
      </c>
      <c r="D280" s="131" t="s">
        <v>439</v>
      </c>
      <c r="E280" s="133"/>
      <c r="F280" s="78">
        <f t="shared" si="1"/>
        <v>12012</v>
      </c>
    </row>
    <row r="281" spans="1:6" ht="108.75">
      <c r="A281" s="319" t="s">
        <v>666</v>
      </c>
      <c r="B281" s="150" t="s">
        <v>48</v>
      </c>
      <c r="C281" s="122" t="s">
        <v>50</v>
      </c>
      <c r="D281" s="131" t="s">
        <v>440</v>
      </c>
      <c r="E281" s="122"/>
      <c r="F281" s="78">
        <f t="shared" si="1"/>
        <v>12012</v>
      </c>
    </row>
    <row r="282" spans="1:6" ht="62.25">
      <c r="A282" s="319" t="s">
        <v>154</v>
      </c>
      <c r="B282" s="150" t="s">
        <v>48</v>
      </c>
      <c r="C282" s="122" t="s">
        <v>50</v>
      </c>
      <c r="D282" s="131" t="s">
        <v>524</v>
      </c>
      <c r="E282" s="122"/>
      <c r="F282" s="78">
        <f t="shared" si="1"/>
        <v>12012</v>
      </c>
    </row>
    <row r="283" spans="1:6" ht="30.75">
      <c r="A283" s="319" t="s">
        <v>537</v>
      </c>
      <c r="B283" s="150" t="s">
        <v>48</v>
      </c>
      <c r="C283" s="122" t="s">
        <v>50</v>
      </c>
      <c r="D283" s="131" t="s">
        <v>155</v>
      </c>
      <c r="E283" s="122"/>
      <c r="F283" s="78">
        <f t="shared" si="1"/>
        <v>12012</v>
      </c>
    </row>
    <row r="284" spans="1:6" ht="30.75">
      <c r="A284" s="320" t="s">
        <v>188</v>
      </c>
      <c r="B284" s="151" t="s">
        <v>48</v>
      </c>
      <c r="C284" s="119" t="s">
        <v>50</v>
      </c>
      <c r="D284" s="148" t="s">
        <v>155</v>
      </c>
      <c r="E284" s="130">
        <v>200</v>
      </c>
      <c r="F284" s="82">
        <f>'Ведомственная 2019'!G211</f>
        <v>12012</v>
      </c>
    </row>
    <row r="285" spans="1:6" ht="15">
      <c r="A285" s="319" t="s">
        <v>201</v>
      </c>
      <c r="B285" s="122" t="s">
        <v>52</v>
      </c>
      <c r="C285" s="119"/>
      <c r="D285" s="183"/>
      <c r="E285" s="183"/>
      <c r="F285" s="78">
        <f>F286+F292+F319+F335</f>
        <v>24623294</v>
      </c>
    </row>
    <row r="286" spans="1:6" ht="15">
      <c r="A286" s="319" t="s">
        <v>191</v>
      </c>
      <c r="B286" s="122" t="s">
        <v>52</v>
      </c>
      <c r="C286" s="162" t="s">
        <v>43</v>
      </c>
      <c r="D286" s="183"/>
      <c r="E286" s="183"/>
      <c r="F286" s="78">
        <f>F288</f>
        <v>664490</v>
      </c>
    </row>
    <row r="287" spans="1:6" ht="39" customHeight="1">
      <c r="A287" s="140" t="s">
        <v>628</v>
      </c>
      <c r="B287" s="122" t="s">
        <v>52</v>
      </c>
      <c r="C287" s="162" t="s">
        <v>43</v>
      </c>
      <c r="D287" s="154" t="s">
        <v>448</v>
      </c>
      <c r="E287" s="162"/>
      <c r="F287" s="78">
        <f>F288</f>
        <v>664490</v>
      </c>
    </row>
    <row r="288" spans="1:6" ht="62.25">
      <c r="A288" s="140" t="s">
        <v>667</v>
      </c>
      <c r="B288" s="122" t="s">
        <v>52</v>
      </c>
      <c r="C288" s="162" t="s">
        <v>43</v>
      </c>
      <c r="D288" s="154" t="s">
        <v>466</v>
      </c>
      <c r="E288" s="183"/>
      <c r="F288" s="78">
        <f>F289</f>
        <v>664490</v>
      </c>
    </row>
    <row r="289" spans="1:6" ht="30.75">
      <c r="A289" s="322" t="s">
        <v>246</v>
      </c>
      <c r="B289" s="122" t="s">
        <v>52</v>
      </c>
      <c r="C289" s="162" t="s">
        <v>43</v>
      </c>
      <c r="D289" s="154" t="s">
        <v>525</v>
      </c>
      <c r="E289" s="183"/>
      <c r="F289" s="78">
        <f>F290</f>
        <v>664490</v>
      </c>
    </row>
    <row r="290" spans="1:6" ht="30.75">
      <c r="A290" s="321" t="s">
        <v>322</v>
      </c>
      <c r="B290" s="119" t="s">
        <v>52</v>
      </c>
      <c r="C290" s="161" t="s">
        <v>43</v>
      </c>
      <c r="D290" s="187" t="s">
        <v>247</v>
      </c>
      <c r="E290" s="188"/>
      <c r="F290" s="82">
        <f>F291</f>
        <v>664490</v>
      </c>
    </row>
    <row r="291" spans="1:6" ht="15">
      <c r="A291" s="320" t="s">
        <v>332</v>
      </c>
      <c r="B291" s="119" t="s">
        <v>52</v>
      </c>
      <c r="C291" s="161" t="s">
        <v>43</v>
      </c>
      <c r="D291" s="187" t="s">
        <v>247</v>
      </c>
      <c r="E291" s="161">
        <v>300</v>
      </c>
      <c r="F291" s="82">
        <f>'Ведомственная 2019'!G218</f>
        <v>664490</v>
      </c>
    </row>
    <row r="292" spans="1:6" ht="15">
      <c r="A292" s="319" t="s">
        <v>333</v>
      </c>
      <c r="B292" s="122" t="s">
        <v>52</v>
      </c>
      <c r="C292" s="162" t="s">
        <v>45</v>
      </c>
      <c r="D292" s="183"/>
      <c r="E292" s="183"/>
      <c r="F292" s="78">
        <f>F298+F314+F293</f>
        <v>15750123</v>
      </c>
    </row>
    <row r="293" spans="1:6" ht="30.75">
      <c r="A293" s="140" t="s">
        <v>661</v>
      </c>
      <c r="B293" s="122" t="s">
        <v>52</v>
      </c>
      <c r="C293" s="162" t="s">
        <v>45</v>
      </c>
      <c r="D293" s="154" t="s">
        <v>461</v>
      </c>
      <c r="E293" s="183"/>
      <c r="F293" s="78">
        <f>F294</f>
        <v>1131433</v>
      </c>
    </row>
    <row r="294" spans="1:6" ht="62.25">
      <c r="A294" s="140" t="s">
        <v>664</v>
      </c>
      <c r="B294" s="122" t="s">
        <v>52</v>
      </c>
      <c r="C294" s="162" t="s">
        <v>45</v>
      </c>
      <c r="D294" s="126" t="s">
        <v>468</v>
      </c>
      <c r="E294" s="183"/>
      <c r="F294" s="78">
        <f>F295</f>
        <v>1131433</v>
      </c>
    </row>
    <row r="295" spans="1:6" ht="30.75">
      <c r="A295" s="322" t="s">
        <v>303</v>
      </c>
      <c r="B295" s="122" t="s">
        <v>52</v>
      </c>
      <c r="C295" s="162" t="s">
        <v>45</v>
      </c>
      <c r="D295" s="126" t="s">
        <v>523</v>
      </c>
      <c r="E295" s="183"/>
      <c r="F295" s="78">
        <f>F296</f>
        <v>1131433</v>
      </c>
    </row>
    <row r="296" spans="1:6" ht="46.5">
      <c r="A296" s="279" t="s">
        <v>28</v>
      </c>
      <c r="B296" s="119" t="s">
        <v>52</v>
      </c>
      <c r="C296" s="161" t="s">
        <v>45</v>
      </c>
      <c r="D296" s="128" t="s">
        <v>551</v>
      </c>
      <c r="E296" s="188"/>
      <c r="F296" s="82">
        <f>F297</f>
        <v>1131433</v>
      </c>
    </row>
    <row r="297" spans="1:6" ht="15">
      <c r="A297" s="320" t="s">
        <v>332</v>
      </c>
      <c r="B297" s="119" t="s">
        <v>52</v>
      </c>
      <c r="C297" s="161" t="s">
        <v>45</v>
      </c>
      <c r="D297" s="128" t="s">
        <v>551</v>
      </c>
      <c r="E297" s="161">
        <v>300</v>
      </c>
      <c r="F297" s="82">
        <f>'Ведомственная 2019'!G389</f>
        <v>1131433</v>
      </c>
    </row>
    <row r="298" spans="1:6" ht="33.75" customHeight="1">
      <c r="A298" s="140" t="s">
        <v>628</v>
      </c>
      <c r="B298" s="122" t="s">
        <v>52</v>
      </c>
      <c r="C298" s="162" t="s">
        <v>45</v>
      </c>
      <c r="D298" s="154" t="s">
        <v>448</v>
      </c>
      <c r="E298" s="141"/>
      <c r="F298" s="78">
        <f>F299</f>
        <v>6090728</v>
      </c>
    </row>
    <row r="299" spans="1:6" ht="62.25">
      <c r="A299" s="140" t="s">
        <v>667</v>
      </c>
      <c r="B299" s="122" t="s">
        <v>52</v>
      </c>
      <c r="C299" s="162" t="s">
        <v>45</v>
      </c>
      <c r="D299" s="154" t="s">
        <v>466</v>
      </c>
      <c r="E299" s="141"/>
      <c r="F299" s="78">
        <f>F300</f>
        <v>6090728</v>
      </c>
    </row>
    <row r="300" spans="1:6" ht="30.75">
      <c r="A300" s="322" t="s">
        <v>246</v>
      </c>
      <c r="B300" s="122" t="s">
        <v>52</v>
      </c>
      <c r="C300" s="162" t="s">
        <v>45</v>
      </c>
      <c r="D300" s="126" t="s">
        <v>525</v>
      </c>
      <c r="E300" s="139"/>
      <c r="F300" s="78">
        <f>F301+F304+F307</f>
        <v>6090728</v>
      </c>
    </row>
    <row r="301" spans="1:6" ht="46.5">
      <c r="A301" s="320" t="s">
        <v>269</v>
      </c>
      <c r="B301" s="119" t="s">
        <v>52</v>
      </c>
      <c r="C301" s="161" t="s">
        <v>45</v>
      </c>
      <c r="D301" s="142" t="s">
        <v>271</v>
      </c>
      <c r="E301" s="138"/>
      <c r="F301" s="82">
        <f>F302+F303</f>
        <v>84554</v>
      </c>
    </row>
    <row r="302" spans="1:6" ht="30.75">
      <c r="A302" s="320" t="s">
        <v>188</v>
      </c>
      <c r="B302" s="119" t="s">
        <v>52</v>
      </c>
      <c r="C302" s="161" t="s">
        <v>45</v>
      </c>
      <c r="D302" s="142" t="s">
        <v>271</v>
      </c>
      <c r="E302" s="130">
        <v>200</v>
      </c>
      <c r="F302" s="82">
        <f>'Ведомственная 2019'!G263</f>
        <v>1700</v>
      </c>
    </row>
    <row r="303" spans="1:6" ht="15">
      <c r="A303" s="320" t="s">
        <v>332</v>
      </c>
      <c r="B303" s="119" t="s">
        <v>52</v>
      </c>
      <c r="C303" s="161" t="s">
        <v>45</v>
      </c>
      <c r="D303" s="142" t="s">
        <v>271</v>
      </c>
      <c r="E303" s="130">
        <v>300</v>
      </c>
      <c r="F303" s="82">
        <f>'Ведомственная 2019'!G264</f>
        <v>82854</v>
      </c>
    </row>
    <row r="304" spans="1:6" ht="32.25" customHeight="1">
      <c r="A304" s="279" t="s">
        <v>309</v>
      </c>
      <c r="B304" s="119" t="s">
        <v>52</v>
      </c>
      <c r="C304" s="161" t="s">
        <v>45</v>
      </c>
      <c r="D304" s="142" t="s">
        <v>272</v>
      </c>
      <c r="E304" s="138"/>
      <c r="F304" s="82">
        <f>F305+F306</f>
        <v>176251</v>
      </c>
    </row>
    <row r="305" spans="1:6" ht="30.75">
      <c r="A305" s="320" t="s">
        <v>188</v>
      </c>
      <c r="B305" s="119" t="s">
        <v>52</v>
      </c>
      <c r="C305" s="161" t="s">
        <v>45</v>
      </c>
      <c r="D305" s="142" t="s">
        <v>272</v>
      </c>
      <c r="E305" s="138">
        <v>200</v>
      </c>
      <c r="F305" s="82">
        <f>'Ведомственная 2019'!G266</f>
        <v>3100</v>
      </c>
    </row>
    <row r="306" spans="1:6" ht="15">
      <c r="A306" s="320" t="s">
        <v>332</v>
      </c>
      <c r="B306" s="119" t="s">
        <v>52</v>
      </c>
      <c r="C306" s="161" t="s">
        <v>45</v>
      </c>
      <c r="D306" s="142" t="s">
        <v>272</v>
      </c>
      <c r="E306" s="130">
        <v>300</v>
      </c>
      <c r="F306" s="82">
        <f>'Ведомственная 2019'!G267</f>
        <v>173151</v>
      </c>
    </row>
    <row r="307" spans="1:6" ht="30.75">
      <c r="A307" s="320" t="s">
        <v>324</v>
      </c>
      <c r="B307" s="119" t="s">
        <v>52</v>
      </c>
      <c r="C307" s="161" t="s">
        <v>45</v>
      </c>
      <c r="D307" s="142" t="s">
        <v>273</v>
      </c>
      <c r="E307" s="138"/>
      <c r="F307" s="82">
        <f>F308+F311</f>
        <v>5829923</v>
      </c>
    </row>
    <row r="308" spans="1:6" ht="15">
      <c r="A308" s="279" t="s">
        <v>16</v>
      </c>
      <c r="B308" s="119" t="s">
        <v>52</v>
      </c>
      <c r="C308" s="161" t="s">
        <v>45</v>
      </c>
      <c r="D308" s="142" t="s">
        <v>274</v>
      </c>
      <c r="E308" s="138"/>
      <c r="F308" s="82">
        <f>F309+F310</f>
        <v>4605639</v>
      </c>
    </row>
    <row r="309" spans="1:6" ht="30.75">
      <c r="A309" s="320" t="s">
        <v>188</v>
      </c>
      <c r="B309" s="119" t="s">
        <v>52</v>
      </c>
      <c r="C309" s="161" t="s">
        <v>45</v>
      </c>
      <c r="D309" s="142" t="s">
        <v>274</v>
      </c>
      <c r="E309" s="130">
        <v>200</v>
      </c>
      <c r="F309" s="82">
        <f>'Ведомственная 2019'!G270</f>
        <v>84500</v>
      </c>
    </row>
    <row r="310" spans="1:6" ht="15">
      <c r="A310" s="320" t="s">
        <v>332</v>
      </c>
      <c r="B310" s="119" t="s">
        <v>52</v>
      </c>
      <c r="C310" s="161" t="s">
        <v>45</v>
      </c>
      <c r="D310" s="142" t="s">
        <v>274</v>
      </c>
      <c r="E310" s="130">
        <v>300</v>
      </c>
      <c r="F310" s="82">
        <f>'Ведомственная 2019'!G271</f>
        <v>4521139</v>
      </c>
    </row>
    <row r="311" spans="1:6" ht="15">
      <c r="A311" s="279" t="s">
        <v>56</v>
      </c>
      <c r="B311" s="119" t="s">
        <v>52</v>
      </c>
      <c r="C311" s="161" t="s">
        <v>45</v>
      </c>
      <c r="D311" s="142" t="s">
        <v>275</v>
      </c>
      <c r="E311" s="138"/>
      <c r="F311" s="82">
        <f>F312+F313</f>
        <v>1224284</v>
      </c>
    </row>
    <row r="312" spans="1:6" ht="30.75">
      <c r="A312" s="320" t="s">
        <v>188</v>
      </c>
      <c r="B312" s="119" t="s">
        <v>52</v>
      </c>
      <c r="C312" s="161" t="s">
        <v>45</v>
      </c>
      <c r="D312" s="142" t="s">
        <v>275</v>
      </c>
      <c r="E312" s="130">
        <v>200</v>
      </c>
      <c r="F312" s="82">
        <f>'Ведомственная 2019'!G273</f>
        <v>20900</v>
      </c>
    </row>
    <row r="313" spans="1:6" ht="15">
      <c r="A313" s="320" t="s">
        <v>332</v>
      </c>
      <c r="B313" s="119" t="s">
        <v>52</v>
      </c>
      <c r="C313" s="161" t="s">
        <v>45</v>
      </c>
      <c r="D313" s="142" t="s">
        <v>275</v>
      </c>
      <c r="E313" s="130">
        <v>300</v>
      </c>
      <c r="F313" s="82">
        <f>'Ведомственная 2019'!G274</f>
        <v>1203384</v>
      </c>
    </row>
    <row r="314" spans="1:6" ht="30.75">
      <c r="A314" s="140" t="s">
        <v>653</v>
      </c>
      <c r="B314" s="122" t="s">
        <v>52</v>
      </c>
      <c r="C314" s="162" t="s">
        <v>45</v>
      </c>
      <c r="D314" s="154" t="s">
        <v>459</v>
      </c>
      <c r="E314" s="183"/>
      <c r="F314" s="78">
        <f>F315</f>
        <v>8527962</v>
      </c>
    </row>
    <row r="315" spans="1:6" ht="62.25">
      <c r="A315" s="140" t="s">
        <v>654</v>
      </c>
      <c r="B315" s="122" t="s">
        <v>52</v>
      </c>
      <c r="C315" s="162" t="s">
        <v>45</v>
      </c>
      <c r="D315" s="154" t="s">
        <v>467</v>
      </c>
      <c r="E315" s="183"/>
      <c r="F315" s="78">
        <f>F316</f>
        <v>8527962</v>
      </c>
    </row>
    <row r="316" spans="1:6" ht="46.5">
      <c r="A316" s="322" t="s">
        <v>285</v>
      </c>
      <c r="B316" s="122" t="s">
        <v>52</v>
      </c>
      <c r="C316" s="162" t="s">
        <v>45</v>
      </c>
      <c r="D316" s="140" t="s">
        <v>526</v>
      </c>
      <c r="E316" s="183"/>
      <c r="F316" s="78">
        <f>F317</f>
        <v>8527962</v>
      </c>
    </row>
    <row r="317" spans="1:6" ht="78">
      <c r="A317" s="279" t="s">
        <v>27</v>
      </c>
      <c r="B317" s="119" t="s">
        <v>52</v>
      </c>
      <c r="C317" s="161" t="s">
        <v>45</v>
      </c>
      <c r="D317" s="142" t="s">
        <v>286</v>
      </c>
      <c r="E317" s="188"/>
      <c r="F317" s="82">
        <f>F318</f>
        <v>8527962</v>
      </c>
    </row>
    <row r="318" spans="1:6" ht="15">
      <c r="A318" s="320" t="s">
        <v>332</v>
      </c>
      <c r="B318" s="119" t="s">
        <v>52</v>
      </c>
      <c r="C318" s="161" t="s">
        <v>45</v>
      </c>
      <c r="D318" s="142" t="s">
        <v>286</v>
      </c>
      <c r="E318" s="161">
        <v>300</v>
      </c>
      <c r="F318" s="82">
        <f>'Ведомственная 2019'!G352</f>
        <v>8527962</v>
      </c>
    </row>
    <row r="319" spans="1:6" ht="15">
      <c r="A319" s="319" t="s">
        <v>202</v>
      </c>
      <c r="B319" s="122" t="s">
        <v>52</v>
      </c>
      <c r="C319" s="162" t="s">
        <v>46</v>
      </c>
      <c r="D319" s="183"/>
      <c r="E319" s="183"/>
      <c r="F319" s="78">
        <f>F320+F330</f>
        <v>6455481</v>
      </c>
    </row>
    <row r="320" spans="1:6" ht="36" customHeight="1">
      <c r="A320" s="140" t="s">
        <v>628</v>
      </c>
      <c r="B320" s="122" t="s">
        <v>52</v>
      </c>
      <c r="C320" s="162" t="s">
        <v>46</v>
      </c>
      <c r="D320" s="154" t="s">
        <v>448</v>
      </c>
      <c r="E320" s="162"/>
      <c r="F320" s="78">
        <f>F321+F326</f>
        <v>6086652</v>
      </c>
    </row>
    <row r="321" spans="1:6" ht="62.25">
      <c r="A321" s="140" t="s">
        <v>667</v>
      </c>
      <c r="B321" s="122" t="s">
        <v>52</v>
      </c>
      <c r="C321" s="162" t="s">
        <v>46</v>
      </c>
      <c r="D321" s="154" t="s">
        <v>466</v>
      </c>
      <c r="E321" s="162"/>
      <c r="F321" s="78">
        <f>F322</f>
        <v>2073901</v>
      </c>
    </row>
    <row r="322" spans="1:6" ht="30.75">
      <c r="A322" s="322" t="s">
        <v>246</v>
      </c>
      <c r="B322" s="122" t="s">
        <v>52</v>
      </c>
      <c r="C322" s="162" t="s">
        <v>46</v>
      </c>
      <c r="D322" s="126" t="s">
        <v>525</v>
      </c>
      <c r="E322" s="139"/>
      <c r="F322" s="78">
        <f>F323</f>
        <v>2073901</v>
      </c>
    </row>
    <row r="323" spans="1:6" ht="15">
      <c r="A323" s="319" t="s">
        <v>317</v>
      </c>
      <c r="B323" s="122" t="s">
        <v>52</v>
      </c>
      <c r="C323" s="162" t="s">
        <v>46</v>
      </c>
      <c r="D323" s="140" t="s">
        <v>270</v>
      </c>
      <c r="E323" s="141"/>
      <c r="F323" s="78">
        <f>F324+F325</f>
        <v>2073901</v>
      </c>
    </row>
    <row r="324" spans="1:6" ht="30.75">
      <c r="A324" s="320" t="s">
        <v>188</v>
      </c>
      <c r="B324" s="119" t="s">
        <v>52</v>
      </c>
      <c r="C324" s="161" t="s">
        <v>46</v>
      </c>
      <c r="D324" s="142" t="s">
        <v>270</v>
      </c>
      <c r="E324" s="130">
        <v>200</v>
      </c>
      <c r="F324" s="82">
        <f>'Ведомственная 2019'!G280</f>
        <v>550</v>
      </c>
    </row>
    <row r="325" spans="1:6" ht="15">
      <c r="A325" s="320" t="s">
        <v>332</v>
      </c>
      <c r="B325" s="119" t="s">
        <v>52</v>
      </c>
      <c r="C325" s="161" t="s">
        <v>46</v>
      </c>
      <c r="D325" s="142" t="s">
        <v>270</v>
      </c>
      <c r="E325" s="130">
        <v>300</v>
      </c>
      <c r="F325" s="82">
        <f>'Ведомственная 2019'!G281</f>
        <v>2073351</v>
      </c>
    </row>
    <row r="326" spans="1:6" ht="78">
      <c r="A326" s="140" t="s">
        <v>631</v>
      </c>
      <c r="B326" s="122" t="s">
        <v>52</v>
      </c>
      <c r="C326" s="162" t="s">
        <v>46</v>
      </c>
      <c r="D326" s="154" t="s">
        <v>465</v>
      </c>
      <c r="E326" s="183"/>
      <c r="F326" s="78">
        <f>F327</f>
        <v>4012751</v>
      </c>
    </row>
    <row r="327" spans="1:6" ht="62.25">
      <c r="A327" s="319" t="s">
        <v>248</v>
      </c>
      <c r="B327" s="122" t="s">
        <v>52</v>
      </c>
      <c r="C327" s="162" t="s">
        <v>46</v>
      </c>
      <c r="D327" s="126" t="s">
        <v>527</v>
      </c>
      <c r="E327" s="183"/>
      <c r="F327" s="78">
        <f>F328</f>
        <v>4012751</v>
      </c>
    </row>
    <row r="328" spans="1:6" ht="30.75">
      <c r="A328" s="279" t="s">
        <v>203</v>
      </c>
      <c r="B328" s="119" t="s">
        <v>52</v>
      </c>
      <c r="C328" s="161" t="s">
        <v>46</v>
      </c>
      <c r="D328" s="142" t="s">
        <v>249</v>
      </c>
      <c r="E328" s="188"/>
      <c r="F328" s="82">
        <f>F329</f>
        <v>4012751</v>
      </c>
    </row>
    <row r="329" spans="1:6" ht="15">
      <c r="A329" s="320" t="s">
        <v>332</v>
      </c>
      <c r="B329" s="119" t="s">
        <v>52</v>
      </c>
      <c r="C329" s="161" t="s">
        <v>46</v>
      </c>
      <c r="D329" s="142" t="s">
        <v>249</v>
      </c>
      <c r="E329" s="161">
        <v>300</v>
      </c>
      <c r="F329" s="82">
        <f>'Ведомственная 2019'!G224</f>
        <v>4012751</v>
      </c>
    </row>
    <row r="330" spans="1:6" ht="30.75">
      <c r="A330" s="140" t="s">
        <v>653</v>
      </c>
      <c r="B330" s="122" t="s">
        <v>52</v>
      </c>
      <c r="C330" s="162" t="s">
        <v>46</v>
      </c>
      <c r="D330" s="154" t="s">
        <v>459</v>
      </c>
      <c r="E330" s="183"/>
      <c r="F330" s="78">
        <f>F331</f>
        <v>368829</v>
      </c>
    </row>
    <row r="331" spans="1:6" ht="62.25">
      <c r="A331" s="140" t="s">
        <v>668</v>
      </c>
      <c r="B331" s="122" t="s">
        <v>52</v>
      </c>
      <c r="C331" s="162" t="s">
        <v>46</v>
      </c>
      <c r="D331" s="154" t="s">
        <v>467</v>
      </c>
      <c r="E331" s="183"/>
      <c r="F331" s="78">
        <f>F332</f>
        <v>368829</v>
      </c>
    </row>
    <row r="332" spans="1:6" ht="30.75">
      <c r="A332" s="322" t="s">
        <v>279</v>
      </c>
      <c r="B332" s="122" t="s">
        <v>52</v>
      </c>
      <c r="C332" s="162" t="s">
        <v>46</v>
      </c>
      <c r="D332" s="126" t="s">
        <v>510</v>
      </c>
      <c r="E332" s="183"/>
      <c r="F332" s="78">
        <f>F333</f>
        <v>368829</v>
      </c>
    </row>
    <row r="333" spans="1:6" ht="15">
      <c r="A333" s="320" t="s">
        <v>40</v>
      </c>
      <c r="B333" s="119" t="s">
        <v>52</v>
      </c>
      <c r="C333" s="161" t="s">
        <v>46</v>
      </c>
      <c r="D333" s="142" t="s">
        <v>296</v>
      </c>
      <c r="E333" s="188"/>
      <c r="F333" s="82">
        <f>F334</f>
        <v>368829</v>
      </c>
    </row>
    <row r="334" spans="1:6" ht="15">
      <c r="A334" s="320" t="s">
        <v>332</v>
      </c>
      <c r="B334" s="119" t="s">
        <v>52</v>
      </c>
      <c r="C334" s="161" t="s">
        <v>46</v>
      </c>
      <c r="D334" s="142" t="s">
        <v>296</v>
      </c>
      <c r="E334" s="161" t="s">
        <v>378</v>
      </c>
      <c r="F334" s="82">
        <f>'Ведомственная 2019'!G358</f>
        <v>368829</v>
      </c>
    </row>
    <row r="335" spans="1:6" ht="15">
      <c r="A335" s="319" t="s">
        <v>57</v>
      </c>
      <c r="B335" s="122" t="s">
        <v>52</v>
      </c>
      <c r="C335" s="162" t="s">
        <v>49</v>
      </c>
      <c r="D335" s="183"/>
      <c r="E335" s="183"/>
      <c r="F335" s="78">
        <f>F336+F342</f>
        <v>1753200</v>
      </c>
    </row>
    <row r="336" spans="1:6" ht="31.5" customHeight="1">
      <c r="A336" s="140" t="s">
        <v>628</v>
      </c>
      <c r="B336" s="122" t="s">
        <v>52</v>
      </c>
      <c r="C336" s="162" t="s">
        <v>49</v>
      </c>
      <c r="D336" s="154" t="s">
        <v>448</v>
      </c>
      <c r="E336" s="162"/>
      <c r="F336" s="78">
        <f>F337</f>
        <v>1461000</v>
      </c>
    </row>
    <row r="337" spans="1:6" ht="78">
      <c r="A337" s="140" t="s">
        <v>669</v>
      </c>
      <c r="B337" s="122" t="s">
        <v>52</v>
      </c>
      <c r="C337" s="162" t="s">
        <v>49</v>
      </c>
      <c r="D337" s="154" t="s">
        <v>464</v>
      </c>
      <c r="E337" s="183"/>
      <c r="F337" s="78">
        <f>F338</f>
        <v>1461000</v>
      </c>
    </row>
    <row r="338" spans="1:6" ht="46.5">
      <c r="A338" s="322" t="s">
        <v>250</v>
      </c>
      <c r="B338" s="122" t="s">
        <v>52</v>
      </c>
      <c r="C338" s="162" t="s">
        <v>49</v>
      </c>
      <c r="D338" s="126" t="s">
        <v>528</v>
      </c>
      <c r="E338" s="183"/>
      <c r="F338" s="78">
        <f>F339</f>
        <v>1461000</v>
      </c>
    </row>
    <row r="339" spans="1:6" ht="46.5">
      <c r="A339" s="279" t="s">
        <v>23</v>
      </c>
      <c r="B339" s="119" t="s">
        <v>52</v>
      </c>
      <c r="C339" s="161" t="s">
        <v>49</v>
      </c>
      <c r="D339" s="128" t="s">
        <v>251</v>
      </c>
      <c r="E339" s="188"/>
      <c r="F339" s="82">
        <f>F340+F341</f>
        <v>1461000</v>
      </c>
    </row>
    <row r="340" spans="1:6" ht="62.25">
      <c r="A340" s="320" t="s">
        <v>54</v>
      </c>
      <c r="B340" s="119" t="s">
        <v>52</v>
      </c>
      <c r="C340" s="161" t="s">
        <v>49</v>
      </c>
      <c r="D340" s="128" t="s">
        <v>251</v>
      </c>
      <c r="E340" s="161">
        <v>100</v>
      </c>
      <c r="F340" s="82">
        <f>'Ведомственная 2019'!G230</f>
        <v>1396819</v>
      </c>
    </row>
    <row r="341" spans="1:6" ht="30.75">
      <c r="A341" s="320" t="s">
        <v>188</v>
      </c>
      <c r="B341" s="119" t="s">
        <v>52</v>
      </c>
      <c r="C341" s="161" t="s">
        <v>49</v>
      </c>
      <c r="D341" s="128" t="s">
        <v>251</v>
      </c>
      <c r="E341" s="161">
        <v>200</v>
      </c>
      <c r="F341" s="82">
        <f>'Ведомственная 2019'!G231</f>
        <v>64181</v>
      </c>
    </row>
    <row r="342" spans="1:6" ht="46.5">
      <c r="A342" s="140" t="s">
        <v>670</v>
      </c>
      <c r="B342" s="122" t="s">
        <v>52</v>
      </c>
      <c r="C342" s="122" t="s">
        <v>49</v>
      </c>
      <c r="D342" s="154" t="s">
        <v>455</v>
      </c>
      <c r="E342" s="162"/>
      <c r="F342" s="78">
        <f>F343</f>
        <v>292200</v>
      </c>
    </row>
    <row r="343" spans="1:6" ht="62.25">
      <c r="A343" s="140" t="s">
        <v>671</v>
      </c>
      <c r="B343" s="122" t="s">
        <v>52</v>
      </c>
      <c r="C343" s="122" t="s">
        <v>49</v>
      </c>
      <c r="D343" s="154" t="s">
        <v>532</v>
      </c>
      <c r="E343" s="183"/>
      <c r="F343" s="78">
        <f>F344</f>
        <v>292200</v>
      </c>
    </row>
    <row r="344" spans="1:6" ht="33.75" customHeight="1">
      <c r="A344" s="140" t="s">
        <v>252</v>
      </c>
      <c r="B344" s="122" t="s">
        <v>52</v>
      </c>
      <c r="C344" s="122" t="s">
        <v>49</v>
      </c>
      <c r="D344" s="126" t="s">
        <v>535</v>
      </c>
      <c r="E344" s="183"/>
      <c r="F344" s="78">
        <f>F345</f>
        <v>292200</v>
      </c>
    </row>
    <row r="345" spans="1:6" ht="46.5">
      <c r="A345" s="321" t="s">
        <v>360</v>
      </c>
      <c r="B345" s="119" t="s">
        <v>52</v>
      </c>
      <c r="C345" s="119" t="s">
        <v>49</v>
      </c>
      <c r="D345" s="142" t="s">
        <v>253</v>
      </c>
      <c r="E345" s="188"/>
      <c r="F345" s="82">
        <f>F346+F347</f>
        <v>292200</v>
      </c>
    </row>
    <row r="346" spans="1:6" ht="62.25">
      <c r="A346" s="320" t="s">
        <v>54</v>
      </c>
      <c r="B346" s="119" t="s">
        <v>52</v>
      </c>
      <c r="C346" s="119" t="s">
        <v>49</v>
      </c>
      <c r="D346" s="142" t="s">
        <v>253</v>
      </c>
      <c r="E346" s="161">
        <v>100</v>
      </c>
      <c r="F346" s="82">
        <f>'Ведомственная 2019'!G236</f>
        <v>290961</v>
      </c>
    </row>
    <row r="347" spans="1:6" ht="30.75">
      <c r="A347" s="320" t="s">
        <v>188</v>
      </c>
      <c r="B347" s="119" t="s">
        <v>52</v>
      </c>
      <c r="C347" s="119" t="s">
        <v>49</v>
      </c>
      <c r="D347" s="142" t="s">
        <v>253</v>
      </c>
      <c r="E347" s="161">
        <v>200</v>
      </c>
      <c r="F347" s="82">
        <f>'Ведомственная 2019'!G237</f>
        <v>1239</v>
      </c>
    </row>
    <row r="348" spans="1:6" ht="15">
      <c r="A348" s="319" t="s">
        <v>35</v>
      </c>
      <c r="B348" s="150" t="s">
        <v>308</v>
      </c>
      <c r="C348" s="183" t="s">
        <v>372</v>
      </c>
      <c r="D348" s="183" t="s">
        <v>372</v>
      </c>
      <c r="E348" s="183"/>
      <c r="F348" s="78">
        <f aca="true" t="shared" si="2" ref="F348:F353">F349</f>
        <v>254900</v>
      </c>
    </row>
    <row r="349" spans="1:6" ht="15">
      <c r="A349" s="319" t="s">
        <v>36</v>
      </c>
      <c r="B349" s="122" t="s">
        <v>308</v>
      </c>
      <c r="C349" s="162" t="s">
        <v>43</v>
      </c>
      <c r="D349" s="183" t="s">
        <v>372</v>
      </c>
      <c r="E349" s="183"/>
      <c r="F349" s="78">
        <f t="shared" si="2"/>
        <v>254900</v>
      </c>
    </row>
    <row r="350" spans="1:6" ht="65.25" customHeight="1">
      <c r="A350" s="140" t="s">
        <v>656</v>
      </c>
      <c r="B350" s="122" t="s">
        <v>308</v>
      </c>
      <c r="C350" s="122" t="s">
        <v>43</v>
      </c>
      <c r="D350" s="154" t="s">
        <v>460</v>
      </c>
      <c r="E350" s="141"/>
      <c r="F350" s="78">
        <f t="shared" si="2"/>
        <v>254900</v>
      </c>
    </row>
    <row r="351" spans="1:6" ht="93">
      <c r="A351" s="319" t="s">
        <v>672</v>
      </c>
      <c r="B351" s="122" t="s">
        <v>308</v>
      </c>
      <c r="C351" s="122" t="s">
        <v>43</v>
      </c>
      <c r="D351" s="154" t="s">
        <v>463</v>
      </c>
      <c r="E351" s="141"/>
      <c r="F351" s="78">
        <f>F352+F355</f>
        <v>254900</v>
      </c>
    </row>
    <row r="352" spans="1:6" ht="62.25">
      <c r="A352" s="322" t="s">
        <v>263</v>
      </c>
      <c r="B352" s="122" t="s">
        <v>308</v>
      </c>
      <c r="C352" s="122" t="s">
        <v>43</v>
      </c>
      <c r="D352" s="126" t="s">
        <v>529</v>
      </c>
      <c r="E352" s="139"/>
      <c r="F352" s="78">
        <f t="shared" si="2"/>
        <v>244900</v>
      </c>
    </row>
    <row r="353" spans="1:6" ht="62.25">
      <c r="A353" s="320" t="s">
        <v>307</v>
      </c>
      <c r="B353" s="119" t="s">
        <v>308</v>
      </c>
      <c r="C353" s="119" t="s">
        <v>43</v>
      </c>
      <c r="D353" s="128" t="s">
        <v>264</v>
      </c>
      <c r="E353" s="138"/>
      <c r="F353" s="82">
        <f t="shared" si="2"/>
        <v>244900</v>
      </c>
    </row>
    <row r="354" spans="1:6" ht="30.75">
      <c r="A354" s="320" t="s">
        <v>188</v>
      </c>
      <c r="B354" s="119" t="s">
        <v>308</v>
      </c>
      <c r="C354" s="119" t="s">
        <v>43</v>
      </c>
      <c r="D354" s="128" t="s">
        <v>264</v>
      </c>
      <c r="E354" s="143">
        <v>200</v>
      </c>
      <c r="F354" s="82">
        <f>'Ведомственная 2019'!G244</f>
        <v>244900</v>
      </c>
    </row>
    <row r="355" spans="1:6" ht="46.5">
      <c r="A355" s="322" t="s">
        <v>414</v>
      </c>
      <c r="B355" s="122" t="s">
        <v>308</v>
      </c>
      <c r="C355" s="122" t="s">
        <v>43</v>
      </c>
      <c r="D355" s="126" t="s">
        <v>530</v>
      </c>
      <c r="E355" s="139"/>
      <c r="F355" s="78">
        <f>F356</f>
        <v>10000</v>
      </c>
    </row>
    <row r="356" spans="1:6" ht="62.25">
      <c r="A356" s="320" t="s">
        <v>307</v>
      </c>
      <c r="B356" s="119" t="s">
        <v>308</v>
      </c>
      <c r="C356" s="119" t="s">
        <v>43</v>
      </c>
      <c r="D356" s="128" t="s">
        <v>413</v>
      </c>
      <c r="E356" s="138"/>
      <c r="F356" s="82">
        <f>F357</f>
        <v>10000</v>
      </c>
    </row>
    <row r="357" spans="1:6" ht="30.75">
      <c r="A357" s="320" t="s">
        <v>188</v>
      </c>
      <c r="B357" s="119" t="s">
        <v>308</v>
      </c>
      <c r="C357" s="119" t="s">
        <v>43</v>
      </c>
      <c r="D357" s="128" t="s">
        <v>413</v>
      </c>
      <c r="E357" s="130">
        <v>200</v>
      </c>
      <c r="F357" s="82">
        <f>'Ведомственная 2019'!G247</f>
        <v>10000</v>
      </c>
    </row>
    <row r="358" spans="1:6" ht="46.5">
      <c r="A358" s="319" t="s">
        <v>313</v>
      </c>
      <c r="B358" s="150" t="s">
        <v>319</v>
      </c>
      <c r="C358" s="161"/>
      <c r="D358" s="183" t="s">
        <v>372</v>
      </c>
      <c r="E358" s="183"/>
      <c r="F358" s="78">
        <f>F359</f>
        <v>4731461</v>
      </c>
    </row>
    <row r="359" spans="1:6" ht="46.5">
      <c r="A359" s="319" t="s">
        <v>53</v>
      </c>
      <c r="B359" s="122" t="s">
        <v>319</v>
      </c>
      <c r="C359" s="162" t="s">
        <v>43</v>
      </c>
      <c r="D359" s="183" t="s">
        <v>372</v>
      </c>
      <c r="E359" s="243"/>
      <c r="F359" s="78">
        <f>F360</f>
        <v>4731461</v>
      </c>
    </row>
    <row r="360" spans="1:6" ht="46.5">
      <c r="A360" s="140" t="s">
        <v>673</v>
      </c>
      <c r="B360" s="122" t="s">
        <v>319</v>
      </c>
      <c r="C360" s="162" t="s">
        <v>43</v>
      </c>
      <c r="D360" s="154" t="s">
        <v>443</v>
      </c>
      <c r="E360" s="243"/>
      <c r="F360" s="78">
        <f>F364</f>
        <v>4731461</v>
      </c>
    </row>
    <row r="361" spans="1:6" ht="62.25">
      <c r="A361" s="140" t="s">
        <v>674</v>
      </c>
      <c r="B361" s="122" t="s">
        <v>319</v>
      </c>
      <c r="C361" s="162" t="s">
        <v>43</v>
      </c>
      <c r="D361" s="154" t="s">
        <v>462</v>
      </c>
      <c r="E361" s="243"/>
      <c r="F361" s="78">
        <f>F362</f>
        <v>4731461</v>
      </c>
    </row>
    <row r="362" spans="1:6" ht="46.5">
      <c r="A362" s="322" t="s">
        <v>277</v>
      </c>
      <c r="B362" s="122" t="s">
        <v>319</v>
      </c>
      <c r="C362" s="162" t="s">
        <v>43</v>
      </c>
      <c r="D362" s="140" t="s">
        <v>531</v>
      </c>
      <c r="E362" s="243"/>
      <c r="F362" s="78">
        <f>F363</f>
        <v>4731461</v>
      </c>
    </row>
    <row r="363" spans="1:6" ht="46.5">
      <c r="A363" s="279" t="s">
        <v>260</v>
      </c>
      <c r="B363" s="119" t="s">
        <v>319</v>
      </c>
      <c r="C363" s="161" t="s">
        <v>43</v>
      </c>
      <c r="D363" s="142" t="s">
        <v>276</v>
      </c>
      <c r="E363" s="244"/>
      <c r="F363" s="82">
        <f>F364</f>
        <v>4731461</v>
      </c>
    </row>
    <row r="364" spans="1:6" ht="15">
      <c r="A364" s="142" t="s">
        <v>331</v>
      </c>
      <c r="B364" s="119" t="s">
        <v>319</v>
      </c>
      <c r="C364" s="161" t="s">
        <v>43</v>
      </c>
      <c r="D364" s="142" t="s">
        <v>276</v>
      </c>
      <c r="E364" s="143">
        <v>500</v>
      </c>
      <c r="F364" s="82">
        <f>'Ведомственная 2019'!G288</f>
        <v>4731461</v>
      </c>
    </row>
  </sheetData>
  <sheetProtection/>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G347"/>
  <sheetViews>
    <sheetView view="pageBreakPreview" zoomScale="85" zoomScaleSheetLayoutView="85" zoomScalePageLayoutView="0" workbookViewId="0" topLeftCell="A1">
      <selection activeCell="F14" sqref="F14"/>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7" width="21.50390625" style="0" customWidth="1"/>
  </cols>
  <sheetData>
    <row r="1" spans="1:7" ht="15">
      <c r="A1" s="173"/>
      <c r="C1" s="100"/>
      <c r="D1" s="377" t="s">
        <v>390</v>
      </c>
      <c r="E1" s="377"/>
      <c r="F1" s="377"/>
      <c r="G1" s="377"/>
    </row>
    <row r="2" spans="1:7" ht="15.75" customHeight="1">
      <c r="A2" s="173"/>
      <c r="C2" s="100"/>
      <c r="D2" s="378" t="s">
        <v>164</v>
      </c>
      <c r="E2" s="378"/>
      <c r="F2" s="378"/>
      <c r="G2" s="378"/>
    </row>
    <row r="3" spans="1:7" ht="89.25" customHeight="1">
      <c r="A3" s="173"/>
      <c r="C3" s="245"/>
      <c r="D3" s="378" t="s">
        <v>708</v>
      </c>
      <c r="E3" s="378"/>
      <c r="F3" s="378"/>
      <c r="G3" s="378"/>
    </row>
    <row r="4" spans="1:6" ht="15">
      <c r="A4" s="173"/>
      <c r="B4" s="99"/>
      <c r="C4" s="100"/>
      <c r="D4" s="101"/>
      <c r="E4" s="174"/>
      <c r="F4" s="175"/>
    </row>
    <row r="5" spans="1:7" ht="33.75" customHeight="1">
      <c r="A5" s="376" t="s">
        <v>564</v>
      </c>
      <c r="B5" s="376"/>
      <c r="C5" s="376"/>
      <c r="D5" s="376"/>
      <c r="E5" s="376"/>
      <c r="F5" s="376"/>
      <c r="G5" s="376"/>
    </row>
    <row r="6" spans="1:7" ht="12.75">
      <c r="A6" s="173"/>
      <c r="B6" s="173"/>
      <c r="C6" s="100"/>
      <c r="D6" s="100"/>
      <c r="E6" s="100"/>
      <c r="G6" s="176" t="s">
        <v>13</v>
      </c>
    </row>
    <row r="7" spans="1:6" ht="13.5" thickBot="1">
      <c r="A7" s="173"/>
      <c r="B7" s="173"/>
      <c r="C7" s="100"/>
      <c r="D7" s="100"/>
      <c r="E7" s="100"/>
      <c r="F7" s="176"/>
    </row>
    <row r="8" spans="1:7" ht="27" thickBot="1">
      <c r="A8" s="330" t="s">
        <v>29</v>
      </c>
      <c r="B8" s="333" t="s">
        <v>371</v>
      </c>
      <c r="C8" s="334" t="s">
        <v>326</v>
      </c>
      <c r="D8" s="333" t="s">
        <v>327</v>
      </c>
      <c r="E8" s="333" t="s">
        <v>328</v>
      </c>
      <c r="F8" s="335" t="s">
        <v>380</v>
      </c>
      <c r="G8" s="248" t="s">
        <v>565</v>
      </c>
    </row>
    <row r="9" spans="1:7" ht="12.75">
      <c r="A9" s="331">
        <v>1</v>
      </c>
      <c r="B9" s="178">
        <v>2</v>
      </c>
      <c r="C9" s="179">
        <v>3</v>
      </c>
      <c r="D9" s="180">
        <v>4</v>
      </c>
      <c r="E9" s="180">
        <v>5</v>
      </c>
      <c r="F9" s="181">
        <v>6</v>
      </c>
      <c r="G9" s="177">
        <v>7</v>
      </c>
    </row>
    <row r="10" spans="1:7" ht="15">
      <c r="A10" s="332" t="s">
        <v>193</v>
      </c>
      <c r="B10" s="183"/>
      <c r="C10" s="184"/>
      <c r="D10" s="183"/>
      <c r="E10" s="183"/>
      <c r="F10" s="185">
        <f>F11+F12+F111+F140+F178+F238+F261+F268+F331+F341</f>
        <v>303354342</v>
      </c>
      <c r="G10" s="185">
        <f>G11+G12+G111+G140+G178+G238+G261+G268+G331+G341</f>
        <v>305812282</v>
      </c>
    </row>
    <row r="11" spans="1:7" ht="15">
      <c r="A11" s="359" t="s">
        <v>619</v>
      </c>
      <c r="B11" s="183"/>
      <c r="C11" s="184"/>
      <c r="D11" s="183"/>
      <c r="E11" s="183"/>
      <c r="F11" s="361">
        <f>'Ведомственная 20-21'!G14</f>
        <v>2971435</v>
      </c>
      <c r="G11" s="361">
        <f>'Ведомственная 20-21'!H14</f>
        <v>6138169</v>
      </c>
    </row>
    <row r="12" spans="1:7" ht="15">
      <c r="A12" s="336" t="s">
        <v>15</v>
      </c>
      <c r="B12" s="150" t="s">
        <v>43</v>
      </c>
      <c r="C12" s="183" t="s">
        <v>372</v>
      </c>
      <c r="D12" s="183" t="s">
        <v>372</v>
      </c>
      <c r="E12" s="183"/>
      <c r="F12" s="78">
        <f>F13+F18+F24+F40+F47+F52</f>
        <v>32915049</v>
      </c>
      <c r="G12" s="78">
        <f>G13+G18+G24+G40+G47+G52</f>
        <v>32086833</v>
      </c>
    </row>
    <row r="13" spans="1:7" ht="30.75">
      <c r="A13" s="328" t="s">
        <v>17</v>
      </c>
      <c r="B13" s="122" t="s">
        <v>43</v>
      </c>
      <c r="C13" s="162" t="s">
        <v>44</v>
      </c>
      <c r="D13" s="183"/>
      <c r="E13" s="183"/>
      <c r="F13" s="80">
        <f>F14</f>
        <v>1389567</v>
      </c>
      <c r="G13" s="80">
        <f>G14</f>
        <v>1389567</v>
      </c>
    </row>
    <row r="14" spans="1:7" ht="30.75">
      <c r="A14" s="211" t="s">
        <v>212</v>
      </c>
      <c r="B14" s="122" t="s">
        <v>43</v>
      </c>
      <c r="C14" s="162" t="s">
        <v>44</v>
      </c>
      <c r="D14" s="140" t="str">
        <f>'РзПр 2019'!D13</f>
        <v>71 0 00 00000</v>
      </c>
      <c r="E14" s="183"/>
      <c r="F14" s="80">
        <f>F17</f>
        <v>1389567</v>
      </c>
      <c r="G14" s="80">
        <f>G17</f>
        <v>1389567</v>
      </c>
    </row>
    <row r="15" spans="1:7" ht="15">
      <c r="A15" s="211" t="s">
        <v>213</v>
      </c>
      <c r="B15" s="122" t="s">
        <v>43</v>
      </c>
      <c r="C15" s="162" t="s">
        <v>44</v>
      </c>
      <c r="D15" s="140" t="str">
        <f>'РзПр 2019'!D14</f>
        <v>71 1 00 00000</v>
      </c>
      <c r="E15" s="183"/>
      <c r="F15" s="80">
        <f>F16</f>
        <v>1389567</v>
      </c>
      <c r="G15" s="80">
        <f>G16</f>
        <v>1389567</v>
      </c>
    </row>
    <row r="16" spans="1:7" ht="30.75">
      <c r="A16" s="323" t="s">
        <v>214</v>
      </c>
      <c r="B16" s="119" t="s">
        <v>43</v>
      </c>
      <c r="C16" s="161" t="s">
        <v>44</v>
      </c>
      <c r="D16" s="187" t="s">
        <v>209</v>
      </c>
      <c r="E16" s="188"/>
      <c r="F16" s="81">
        <f>F17</f>
        <v>1389567</v>
      </c>
      <c r="G16" s="81">
        <f>G17</f>
        <v>1389567</v>
      </c>
    </row>
    <row r="17" spans="1:7" ht="62.25">
      <c r="A17" s="323" t="s">
        <v>54</v>
      </c>
      <c r="B17" s="119" t="s">
        <v>43</v>
      </c>
      <c r="C17" s="161" t="s">
        <v>44</v>
      </c>
      <c r="D17" s="187" t="s">
        <v>209</v>
      </c>
      <c r="E17" s="161">
        <v>100</v>
      </c>
      <c r="F17" s="81">
        <f>'Ведомственная 20-21'!G21</f>
        <v>1389567</v>
      </c>
      <c r="G17" s="81">
        <f>'Ведомственная 20-21'!H21</f>
        <v>1389567</v>
      </c>
    </row>
    <row r="18" spans="1:7" ht="46.5">
      <c r="A18" s="328" t="s">
        <v>318</v>
      </c>
      <c r="B18" s="122" t="s">
        <v>43</v>
      </c>
      <c r="C18" s="162" t="s">
        <v>45</v>
      </c>
      <c r="D18" s="183" t="s">
        <v>372</v>
      </c>
      <c r="E18" s="183"/>
      <c r="F18" s="78">
        <f>F19</f>
        <v>1277666</v>
      </c>
      <c r="G18" s="78">
        <f>G19</f>
        <v>1287666</v>
      </c>
    </row>
    <row r="19" spans="1:7" ht="30.75">
      <c r="A19" s="329" t="s">
        <v>206</v>
      </c>
      <c r="B19" s="122" t="s">
        <v>43</v>
      </c>
      <c r="C19" s="162" t="s">
        <v>45</v>
      </c>
      <c r="D19" s="154" t="str">
        <f>'РзПр 2019'!D18</f>
        <v>75 0 00 00000</v>
      </c>
      <c r="E19" s="183"/>
      <c r="F19" s="78">
        <f>F21</f>
        <v>1277666</v>
      </c>
      <c r="G19" s="78">
        <f>G21</f>
        <v>1287666</v>
      </c>
    </row>
    <row r="20" spans="1:7" ht="30.75">
      <c r="A20" s="329" t="s">
        <v>207</v>
      </c>
      <c r="B20" s="122" t="s">
        <v>43</v>
      </c>
      <c r="C20" s="162" t="s">
        <v>45</v>
      </c>
      <c r="D20" s="154" t="str">
        <f>'РзПр 2019'!D19</f>
        <v>75 3 00 00000</v>
      </c>
      <c r="E20" s="183"/>
      <c r="F20" s="78">
        <f>F21</f>
        <v>1277666</v>
      </c>
      <c r="G20" s="78">
        <f>G21</f>
        <v>1287666</v>
      </c>
    </row>
    <row r="21" spans="1:7" ht="30.75">
      <c r="A21" s="337" t="s">
        <v>208</v>
      </c>
      <c r="B21" s="119" t="s">
        <v>43</v>
      </c>
      <c r="C21" s="161" t="s">
        <v>45</v>
      </c>
      <c r="D21" s="187" t="s">
        <v>266</v>
      </c>
      <c r="E21" s="188"/>
      <c r="F21" s="82">
        <f>F22+F23</f>
        <v>1277666</v>
      </c>
      <c r="G21" s="82">
        <f>G22+G23</f>
        <v>1287666</v>
      </c>
    </row>
    <row r="22" spans="1:7" ht="62.25">
      <c r="A22" s="323" t="s">
        <v>54</v>
      </c>
      <c r="B22" s="119" t="s">
        <v>43</v>
      </c>
      <c r="C22" s="161" t="s">
        <v>45</v>
      </c>
      <c r="D22" s="187" t="s">
        <v>266</v>
      </c>
      <c r="E22" s="161">
        <v>100</v>
      </c>
      <c r="F22" s="82">
        <f>'Ведомственная 20-21'!G373</f>
        <v>1234166</v>
      </c>
      <c r="G22" s="82">
        <f>'Ведомственная 20-21'!H373</f>
        <v>1234166</v>
      </c>
    </row>
    <row r="23" spans="1:7" ht="30.75">
      <c r="A23" s="323" t="s">
        <v>188</v>
      </c>
      <c r="B23" s="119" t="s">
        <v>43</v>
      </c>
      <c r="C23" s="161" t="s">
        <v>45</v>
      </c>
      <c r="D23" s="187" t="s">
        <v>266</v>
      </c>
      <c r="E23" s="189" t="s">
        <v>199</v>
      </c>
      <c r="F23" s="82">
        <f>'Ведомственная 20-21'!G374</f>
        <v>43500</v>
      </c>
      <c r="G23" s="82">
        <f>'Ведомственная 20-21'!H374</f>
        <v>53500</v>
      </c>
    </row>
    <row r="24" spans="1:7" ht="50.25" customHeight="1">
      <c r="A24" s="328" t="s">
        <v>330</v>
      </c>
      <c r="B24" s="122" t="s">
        <v>43</v>
      </c>
      <c r="C24" s="162" t="s">
        <v>46</v>
      </c>
      <c r="D24" s="183" t="s">
        <v>372</v>
      </c>
      <c r="E24" s="183"/>
      <c r="F24" s="78">
        <f>F25+F30+F36</f>
        <v>13049508</v>
      </c>
      <c r="G24" s="78">
        <f>G25+G30+G36</f>
        <v>13374508</v>
      </c>
    </row>
    <row r="25" spans="1:7" ht="15">
      <c r="A25" s="211" t="s">
        <v>37</v>
      </c>
      <c r="B25" s="122" t="s">
        <v>43</v>
      </c>
      <c r="C25" s="162" t="s">
        <v>46</v>
      </c>
      <c r="D25" s="140" t="str">
        <f>'РзПр 2019'!D24</f>
        <v>73 0 00 00000</v>
      </c>
      <c r="E25" s="183"/>
      <c r="F25" s="78">
        <f>F26</f>
        <v>12728088</v>
      </c>
      <c r="G25" s="78">
        <f>G26</f>
        <v>13053088</v>
      </c>
    </row>
    <row r="26" spans="1:7" ht="30.75">
      <c r="A26" s="211" t="s">
        <v>39</v>
      </c>
      <c r="B26" s="122" t="s">
        <v>43</v>
      </c>
      <c r="C26" s="162" t="s">
        <v>46</v>
      </c>
      <c r="D26" s="140" t="str">
        <f>'РзПр 2019'!D25</f>
        <v>73 1 00 00000</v>
      </c>
      <c r="E26" s="183"/>
      <c r="F26" s="78">
        <f>F27</f>
        <v>12728088</v>
      </c>
      <c r="G26" s="78">
        <f>G27</f>
        <v>13053088</v>
      </c>
    </row>
    <row r="27" spans="1:7" ht="30.75">
      <c r="A27" s="337" t="s">
        <v>208</v>
      </c>
      <c r="B27" s="119" t="s">
        <v>43</v>
      </c>
      <c r="C27" s="161" t="s">
        <v>46</v>
      </c>
      <c r="D27" s="190" t="s">
        <v>10</v>
      </c>
      <c r="E27" s="188"/>
      <c r="F27" s="82">
        <f>F28+F29</f>
        <v>12728088</v>
      </c>
      <c r="G27" s="82">
        <f>G28+G29</f>
        <v>13053088</v>
      </c>
    </row>
    <row r="28" spans="1:7" ht="62.25">
      <c r="A28" s="323" t="s">
        <v>54</v>
      </c>
      <c r="B28" s="119" t="s">
        <v>43</v>
      </c>
      <c r="C28" s="161" t="s">
        <v>46</v>
      </c>
      <c r="D28" s="190" t="s">
        <v>10</v>
      </c>
      <c r="E28" s="161">
        <v>100</v>
      </c>
      <c r="F28" s="82">
        <f>'Ведомственная 20-21'!G26</f>
        <v>12003318</v>
      </c>
      <c r="G28" s="82">
        <f>'Ведомственная 20-21'!H26</f>
        <v>12328318</v>
      </c>
    </row>
    <row r="29" spans="1:7" ht="30.75">
      <c r="A29" s="323" t="s">
        <v>188</v>
      </c>
      <c r="B29" s="119" t="s">
        <v>43</v>
      </c>
      <c r="C29" s="161" t="s">
        <v>46</v>
      </c>
      <c r="D29" s="190" t="s">
        <v>10</v>
      </c>
      <c r="E29" s="161">
        <v>200</v>
      </c>
      <c r="F29" s="82">
        <f>'Ведомственная 20-21'!G27</f>
        <v>724770</v>
      </c>
      <c r="G29" s="82">
        <f>'Ведомственная 20-21'!H27</f>
        <v>724770</v>
      </c>
    </row>
    <row r="30" spans="1:7" ht="62.25">
      <c r="A30" s="328" t="s">
        <v>624</v>
      </c>
      <c r="B30" s="122" t="s">
        <v>43</v>
      </c>
      <c r="C30" s="122" t="s">
        <v>46</v>
      </c>
      <c r="D30" s="126" t="s">
        <v>439</v>
      </c>
      <c r="E30" s="183"/>
      <c r="F30" s="78">
        <f>F31</f>
        <v>29220</v>
      </c>
      <c r="G30" s="78">
        <f>G31</f>
        <v>29220</v>
      </c>
    </row>
    <row r="31" spans="1:7" ht="108.75">
      <c r="A31" s="319" t="s">
        <v>625</v>
      </c>
      <c r="B31" s="122" t="s">
        <v>43</v>
      </c>
      <c r="C31" s="122" t="s">
        <v>46</v>
      </c>
      <c r="D31" s="191" t="s">
        <v>440</v>
      </c>
      <c r="E31" s="183"/>
      <c r="F31" s="78">
        <f>F34</f>
        <v>29220</v>
      </c>
      <c r="G31" s="78">
        <f>G34</f>
        <v>29220</v>
      </c>
    </row>
    <row r="32" spans="1:7" ht="62.25">
      <c r="A32" s="319" t="s">
        <v>154</v>
      </c>
      <c r="B32" s="122" t="s">
        <v>43</v>
      </c>
      <c r="C32" s="122" t="s">
        <v>46</v>
      </c>
      <c r="D32" s="126" t="s">
        <v>524</v>
      </c>
      <c r="E32" s="183"/>
      <c r="F32" s="78">
        <f>F33</f>
        <v>29220</v>
      </c>
      <c r="G32" s="78">
        <f>G33</f>
        <v>29220</v>
      </c>
    </row>
    <row r="33" spans="1:7" ht="62.25">
      <c r="A33" s="319" t="s">
        <v>359</v>
      </c>
      <c r="B33" s="122" t="s">
        <v>43</v>
      </c>
      <c r="C33" s="122" t="s">
        <v>46</v>
      </c>
      <c r="D33" s="126" t="s">
        <v>261</v>
      </c>
      <c r="E33" s="122"/>
      <c r="F33" s="78">
        <f>F34</f>
        <v>29220</v>
      </c>
      <c r="G33" s="78">
        <f>G34</f>
        <v>29220</v>
      </c>
    </row>
    <row r="34" spans="1:7" ht="62.25">
      <c r="A34" s="320" t="s">
        <v>54</v>
      </c>
      <c r="B34" s="119" t="s">
        <v>43</v>
      </c>
      <c r="C34" s="119" t="s">
        <v>46</v>
      </c>
      <c r="D34" s="128" t="s">
        <v>261</v>
      </c>
      <c r="E34" s="130">
        <v>100</v>
      </c>
      <c r="F34" s="82">
        <f>'Ведомственная 20-21'!G32</f>
        <v>29220</v>
      </c>
      <c r="G34" s="82">
        <f>'Ведомственная 20-21'!H32</f>
        <v>29220</v>
      </c>
    </row>
    <row r="35" spans="1:7" ht="30.75">
      <c r="A35" s="328" t="s">
        <v>38</v>
      </c>
      <c r="B35" s="122" t="s">
        <v>43</v>
      </c>
      <c r="C35" s="162" t="s">
        <v>46</v>
      </c>
      <c r="D35" s="140" t="s">
        <v>441</v>
      </c>
      <c r="E35" s="192"/>
      <c r="F35" s="193">
        <f>F36</f>
        <v>292200</v>
      </c>
      <c r="G35" s="193">
        <f>G36</f>
        <v>292200</v>
      </c>
    </row>
    <row r="36" spans="1:7" ht="30.75">
      <c r="A36" s="329" t="s">
        <v>5</v>
      </c>
      <c r="B36" s="122" t="s">
        <v>43</v>
      </c>
      <c r="C36" s="162" t="s">
        <v>46</v>
      </c>
      <c r="D36" s="140" t="s">
        <v>442</v>
      </c>
      <c r="E36" s="192"/>
      <c r="F36" s="193">
        <f>F37</f>
        <v>292200</v>
      </c>
      <c r="G36" s="193">
        <f>G37</f>
        <v>292200</v>
      </c>
    </row>
    <row r="37" spans="1:7" ht="46.5">
      <c r="A37" s="338" t="s">
        <v>335</v>
      </c>
      <c r="B37" s="194" t="s">
        <v>43</v>
      </c>
      <c r="C37" s="195" t="s">
        <v>46</v>
      </c>
      <c r="D37" s="196" t="s">
        <v>210</v>
      </c>
      <c r="E37" s="197"/>
      <c r="F37" s="193">
        <f>F38+F39</f>
        <v>292200</v>
      </c>
      <c r="G37" s="193">
        <f>G38+G39</f>
        <v>292200</v>
      </c>
    </row>
    <row r="38" spans="1:7" ht="62.25">
      <c r="A38" s="323" t="s">
        <v>54</v>
      </c>
      <c r="B38" s="119" t="s">
        <v>43</v>
      </c>
      <c r="C38" s="161" t="s">
        <v>46</v>
      </c>
      <c r="D38" s="198" t="s">
        <v>210</v>
      </c>
      <c r="E38" s="161">
        <v>100</v>
      </c>
      <c r="F38" s="82">
        <f>'Ведомственная 20-21'!G36</f>
        <v>290200</v>
      </c>
      <c r="G38" s="82">
        <f>'Ведомственная 20-21'!H36</f>
        <v>290200</v>
      </c>
    </row>
    <row r="39" spans="1:7" ht="30.75">
      <c r="A39" s="323" t="s">
        <v>188</v>
      </c>
      <c r="B39" s="119" t="s">
        <v>43</v>
      </c>
      <c r="C39" s="161" t="s">
        <v>46</v>
      </c>
      <c r="D39" s="142" t="s">
        <v>210</v>
      </c>
      <c r="E39" s="161">
        <v>200</v>
      </c>
      <c r="F39" s="82">
        <f>'Ведомственная 20-21'!G37</f>
        <v>2000</v>
      </c>
      <c r="G39" s="82">
        <f>'Ведомственная 20-21'!H37</f>
        <v>2000</v>
      </c>
    </row>
    <row r="40" spans="1:7" ht="46.5">
      <c r="A40" s="328" t="s">
        <v>320</v>
      </c>
      <c r="B40" s="122" t="s">
        <v>43</v>
      </c>
      <c r="C40" s="162" t="s">
        <v>49</v>
      </c>
      <c r="D40" s="183"/>
      <c r="E40" s="183"/>
      <c r="F40" s="78">
        <f>F41</f>
        <v>2450640</v>
      </c>
      <c r="G40" s="78">
        <f>G41</f>
        <v>2450640</v>
      </c>
    </row>
    <row r="41" spans="1:7" ht="46.5">
      <c r="A41" s="211" t="s">
        <v>626</v>
      </c>
      <c r="B41" s="122" t="s">
        <v>43</v>
      </c>
      <c r="C41" s="162" t="s">
        <v>49</v>
      </c>
      <c r="D41" s="154" t="s">
        <v>443</v>
      </c>
      <c r="E41" s="183"/>
      <c r="F41" s="78">
        <f>F44</f>
        <v>2450640</v>
      </c>
      <c r="G41" s="78">
        <f>G44</f>
        <v>2450640</v>
      </c>
    </row>
    <row r="42" spans="1:7" ht="78">
      <c r="A42" s="211" t="s">
        <v>627</v>
      </c>
      <c r="B42" s="122" t="s">
        <v>43</v>
      </c>
      <c r="C42" s="162" t="s">
        <v>49</v>
      </c>
      <c r="D42" s="140" t="s">
        <v>444</v>
      </c>
      <c r="E42" s="183"/>
      <c r="F42" s="78">
        <f>F43</f>
        <v>2450640</v>
      </c>
      <c r="G42" s="78">
        <f>G43</f>
        <v>2450640</v>
      </c>
    </row>
    <row r="43" spans="1:7" ht="46.5">
      <c r="A43" s="322" t="s">
        <v>267</v>
      </c>
      <c r="B43" s="122" t="s">
        <v>43</v>
      </c>
      <c r="C43" s="162" t="s">
        <v>49</v>
      </c>
      <c r="D43" s="199" t="s">
        <v>445</v>
      </c>
      <c r="E43" s="183"/>
      <c r="F43" s="78">
        <f>F44</f>
        <v>2450640</v>
      </c>
      <c r="G43" s="78">
        <f>G44</f>
        <v>2450640</v>
      </c>
    </row>
    <row r="44" spans="1:7" ht="30.75">
      <c r="A44" s="339" t="s">
        <v>208</v>
      </c>
      <c r="B44" s="119" t="s">
        <v>43</v>
      </c>
      <c r="C44" s="161" t="s">
        <v>49</v>
      </c>
      <c r="D44" s="190" t="s">
        <v>268</v>
      </c>
      <c r="E44" s="188"/>
      <c r="F44" s="82">
        <f>F45+F46</f>
        <v>2450640</v>
      </c>
      <c r="G44" s="82">
        <f>G45+G46</f>
        <v>2450640</v>
      </c>
    </row>
    <row r="45" spans="1:7" ht="62.25">
      <c r="A45" s="323" t="s">
        <v>54</v>
      </c>
      <c r="B45" s="119" t="s">
        <v>43</v>
      </c>
      <c r="C45" s="161" t="s">
        <v>49</v>
      </c>
      <c r="D45" s="190" t="s">
        <v>268</v>
      </c>
      <c r="E45" s="161">
        <v>100</v>
      </c>
      <c r="F45" s="82">
        <f>'Ведомственная 20-21'!G232</f>
        <v>2202040</v>
      </c>
      <c r="G45" s="82">
        <f>'Ведомственная 20-21'!H232</f>
        <v>2202040</v>
      </c>
    </row>
    <row r="46" spans="1:7" ht="30.75">
      <c r="A46" s="340" t="s">
        <v>188</v>
      </c>
      <c r="B46" s="166" t="s">
        <v>43</v>
      </c>
      <c r="C46" s="200" t="s">
        <v>49</v>
      </c>
      <c r="D46" s="201" t="s">
        <v>268</v>
      </c>
      <c r="E46" s="200">
        <v>200</v>
      </c>
      <c r="F46" s="82">
        <f>'Ведомственная 20-21'!G233</f>
        <v>248600</v>
      </c>
      <c r="G46" s="82">
        <f>'Ведомственная 20-21'!H233</f>
        <v>248600</v>
      </c>
    </row>
    <row r="47" spans="1:7" ht="15">
      <c r="A47" s="328" t="s">
        <v>200</v>
      </c>
      <c r="B47" s="122" t="s">
        <v>43</v>
      </c>
      <c r="C47" s="162" t="s">
        <v>308</v>
      </c>
      <c r="D47" s="183"/>
      <c r="E47" s="183"/>
      <c r="F47" s="78">
        <f aca="true" t="shared" si="0" ref="F47:G50">F48</f>
        <v>200000</v>
      </c>
      <c r="G47" s="78">
        <f t="shared" si="0"/>
        <v>200000</v>
      </c>
    </row>
    <row r="48" spans="1:7" ht="15">
      <c r="A48" s="341" t="s">
        <v>373</v>
      </c>
      <c r="B48" s="122" t="s">
        <v>43</v>
      </c>
      <c r="C48" s="162" t="s">
        <v>308</v>
      </c>
      <c r="D48" s="140" t="s">
        <v>446</v>
      </c>
      <c r="E48" s="183"/>
      <c r="F48" s="78">
        <f t="shared" si="0"/>
        <v>200000</v>
      </c>
      <c r="G48" s="78">
        <f t="shared" si="0"/>
        <v>200000</v>
      </c>
    </row>
    <row r="49" spans="1:7" ht="30.75">
      <c r="A49" s="342" t="s">
        <v>6</v>
      </c>
      <c r="B49" s="122" t="s">
        <v>43</v>
      </c>
      <c r="C49" s="162" t="s">
        <v>308</v>
      </c>
      <c r="D49" s="140" t="s">
        <v>447</v>
      </c>
      <c r="E49" s="188"/>
      <c r="F49" s="78">
        <f t="shared" si="0"/>
        <v>200000</v>
      </c>
      <c r="G49" s="78">
        <f t="shared" si="0"/>
        <v>200000</v>
      </c>
    </row>
    <row r="50" spans="1:7" ht="30.75">
      <c r="A50" s="339" t="s">
        <v>6</v>
      </c>
      <c r="B50" s="119" t="s">
        <v>43</v>
      </c>
      <c r="C50" s="161" t="s">
        <v>308</v>
      </c>
      <c r="D50" s="202" t="s">
        <v>211</v>
      </c>
      <c r="E50" s="188"/>
      <c r="F50" s="82">
        <f t="shared" si="0"/>
        <v>200000</v>
      </c>
      <c r="G50" s="82">
        <f t="shared" si="0"/>
        <v>200000</v>
      </c>
    </row>
    <row r="51" spans="1:7" ht="15">
      <c r="A51" s="323" t="s">
        <v>311</v>
      </c>
      <c r="B51" s="119" t="s">
        <v>43</v>
      </c>
      <c r="C51" s="161" t="s">
        <v>308</v>
      </c>
      <c r="D51" s="202" t="s">
        <v>211</v>
      </c>
      <c r="E51" s="161">
        <v>800</v>
      </c>
      <c r="F51" s="82">
        <f>'Ведомственная 20-21'!G42</f>
        <v>200000</v>
      </c>
      <c r="G51" s="82">
        <f>'Ведомственная 20-21'!H42</f>
        <v>200000</v>
      </c>
    </row>
    <row r="52" spans="1:7" ht="15">
      <c r="A52" s="328" t="s">
        <v>18</v>
      </c>
      <c r="B52" s="122" t="s">
        <v>43</v>
      </c>
      <c r="C52" s="162" t="s">
        <v>194</v>
      </c>
      <c r="D52" s="183" t="s">
        <v>372</v>
      </c>
      <c r="E52" s="183"/>
      <c r="F52" s="78">
        <f>F53+F85+F91+F96+F80+F100+F73</f>
        <v>14547668</v>
      </c>
      <c r="G52" s="78">
        <f>G53+G85+G91+G96+G80+G100+G73</f>
        <v>13384452</v>
      </c>
    </row>
    <row r="53" spans="1:7" ht="41.25" customHeight="1">
      <c r="A53" s="140" t="s">
        <v>628</v>
      </c>
      <c r="B53" s="122" t="s">
        <v>43</v>
      </c>
      <c r="C53" s="122" t="s">
        <v>194</v>
      </c>
      <c r="D53" s="204" t="s">
        <v>448</v>
      </c>
      <c r="E53" s="183"/>
      <c r="F53" s="78">
        <f>F54+F58+F62</f>
        <v>1164500</v>
      </c>
      <c r="G53" s="78">
        <f>G54+G58+G62</f>
        <v>1164500</v>
      </c>
    </row>
    <row r="54" spans="1:7" ht="62.25">
      <c r="A54" s="211" t="s">
        <v>629</v>
      </c>
      <c r="B54" s="122" t="s">
        <v>43</v>
      </c>
      <c r="C54" s="122" t="s">
        <v>194</v>
      </c>
      <c r="D54" s="204" t="s">
        <v>464</v>
      </c>
      <c r="E54" s="183"/>
      <c r="F54" s="78">
        <f aca="true" t="shared" si="1" ref="F54:G56">F55</f>
        <v>122900</v>
      </c>
      <c r="G54" s="78">
        <f t="shared" si="1"/>
        <v>122900</v>
      </c>
    </row>
    <row r="55" spans="1:7" ht="49.5" customHeight="1">
      <c r="A55" s="126" t="s">
        <v>215</v>
      </c>
      <c r="B55" s="122" t="s">
        <v>43</v>
      </c>
      <c r="C55" s="122" t="s">
        <v>194</v>
      </c>
      <c r="D55" s="126" t="s">
        <v>488</v>
      </c>
      <c r="E55" s="183"/>
      <c r="F55" s="78">
        <f t="shared" si="1"/>
        <v>122900</v>
      </c>
      <c r="G55" s="78">
        <f t="shared" si="1"/>
        <v>122900</v>
      </c>
    </row>
    <row r="56" spans="1:7" ht="46.5">
      <c r="A56" s="337" t="s">
        <v>1</v>
      </c>
      <c r="B56" s="119" t="s">
        <v>43</v>
      </c>
      <c r="C56" s="119" t="s">
        <v>194</v>
      </c>
      <c r="D56" s="128" t="s">
        <v>216</v>
      </c>
      <c r="E56" s="188"/>
      <c r="F56" s="82">
        <f t="shared" si="1"/>
        <v>122900</v>
      </c>
      <c r="G56" s="82">
        <f t="shared" si="1"/>
        <v>122900</v>
      </c>
    </row>
    <row r="57" spans="1:7" ht="30.75">
      <c r="A57" s="323" t="s">
        <v>55</v>
      </c>
      <c r="B57" s="119" t="s">
        <v>43</v>
      </c>
      <c r="C57" s="119" t="s">
        <v>194</v>
      </c>
      <c r="D57" s="128" t="s">
        <v>216</v>
      </c>
      <c r="E57" s="161">
        <v>600</v>
      </c>
      <c r="F57" s="82">
        <f>'Ведомственная 20-21'!G48</f>
        <v>122900</v>
      </c>
      <c r="G57" s="82">
        <f>'Ведомственная 20-21'!H48</f>
        <v>122900</v>
      </c>
    </row>
    <row r="58" spans="1:7" ht="62.25">
      <c r="A58" s="140" t="s">
        <v>630</v>
      </c>
      <c r="B58" s="122" t="s">
        <v>43</v>
      </c>
      <c r="C58" s="122" t="s">
        <v>194</v>
      </c>
      <c r="D58" s="204" t="s">
        <v>466</v>
      </c>
      <c r="E58" s="183"/>
      <c r="F58" s="78">
        <f aca="true" t="shared" si="2" ref="F58:G60">F59</f>
        <v>44000</v>
      </c>
      <c r="G58" s="78">
        <f t="shared" si="2"/>
        <v>44000</v>
      </c>
    </row>
    <row r="59" spans="1:7" ht="46.5">
      <c r="A59" s="319" t="s">
        <v>217</v>
      </c>
      <c r="B59" s="122" t="s">
        <v>43</v>
      </c>
      <c r="C59" s="122" t="s">
        <v>194</v>
      </c>
      <c r="D59" s="205" t="s">
        <v>489</v>
      </c>
      <c r="E59" s="183"/>
      <c r="F59" s="78">
        <f t="shared" si="2"/>
        <v>44000</v>
      </c>
      <c r="G59" s="78">
        <f t="shared" si="2"/>
        <v>44000</v>
      </c>
    </row>
    <row r="60" spans="1:7" ht="15">
      <c r="A60" s="128" t="s">
        <v>218</v>
      </c>
      <c r="B60" s="119" t="s">
        <v>43</v>
      </c>
      <c r="C60" s="119" t="s">
        <v>194</v>
      </c>
      <c r="D60" s="142" t="s">
        <v>314</v>
      </c>
      <c r="E60" s="161"/>
      <c r="F60" s="82">
        <f t="shared" si="2"/>
        <v>44000</v>
      </c>
      <c r="G60" s="82">
        <f t="shared" si="2"/>
        <v>44000</v>
      </c>
    </row>
    <row r="61" spans="1:7" ht="30.75">
      <c r="A61" s="323" t="s">
        <v>188</v>
      </c>
      <c r="B61" s="119" t="s">
        <v>43</v>
      </c>
      <c r="C61" s="119" t="s">
        <v>194</v>
      </c>
      <c r="D61" s="142" t="s">
        <v>314</v>
      </c>
      <c r="E61" s="161" t="s">
        <v>199</v>
      </c>
      <c r="F61" s="82">
        <f>'Ведомственная 20-21'!G52</f>
        <v>44000</v>
      </c>
      <c r="G61" s="82">
        <f>'Ведомственная 20-21'!H52</f>
        <v>44000</v>
      </c>
    </row>
    <row r="62" spans="1:7" ht="78">
      <c r="A62" s="196" t="s">
        <v>631</v>
      </c>
      <c r="B62" s="122" t="s">
        <v>43</v>
      </c>
      <c r="C62" s="162" t="s">
        <v>194</v>
      </c>
      <c r="D62" s="206" t="s">
        <v>465</v>
      </c>
      <c r="E62" s="183"/>
      <c r="F62" s="78">
        <f>F63+F66+F69</f>
        <v>997600</v>
      </c>
      <c r="G62" s="78">
        <f>G63+G66+G69</f>
        <v>997600</v>
      </c>
    </row>
    <row r="63" spans="1:7" ht="78">
      <c r="A63" s="319" t="s">
        <v>374</v>
      </c>
      <c r="B63" s="122" t="s">
        <v>43</v>
      </c>
      <c r="C63" s="122" t="s">
        <v>194</v>
      </c>
      <c r="D63" s="196" t="s">
        <v>490</v>
      </c>
      <c r="E63" s="141"/>
      <c r="F63" s="78">
        <f>F64</f>
        <v>5000</v>
      </c>
      <c r="G63" s="78">
        <f>G64</f>
        <v>5000</v>
      </c>
    </row>
    <row r="64" spans="1:7" ht="15">
      <c r="A64" s="128" t="s">
        <v>218</v>
      </c>
      <c r="B64" s="119" t="s">
        <v>43</v>
      </c>
      <c r="C64" s="119" t="s">
        <v>194</v>
      </c>
      <c r="D64" s="142" t="s">
        <v>222</v>
      </c>
      <c r="E64" s="138"/>
      <c r="F64" s="82">
        <f>F65</f>
        <v>5000</v>
      </c>
      <c r="G64" s="82">
        <f>G65</f>
        <v>5000</v>
      </c>
    </row>
    <row r="65" spans="1:7" ht="30.75">
      <c r="A65" s="323" t="s">
        <v>188</v>
      </c>
      <c r="B65" s="119" t="s">
        <v>43</v>
      </c>
      <c r="C65" s="119" t="s">
        <v>194</v>
      </c>
      <c r="D65" s="142" t="s">
        <v>222</v>
      </c>
      <c r="E65" s="143">
        <v>200</v>
      </c>
      <c r="F65" s="82">
        <f>'Ведомственная 20-21'!G56</f>
        <v>5000</v>
      </c>
      <c r="G65" s="82">
        <f>'Ведомственная 20-21'!H56</f>
        <v>5000</v>
      </c>
    </row>
    <row r="66" spans="1:7" ht="35.25" customHeight="1">
      <c r="A66" s="322" t="s">
        <v>221</v>
      </c>
      <c r="B66" s="122" t="s">
        <v>43</v>
      </c>
      <c r="C66" s="122" t="s">
        <v>194</v>
      </c>
      <c r="D66" s="140" t="s">
        <v>491</v>
      </c>
      <c r="E66" s="141"/>
      <c r="F66" s="78">
        <f>F67</f>
        <v>116000</v>
      </c>
      <c r="G66" s="78">
        <f>G67</f>
        <v>116000</v>
      </c>
    </row>
    <row r="67" spans="1:7" ht="15">
      <c r="A67" s="128" t="s">
        <v>218</v>
      </c>
      <c r="B67" s="119" t="s">
        <v>43</v>
      </c>
      <c r="C67" s="119" t="s">
        <v>194</v>
      </c>
      <c r="D67" s="142" t="s">
        <v>223</v>
      </c>
      <c r="E67" s="138"/>
      <c r="F67" s="82">
        <f>F68</f>
        <v>116000</v>
      </c>
      <c r="G67" s="82">
        <f>G68</f>
        <v>116000</v>
      </c>
    </row>
    <row r="68" spans="1:7" ht="30.75">
      <c r="A68" s="323" t="s">
        <v>188</v>
      </c>
      <c r="B68" s="119" t="s">
        <v>43</v>
      </c>
      <c r="C68" s="119" t="s">
        <v>194</v>
      </c>
      <c r="D68" s="142" t="s">
        <v>223</v>
      </c>
      <c r="E68" s="138">
        <v>200</v>
      </c>
      <c r="F68" s="82">
        <f>'Ведомственная 20-21'!G59</f>
        <v>116000</v>
      </c>
      <c r="G68" s="82">
        <f>'Ведомственная 20-21'!H59</f>
        <v>116000</v>
      </c>
    </row>
    <row r="69" spans="1:7" ht="62.25">
      <c r="A69" s="322" t="s">
        <v>219</v>
      </c>
      <c r="B69" s="122" t="s">
        <v>43</v>
      </c>
      <c r="C69" s="122" t="s">
        <v>194</v>
      </c>
      <c r="D69" s="140" t="s">
        <v>492</v>
      </c>
      <c r="E69" s="183"/>
      <c r="F69" s="78">
        <f>F70</f>
        <v>876600</v>
      </c>
      <c r="G69" s="78">
        <f>G70</f>
        <v>876600</v>
      </c>
    </row>
    <row r="70" spans="1:7" ht="46.5">
      <c r="A70" s="320" t="s">
        <v>0</v>
      </c>
      <c r="B70" s="119" t="s">
        <v>43</v>
      </c>
      <c r="C70" s="119" t="s">
        <v>194</v>
      </c>
      <c r="D70" s="142" t="s">
        <v>220</v>
      </c>
      <c r="E70" s="188"/>
      <c r="F70" s="82">
        <f>F71+F72</f>
        <v>876600</v>
      </c>
      <c r="G70" s="82">
        <f>G71+G72</f>
        <v>876600</v>
      </c>
    </row>
    <row r="71" spans="1:7" ht="62.25">
      <c r="A71" s="323" t="s">
        <v>54</v>
      </c>
      <c r="B71" s="119" t="s">
        <v>43</v>
      </c>
      <c r="C71" s="119" t="s">
        <v>194</v>
      </c>
      <c r="D71" s="142" t="s">
        <v>220</v>
      </c>
      <c r="E71" s="161">
        <v>100</v>
      </c>
      <c r="F71" s="82">
        <f>'Ведомственная 20-21'!G62</f>
        <v>874600</v>
      </c>
      <c r="G71" s="82">
        <f>'Ведомственная 20-21'!H62</f>
        <v>874600</v>
      </c>
    </row>
    <row r="72" spans="1:7" ht="30.75">
      <c r="A72" s="320" t="s">
        <v>188</v>
      </c>
      <c r="B72" s="119" t="s">
        <v>43</v>
      </c>
      <c r="C72" s="119" t="s">
        <v>194</v>
      </c>
      <c r="D72" s="142" t="s">
        <v>220</v>
      </c>
      <c r="E72" s="161">
        <v>200</v>
      </c>
      <c r="F72" s="82">
        <f>'Ведомственная 20-21'!G63</f>
        <v>2000</v>
      </c>
      <c r="G72" s="82">
        <f>'Ведомственная 20-21'!H63</f>
        <v>2000</v>
      </c>
    </row>
    <row r="73" spans="1:7" ht="46.5">
      <c r="A73" s="328" t="s">
        <v>632</v>
      </c>
      <c r="B73" s="122" t="s">
        <v>43</v>
      </c>
      <c r="C73" s="122" t="s">
        <v>194</v>
      </c>
      <c r="D73" s="131" t="s">
        <v>449</v>
      </c>
      <c r="E73" s="139"/>
      <c r="F73" s="78">
        <f>F74</f>
        <v>230000</v>
      </c>
      <c r="G73" s="78">
        <f>G74</f>
        <v>230000</v>
      </c>
    </row>
    <row r="74" spans="1:7" ht="78">
      <c r="A74" s="328" t="s">
        <v>633</v>
      </c>
      <c r="B74" s="122" t="s">
        <v>43</v>
      </c>
      <c r="C74" s="122" t="s">
        <v>194</v>
      </c>
      <c r="D74" s="207" t="s">
        <v>487</v>
      </c>
      <c r="E74" s="139"/>
      <c r="F74" s="78">
        <f>F75</f>
        <v>230000</v>
      </c>
      <c r="G74" s="78">
        <f>G75</f>
        <v>230000</v>
      </c>
    </row>
    <row r="75" spans="1:7" ht="54.75" customHeight="1">
      <c r="A75" s="328" t="s">
        <v>146</v>
      </c>
      <c r="B75" s="122" t="s">
        <v>43</v>
      </c>
      <c r="C75" s="122" t="s">
        <v>194</v>
      </c>
      <c r="D75" s="208" t="s">
        <v>493</v>
      </c>
      <c r="E75" s="139"/>
      <c r="F75" s="78">
        <f>F76+F78</f>
        <v>230000</v>
      </c>
      <c r="G75" s="78">
        <f>G76+G78</f>
        <v>230000</v>
      </c>
    </row>
    <row r="76" spans="1:7" ht="15">
      <c r="A76" s="319" t="s">
        <v>357</v>
      </c>
      <c r="B76" s="122" t="s">
        <v>43</v>
      </c>
      <c r="C76" s="122" t="s">
        <v>194</v>
      </c>
      <c r="D76" s="126" t="s">
        <v>358</v>
      </c>
      <c r="E76" s="139"/>
      <c r="F76" s="78">
        <f>F77</f>
        <v>115000</v>
      </c>
      <c r="G76" s="78">
        <f>G77</f>
        <v>115000</v>
      </c>
    </row>
    <row r="77" spans="1:7" ht="30.75">
      <c r="A77" s="320" t="s">
        <v>188</v>
      </c>
      <c r="B77" s="119" t="s">
        <v>43</v>
      </c>
      <c r="C77" s="119" t="s">
        <v>194</v>
      </c>
      <c r="D77" s="128" t="s">
        <v>358</v>
      </c>
      <c r="E77" s="138">
        <v>200</v>
      </c>
      <c r="F77" s="82">
        <f>'Ведомственная 20-21'!G68</f>
        <v>115000</v>
      </c>
      <c r="G77" s="82">
        <f>'Ведомственная 20-21'!H68</f>
        <v>115000</v>
      </c>
    </row>
    <row r="78" spans="1:7" ht="15">
      <c r="A78" s="328" t="s">
        <v>147</v>
      </c>
      <c r="B78" s="122" t="s">
        <v>43</v>
      </c>
      <c r="C78" s="122" t="s">
        <v>194</v>
      </c>
      <c r="D78" s="126" t="s">
        <v>148</v>
      </c>
      <c r="E78" s="139"/>
      <c r="F78" s="78">
        <f>F79</f>
        <v>115000</v>
      </c>
      <c r="G78" s="78">
        <f>G79</f>
        <v>115000</v>
      </c>
    </row>
    <row r="79" spans="1:7" ht="30.75">
      <c r="A79" s="323" t="s">
        <v>188</v>
      </c>
      <c r="B79" s="119" t="s">
        <v>43</v>
      </c>
      <c r="C79" s="119" t="s">
        <v>194</v>
      </c>
      <c r="D79" s="128" t="s">
        <v>148</v>
      </c>
      <c r="E79" s="138">
        <v>200</v>
      </c>
      <c r="F79" s="82">
        <f>'Ведомственная 20-21'!G70</f>
        <v>115000</v>
      </c>
      <c r="G79" s="82">
        <f>'Ведомственная 20-21'!H70</f>
        <v>115000</v>
      </c>
    </row>
    <row r="80" spans="1:7" ht="46.5">
      <c r="A80" s="343" t="s">
        <v>634</v>
      </c>
      <c r="B80" s="194" t="s">
        <v>43</v>
      </c>
      <c r="C80" s="195" t="s">
        <v>194</v>
      </c>
      <c r="D80" s="209" t="s">
        <v>450</v>
      </c>
      <c r="E80" s="210"/>
      <c r="F80" s="193">
        <f aca="true" t="shared" si="3" ref="F80:G83">F81</f>
        <v>45000</v>
      </c>
      <c r="G80" s="193">
        <f t="shared" si="3"/>
        <v>45000</v>
      </c>
    </row>
    <row r="81" spans="1:7" ht="62.25">
      <c r="A81" s="319" t="s">
        <v>635</v>
      </c>
      <c r="B81" s="122" t="s">
        <v>43</v>
      </c>
      <c r="C81" s="162" t="s">
        <v>194</v>
      </c>
      <c r="D81" s="211" t="s">
        <v>486</v>
      </c>
      <c r="E81" s="141"/>
      <c r="F81" s="78">
        <f t="shared" si="3"/>
        <v>45000</v>
      </c>
      <c r="G81" s="78">
        <f t="shared" si="3"/>
        <v>45000</v>
      </c>
    </row>
    <row r="82" spans="1:7" ht="62.25">
      <c r="A82" s="126" t="s">
        <v>34</v>
      </c>
      <c r="B82" s="122" t="s">
        <v>43</v>
      </c>
      <c r="C82" s="162" t="s">
        <v>194</v>
      </c>
      <c r="D82" s="211" t="s">
        <v>494</v>
      </c>
      <c r="E82" s="141"/>
      <c r="F82" s="78">
        <f t="shared" si="3"/>
        <v>45000</v>
      </c>
      <c r="G82" s="78">
        <f t="shared" si="3"/>
        <v>45000</v>
      </c>
    </row>
    <row r="83" spans="1:7" ht="18" customHeight="1">
      <c r="A83" s="344" t="s">
        <v>224</v>
      </c>
      <c r="B83" s="166" t="s">
        <v>43</v>
      </c>
      <c r="C83" s="200" t="s">
        <v>194</v>
      </c>
      <c r="D83" s="201" t="s">
        <v>225</v>
      </c>
      <c r="E83" s="212"/>
      <c r="F83" s="213">
        <f t="shared" si="3"/>
        <v>45000</v>
      </c>
      <c r="G83" s="213">
        <f t="shared" si="3"/>
        <v>45000</v>
      </c>
    </row>
    <row r="84" spans="1:7" ht="30.75">
      <c r="A84" s="320" t="s">
        <v>188</v>
      </c>
      <c r="B84" s="119" t="s">
        <v>43</v>
      </c>
      <c r="C84" s="161" t="s">
        <v>194</v>
      </c>
      <c r="D84" s="142" t="s">
        <v>225</v>
      </c>
      <c r="E84" s="143">
        <v>200</v>
      </c>
      <c r="F84" s="82">
        <f>'Ведомственная 20-21'!G75</f>
        <v>45000</v>
      </c>
      <c r="G84" s="82">
        <f>'Ведомственная 20-21'!H75</f>
        <v>45000</v>
      </c>
    </row>
    <row r="85" spans="1:7" ht="46.5">
      <c r="A85" s="140" t="s">
        <v>636</v>
      </c>
      <c r="B85" s="122" t="s">
        <v>43</v>
      </c>
      <c r="C85" s="162" t="s">
        <v>194</v>
      </c>
      <c r="D85" s="154" t="s">
        <v>451</v>
      </c>
      <c r="E85" s="183"/>
      <c r="F85" s="78">
        <f aca="true" t="shared" si="4" ref="F85:G87">F86</f>
        <v>289309</v>
      </c>
      <c r="G85" s="78">
        <f t="shared" si="4"/>
        <v>289309</v>
      </c>
    </row>
    <row r="86" spans="1:7" ht="78">
      <c r="A86" s="196" t="s">
        <v>637</v>
      </c>
      <c r="B86" s="194" t="s">
        <v>43</v>
      </c>
      <c r="C86" s="195" t="s">
        <v>194</v>
      </c>
      <c r="D86" s="214" t="s">
        <v>485</v>
      </c>
      <c r="E86" s="197"/>
      <c r="F86" s="193">
        <f t="shared" si="4"/>
        <v>289309</v>
      </c>
      <c r="G86" s="193">
        <f t="shared" si="4"/>
        <v>289309</v>
      </c>
    </row>
    <row r="87" spans="1:7" ht="46.5">
      <c r="A87" s="322" t="s">
        <v>226</v>
      </c>
      <c r="B87" s="194" t="s">
        <v>43</v>
      </c>
      <c r="C87" s="195" t="s">
        <v>194</v>
      </c>
      <c r="D87" s="215" t="s">
        <v>495</v>
      </c>
      <c r="E87" s="183"/>
      <c r="F87" s="78">
        <f t="shared" si="4"/>
        <v>289309</v>
      </c>
      <c r="G87" s="78">
        <f t="shared" si="4"/>
        <v>289309</v>
      </c>
    </row>
    <row r="88" spans="1:7" ht="30.75">
      <c r="A88" s="339" t="s">
        <v>2</v>
      </c>
      <c r="B88" s="119" t="s">
        <v>43</v>
      </c>
      <c r="C88" s="161" t="s">
        <v>194</v>
      </c>
      <c r="D88" s="190" t="s">
        <v>227</v>
      </c>
      <c r="E88" s="188"/>
      <c r="F88" s="78">
        <f>F89+F90</f>
        <v>289309</v>
      </c>
      <c r="G88" s="78">
        <f>G89+G90</f>
        <v>289309</v>
      </c>
    </row>
    <row r="89" spans="1:7" ht="62.25">
      <c r="A89" s="323" t="s">
        <v>54</v>
      </c>
      <c r="B89" s="119" t="s">
        <v>43</v>
      </c>
      <c r="C89" s="161" t="s">
        <v>194</v>
      </c>
      <c r="D89" s="190" t="s">
        <v>227</v>
      </c>
      <c r="E89" s="161">
        <v>100</v>
      </c>
      <c r="F89" s="82">
        <f>'Ведомственная 20-21'!G80</f>
        <v>262553</v>
      </c>
      <c r="G89" s="82">
        <f>'Ведомственная 20-21'!H80</f>
        <v>262553</v>
      </c>
    </row>
    <row r="90" spans="1:7" ht="30.75">
      <c r="A90" s="323" t="s">
        <v>188</v>
      </c>
      <c r="B90" s="119" t="s">
        <v>43</v>
      </c>
      <c r="C90" s="161" t="s">
        <v>194</v>
      </c>
      <c r="D90" s="190" t="s">
        <v>227</v>
      </c>
      <c r="E90" s="161">
        <v>200</v>
      </c>
      <c r="F90" s="82">
        <f>'Ведомственная 20-21'!G81</f>
        <v>26756</v>
      </c>
      <c r="G90" s="82">
        <f>'Ведомственная 20-21'!H81</f>
        <v>26756</v>
      </c>
    </row>
    <row r="91" spans="1:7" ht="49.5" customHeight="1">
      <c r="A91" s="328" t="s">
        <v>638</v>
      </c>
      <c r="B91" s="122" t="s">
        <v>43</v>
      </c>
      <c r="C91" s="162" t="s">
        <v>194</v>
      </c>
      <c r="D91" s="140" t="s">
        <v>452</v>
      </c>
      <c r="E91" s="141"/>
      <c r="F91" s="78">
        <f aca="true" t="shared" si="5" ref="F91:G94">F92</f>
        <v>30000</v>
      </c>
      <c r="G91" s="78">
        <f t="shared" si="5"/>
        <v>30000</v>
      </c>
    </row>
    <row r="92" spans="1:7" ht="80.25" customHeight="1">
      <c r="A92" s="328" t="s">
        <v>639</v>
      </c>
      <c r="B92" s="122" t="s">
        <v>43</v>
      </c>
      <c r="C92" s="162" t="s">
        <v>194</v>
      </c>
      <c r="D92" s="140" t="s">
        <v>484</v>
      </c>
      <c r="E92" s="141"/>
      <c r="F92" s="78">
        <f t="shared" si="5"/>
        <v>30000</v>
      </c>
      <c r="G92" s="78">
        <f t="shared" si="5"/>
        <v>30000</v>
      </c>
    </row>
    <row r="93" spans="1:7" ht="62.25">
      <c r="A93" s="328" t="s">
        <v>7</v>
      </c>
      <c r="B93" s="122" t="s">
        <v>43</v>
      </c>
      <c r="C93" s="162" t="s">
        <v>194</v>
      </c>
      <c r="D93" s="140" t="s">
        <v>496</v>
      </c>
      <c r="E93" s="141"/>
      <c r="F93" s="78">
        <f t="shared" si="5"/>
        <v>30000</v>
      </c>
      <c r="G93" s="78">
        <f t="shared" si="5"/>
        <v>30000</v>
      </c>
    </row>
    <row r="94" spans="1:7" ht="30.75">
      <c r="A94" s="323" t="s">
        <v>8</v>
      </c>
      <c r="B94" s="119" t="s">
        <v>43</v>
      </c>
      <c r="C94" s="161" t="s">
        <v>194</v>
      </c>
      <c r="D94" s="142" t="s">
        <v>9</v>
      </c>
      <c r="E94" s="143"/>
      <c r="F94" s="82">
        <f t="shared" si="5"/>
        <v>30000</v>
      </c>
      <c r="G94" s="82">
        <f t="shared" si="5"/>
        <v>30000</v>
      </c>
    </row>
    <row r="95" spans="1:7" ht="15">
      <c r="A95" s="323" t="s">
        <v>332</v>
      </c>
      <c r="B95" s="119" t="s">
        <v>43</v>
      </c>
      <c r="C95" s="161" t="s">
        <v>194</v>
      </c>
      <c r="D95" s="142" t="s">
        <v>9</v>
      </c>
      <c r="E95" s="143">
        <v>300</v>
      </c>
      <c r="F95" s="82">
        <f>'Ведомственная 20-21'!G86</f>
        <v>30000</v>
      </c>
      <c r="G95" s="82">
        <f>'Ведомственная 20-21'!H86</f>
        <v>30000</v>
      </c>
    </row>
    <row r="96" spans="1:7" ht="30.75">
      <c r="A96" s="328" t="s">
        <v>61</v>
      </c>
      <c r="B96" s="122" t="s">
        <v>43</v>
      </c>
      <c r="C96" s="162" t="s">
        <v>194</v>
      </c>
      <c r="D96" s="140" t="s">
        <v>453</v>
      </c>
      <c r="E96" s="216"/>
      <c r="F96" s="78">
        <f aca="true" t="shared" si="6" ref="F96:G98">F97</f>
        <v>334900</v>
      </c>
      <c r="G96" s="78">
        <f t="shared" si="6"/>
        <v>334900</v>
      </c>
    </row>
    <row r="97" spans="1:7" ht="30.75">
      <c r="A97" s="319" t="s">
        <v>620</v>
      </c>
      <c r="B97" s="122" t="s">
        <v>43</v>
      </c>
      <c r="C97" s="162" t="s">
        <v>194</v>
      </c>
      <c r="D97" s="140" t="s">
        <v>483</v>
      </c>
      <c r="E97" s="216"/>
      <c r="F97" s="78">
        <f t="shared" si="6"/>
        <v>334900</v>
      </c>
      <c r="G97" s="78">
        <f t="shared" si="6"/>
        <v>334900</v>
      </c>
    </row>
    <row r="98" spans="1:7" ht="30.75">
      <c r="A98" s="323" t="s">
        <v>536</v>
      </c>
      <c r="B98" s="119" t="s">
        <v>43</v>
      </c>
      <c r="C98" s="161" t="s">
        <v>194</v>
      </c>
      <c r="D98" s="142" t="s">
        <v>228</v>
      </c>
      <c r="E98" s="189"/>
      <c r="F98" s="82">
        <f t="shared" si="6"/>
        <v>334900</v>
      </c>
      <c r="G98" s="82">
        <f t="shared" si="6"/>
        <v>334900</v>
      </c>
    </row>
    <row r="99" spans="1:7" ht="15">
      <c r="A99" s="323" t="s">
        <v>311</v>
      </c>
      <c r="B99" s="119" t="s">
        <v>43</v>
      </c>
      <c r="C99" s="161" t="s">
        <v>194</v>
      </c>
      <c r="D99" s="142" t="s">
        <v>228</v>
      </c>
      <c r="E99" s="161" t="s">
        <v>192</v>
      </c>
      <c r="F99" s="82">
        <f>'Ведомственная 20-21'!G90</f>
        <v>334900</v>
      </c>
      <c r="G99" s="82">
        <f>'Ведомственная 20-21'!H90</f>
        <v>334900</v>
      </c>
    </row>
    <row r="100" spans="1:7" ht="30.75">
      <c r="A100" s="328" t="s">
        <v>38</v>
      </c>
      <c r="B100" s="122" t="s">
        <v>43</v>
      </c>
      <c r="C100" s="162" t="s">
        <v>194</v>
      </c>
      <c r="D100" s="204" t="s">
        <v>441</v>
      </c>
      <c r="E100" s="130"/>
      <c r="F100" s="78">
        <f>F101</f>
        <v>12453959</v>
      </c>
      <c r="G100" s="78">
        <f>G101</f>
        <v>11290743</v>
      </c>
    </row>
    <row r="101" spans="1:7" ht="30.75">
      <c r="A101" s="328" t="s">
        <v>5</v>
      </c>
      <c r="B101" s="122" t="s">
        <v>43</v>
      </c>
      <c r="C101" s="162" t="s">
        <v>194</v>
      </c>
      <c r="D101" s="204" t="s">
        <v>442</v>
      </c>
      <c r="E101" s="130"/>
      <c r="F101" s="78">
        <f>F102+F105+F109</f>
        <v>12453959</v>
      </c>
      <c r="G101" s="78">
        <f>G102+G105+G109</f>
        <v>11290743</v>
      </c>
    </row>
    <row r="102" spans="1:7" ht="133.5" customHeight="1">
      <c r="A102" s="280" t="s">
        <v>539</v>
      </c>
      <c r="B102" s="122" t="s">
        <v>43</v>
      </c>
      <c r="C102" s="162" t="s">
        <v>194</v>
      </c>
      <c r="D102" s="211" t="s">
        <v>262</v>
      </c>
      <c r="E102" s="188"/>
      <c r="F102" s="78">
        <f>F103+F104</f>
        <v>2731416</v>
      </c>
      <c r="G102" s="78">
        <f>G103+G104</f>
        <v>1567247</v>
      </c>
    </row>
    <row r="103" spans="1:7" ht="62.25">
      <c r="A103" s="323" t="s">
        <v>54</v>
      </c>
      <c r="B103" s="119" t="s">
        <v>43</v>
      </c>
      <c r="C103" s="161" t="s">
        <v>194</v>
      </c>
      <c r="D103" s="190" t="s">
        <v>262</v>
      </c>
      <c r="E103" s="161">
        <v>100</v>
      </c>
      <c r="F103" s="82">
        <f>'Ведомственная 20-21'!G94</f>
        <v>979357</v>
      </c>
      <c r="G103" s="82">
        <f>'Ведомственная 20-21'!H94</f>
        <v>979357</v>
      </c>
    </row>
    <row r="104" spans="1:7" ht="30.75">
      <c r="A104" s="323" t="s">
        <v>188</v>
      </c>
      <c r="B104" s="119" t="s">
        <v>43</v>
      </c>
      <c r="C104" s="161" t="s">
        <v>194</v>
      </c>
      <c r="D104" s="201" t="s">
        <v>262</v>
      </c>
      <c r="E104" s="161">
        <v>200</v>
      </c>
      <c r="F104" s="82">
        <f>'Ведомственная 20-21'!G95</f>
        <v>1752059</v>
      </c>
      <c r="G104" s="82">
        <f>'Ведомственная 20-21'!H95</f>
        <v>587890</v>
      </c>
    </row>
    <row r="105" spans="1:7" ht="30.75">
      <c r="A105" s="328" t="s">
        <v>195</v>
      </c>
      <c r="B105" s="122" t="s">
        <v>43</v>
      </c>
      <c r="C105" s="162" t="s">
        <v>194</v>
      </c>
      <c r="D105" s="140" t="s">
        <v>229</v>
      </c>
      <c r="E105" s="183"/>
      <c r="F105" s="78">
        <f>F106+F107+F108</f>
        <v>9623978</v>
      </c>
      <c r="G105" s="78">
        <f>G106+G107+G108</f>
        <v>9543496</v>
      </c>
    </row>
    <row r="106" spans="1:7" ht="62.25">
      <c r="A106" s="323" t="s">
        <v>54</v>
      </c>
      <c r="B106" s="119" t="s">
        <v>43</v>
      </c>
      <c r="C106" s="161" t="s">
        <v>194</v>
      </c>
      <c r="D106" s="142" t="s">
        <v>229</v>
      </c>
      <c r="E106" s="161" t="s">
        <v>198</v>
      </c>
      <c r="F106" s="82">
        <f>'Ведомственная 20-21'!G97</f>
        <v>6390096</v>
      </c>
      <c r="G106" s="82">
        <f>'Ведомственная 20-21'!H97</f>
        <v>6390096</v>
      </c>
    </row>
    <row r="107" spans="1:7" ht="30.75">
      <c r="A107" s="323" t="s">
        <v>188</v>
      </c>
      <c r="B107" s="119" t="s">
        <v>43</v>
      </c>
      <c r="C107" s="161" t="s">
        <v>194</v>
      </c>
      <c r="D107" s="142" t="s">
        <v>229</v>
      </c>
      <c r="E107" s="161" t="s">
        <v>199</v>
      </c>
      <c r="F107" s="82">
        <f>'Ведомственная 20-21'!G98</f>
        <v>3172947</v>
      </c>
      <c r="G107" s="82">
        <f>'Ведомственная 20-21'!H98</f>
        <v>3092465</v>
      </c>
    </row>
    <row r="108" spans="1:7" ht="15">
      <c r="A108" s="323" t="s">
        <v>311</v>
      </c>
      <c r="B108" s="119" t="s">
        <v>43</v>
      </c>
      <c r="C108" s="161" t="s">
        <v>194</v>
      </c>
      <c r="D108" s="142" t="s">
        <v>229</v>
      </c>
      <c r="E108" s="161" t="s">
        <v>192</v>
      </c>
      <c r="F108" s="82">
        <f>'Ведомственная 20-21'!G99</f>
        <v>60935</v>
      </c>
      <c r="G108" s="82">
        <f>'Ведомственная 20-21'!H99</f>
        <v>60935</v>
      </c>
    </row>
    <row r="109" spans="1:7" ht="30.75">
      <c r="A109" s="140" t="s">
        <v>60</v>
      </c>
      <c r="B109" s="122" t="s">
        <v>43</v>
      </c>
      <c r="C109" s="162" t="s">
        <v>194</v>
      </c>
      <c r="D109" s="140" t="s">
        <v>230</v>
      </c>
      <c r="E109" s="122"/>
      <c r="F109" s="78">
        <f>F110</f>
        <v>98565</v>
      </c>
      <c r="G109" s="78">
        <f>G110</f>
        <v>180000</v>
      </c>
    </row>
    <row r="110" spans="1:7" ht="30.75">
      <c r="A110" s="320" t="s">
        <v>188</v>
      </c>
      <c r="B110" s="119" t="s">
        <v>43</v>
      </c>
      <c r="C110" s="161" t="s">
        <v>194</v>
      </c>
      <c r="D110" s="142" t="s">
        <v>230</v>
      </c>
      <c r="E110" s="143">
        <v>200</v>
      </c>
      <c r="F110" s="213">
        <f>'Ведомственная 20-21'!G101+'Ведомственная 20-21'!G379</f>
        <v>98565</v>
      </c>
      <c r="G110" s="213">
        <f>'Ведомственная 20-21'!H101+'Ведомственная 20-21'!H379</f>
        <v>180000</v>
      </c>
    </row>
    <row r="111" spans="1:7" ht="30.75">
      <c r="A111" s="319" t="s">
        <v>375</v>
      </c>
      <c r="B111" s="150" t="s">
        <v>45</v>
      </c>
      <c r="C111" s="183" t="s">
        <v>372</v>
      </c>
      <c r="D111" s="183" t="s">
        <v>372</v>
      </c>
      <c r="E111" s="183"/>
      <c r="F111" s="78">
        <f>F112+F129</f>
        <v>344000</v>
      </c>
      <c r="G111" s="78">
        <f>G112+G129</f>
        <v>344000</v>
      </c>
    </row>
    <row r="112" spans="1:7" ht="36" customHeight="1">
      <c r="A112" s="319" t="s">
        <v>11</v>
      </c>
      <c r="B112" s="122" t="s">
        <v>45</v>
      </c>
      <c r="C112" s="162" t="s">
        <v>48</v>
      </c>
      <c r="D112" s="183" t="s">
        <v>372</v>
      </c>
      <c r="E112" s="183"/>
      <c r="F112" s="78">
        <f>F113</f>
        <v>324000</v>
      </c>
      <c r="G112" s="78">
        <f>G113</f>
        <v>324000</v>
      </c>
    </row>
    <row r="113" spans="1:7" ht="66" customHeight="1">
      <c r="A113" s="345" t="s">
        <v>640</v>
      </c>
      <c r="B113" s="194" t="s">
        <v>45</v>
      </c>
      <c r="C113" s="195" t="s">
        <v>48</v>
      </c>
      <c r="D113" s="214" t="s">
        <v>454</v>
      </c>
      <c r="E113" s="197"/>
      <c r="F113" s="78">
        <f>F114+F118</f>
        <v>324000</v>
      </c>
      <c r="G113" s="78">
        <f>G114+G118</f>
        <v>324000</v>
      </c>
    </row>
    <row r="114" spans="1:7" ht="124.5">
      <c r="A114" s="319" t="s">
        <v>641</v>
      </c>
      <c r="B114" s="122" t="s">
        <v>45</v>
      </c>
      <c r="C114" s="122" t="s">
        <v>48</v>
      </c>
      <c r="D114" s="131" t="s">
        <v>533</v>
      </c>
      <c r="E114" s="122"/>
      <c r="F114" s="78">
        <f aca="true" t="shared" si="7" ref="F114:G116">F115</f>
        <v>40000</v>
      </c>
      <c r="G114" s="78">
        <f t="shared" si="7"/>
        <v>40000</v>
      </c>
    </row>
    <row r="115" spans="1:7" ht="46.5">
      <c r="A115" s="126" t="s">
        <v>412</v>
      </c>
      <c r="B115" s="122" t="s">
        <v>45</v>
      </c>
      <c r="C115" s="122" t="s">
        <v>48</v>
      </c>
      <c r="D115" s="126" t="s">
        <v>534</v>
      </c>
      <c r="E115" s="139"/>
      <c r="F115" s="78">
        <f t="shared" si="7"/>
        <v>40000</v>
      </c>
      <c r="G115" s="78">
        <f t="shared" si="7"/>
        <v>40000</v>
      </c>
    </row>
    <row r="116" spans="1:7" ht="46.5">
      <c r="A116" s="320" t="s">
        <v>59</v>
      </c>
      <c r="B116" s="119" t="s">
        <v>45</v>
      </c>
      <c r="C116" s="119" t="s">
        <v>48</v>
      </c>
      <c r="D116" s="142" t="s">
        <v>411</v>
      </c>
      <c r="E116" s="149"/>
      <c r="F116" s="82">
        <f t="shared" si="7"/>
        <v>40000</v>
      </c>
      <c r="G116" s="82">
        <f t="shared" si="7"/>
        <v>40000</v>
      </c>
    </row>
    <row r="117" spans="1:7" ht="30.75">
      <c r="A117" s="320" t="s">
        <v>188</v>
      </c>
      <c r="B117" s="119" t="s">
        <v>45</v>
      </c>
      <c r="C117" s="119" t="s">
        <v>48</v>
      </c>
      <c r="D117" s="142" t="s">
        <v>411</v>
      </c>
      <c r="E117" s="143">
        <v>200</v>
      </c>
      <c r="F117" s="82">
        <f>'Ведомственная 20-21'!G108</f>
        <v>40000</v>
      </c>
      <c r="G117" s="82">
        <f>'Ведомственная 20-21'!H108</f>
        <v>40000</v>
      </c>
    </row>
    <row r="118" spans="1:7" ht="124.5">
      <c r="A118" s="328" t="s">
        <v>642</v>
      </c>
      <c r="B118" s="122" t="s">
        <v>45</v>
      </c>
      <c r="C118" s="122" t="s">
        <v>48</v>
      </c>
      <c r="D118" s="204" t="s">
        <v>482</v>
      </c>
      <c r="E118" s="219"/>
      <c r="F118" s="78">
        <f>F122+F125+F119</f>
        <v>284000</v>
      </c>
      <c r="G118" s="78">
        <f>G122+G125+G119</f>
        <v>284000</v>
      </c>
    </row>
    <row r="119" spans="1:7" ht="30.75">
      <c r="A119" s="322" t="s">
        <v>183</v>
      </c>
      <c r="B119" s="122" t="s">
        <v>45</v>
      </c>
      <c r="C119" s="122" t="s">
        <v>48</v>
      </c>
      <c r="D119" s="215" t="s">
        <v>184</v>
      </c>
      <c r="E119" s="139"/>
      <c r="F119" s="78">
        <f>F120</f>
        <v>30000</v>
      </c>
      <c r="G119" s="78">
        <f>G120</f>
        <v>30000</v>
      </c>
    </row>
    <row r="120" spans="1:7" ht="46.5">
      <c r="A120" s="323" t="s">
        <v>59</v>
      </c>
      <c r="B120" s="119" t="s">
        <v>45</v>
      </c>
      <c r="C120" s="119" t="s">
        <v>48</v>
      </c>
      <c r="D120" s="190" t="s">
        <v>185</v>
      </c>
      <c r="E120" s="149"/>
      <c r="F120" s="82">
        <f>F121</f>
        <v>30000</v>
      </c>
      <c r="G120" s="82">
        <f>G121</f>
        <v>30000</v>
      </c>
    </row>
    <row r="121" spans="1:7" ht="30.75">
      <c r="A121" s="340" t="s">
        <v>188</v>
      </c>
      <c r="B121" s="119" t="s">
        <v>45</v>
      </c>
      <c r="C121" s="119" t="s">
        <v>48</v>
      </c>
      <c r="D121" s="201" t="s">
        <v>185</v>
      </c>
      <c r="E121" s="143">
        <v>200</v>
      </c>
      <c r="F121" s="82">
        <f>'Ведомственная 20-21'!G112</f>
        <v>30000</v>
      </c>
      <c r="G121" s="82">
        <f>'Ведомственная 20-21'!H112</f>
        <v>30000</v>
      </c>
    </row>
    <row r="122" spans="1:7" ht="30.75">
      <c r="A122" s="322" t="s">
        <v>231</v>
      </c>
      <c r="B122" s="122" t="s">
        <v>45</v>
      </c>
      <c r="C122" s="122" t="s">
        <v>48</v>
      </c>
      <c r="D122" s="140" t="s">
        <v>498</v>
      </c>
      <c r="E122" s="143"/>
      <c r="F122" s="78">
        <f>F123</f>
        <v>244000</v>
      </c>
      <c r="G122" s="78">
        <f>G123</f>
        <v>244000</v>
      </c>
    </row>
    <row r="123" spans="1:7" ht="46.5">
      <c r="A123" s="323" t="s">
        <v>59</v>
      </c>
      <c r="B123" s="119" t="s">
        <v>45</v>
      </c>
      <c r="C123" s="119" t="s">
        <v>48</v>
      </c>
      <c r="D123" s="201" t="s">
        <v>315</v>
      </c>
      <c r="E123" s="149"/>
      <c r="F123" s="82">
        <f>F124</f>
        <v>244000</v>
      </c>
      <c r="G123" s="82">
        <f>G124</f>
        <v>244000</v>
      </c>
    </row>
    <row r="124" spans="1:7" ht="30.75">
      <c r="A124" s="340" t="s">
        <v>188</v>
      </c>
      <c r="B124" s="119" t="s">
        <v>45</v>
      </c>
      <c r="C124" s="119" t="s">
        <v>48</v>
      </c>
      <c r="D124" s="201" t="s">
        <v>315</v>
      </c>
      <c r="E124" s="143">
        <v>200</v>
      </c>
      <c r="F124" s="82">
        <f>'Ведомственная 20-21'!G115</f>
        <v>244000</v>
      </c>
      <c r="G124" s="82">
        <f>'Ведомственная 20-21'!H115</f>
        <v>244000</v>
      </c>
    </row>
    <row r="125" spans="1:7" ht="33.75" customHeight="1">
      <c r="A125" s="322" t="s">
        <v>232</v>
      </c>
      <c r="B125" s="122" t="s">
        <v>45</v>
      </c>
      <c r="C125" s="122" t="s">
        <v>48</v>
      </c>
      <c r="D125" s="140" t="s">
        <v>499</v>
      </c>
      <c r="E125" s="143"/>
      <c r="F125" s="78">
        <f>F126</f>
        <v>10000</v>
      </c>
      <c r="G125" s="78">
        <f>G126</f>
        <v>10000</v>
      </c>
    </row>
    <row r="126" spans="1:7" ht="46.5">
      <c r="A126" s="340" t="s">
        <v>59</v>
      </c>
      <c r="B126" s="166" t="s">
        <v>45</v>
      </c>
      <c r="C126" s="166" t="s">
        <v>48</v>
      </c>
      <c r="D126" s="201" t="s">
        <v>316</v>
      </c>
      <c r="E126" s="316"/>
      <c r="F126" s="82">
        <f>F127</f>
        <v>10000</v>
      </c>
      <c r="G126" s="82">
        <f>G127</f>
        <v>10000</v>
      </c>
    </row>
    <row r="127" spans="1:7" ht="30.75">
      <c r="A127" s="320" t="s">
        <v>188</v>
      </c>
      <c r="B127" s="119" t="s">
        <v>45</v>
      </c>
      <c r="C127" s="119" t="s">
        <v>48</v>
      </c>
      <c r="D127" s="142" t="s">
        <v>316</v>
      </c>
      <c r="E127" s="143">
        <v>200</v>
      </c>
      <c r="F127" s="82">
        <f>'Ведомственная 20-21'!G118</f>
        <v>10000</v>
      </c>
      <c r="G127" s="82">
        <f>'Ведомственная 20-21'!H118</f>
        <v>10000</v>
      </c>
    </row>
    <row r="128" spans="1:7" ht="30.75">
      <c r="A128" s="319" t="s">
        <v>321</v>
      </c>
      <c r="B128" s="150" t="s">
        <v>45</v>
      </c>
      <c r="C128" s="133">
        <v>14</v>
      </c>
      <c r="D128" s="140"/>
      <c r="E128" s="141"/>
      <c r="F128" s="78">
        <f>F129</f>
        <v>20000</v>
      </c>
      <c r="G128" s="78">
        <f>G129</f>
        <v>20000</v>
      </c>
    </row>
    <row r="129" spans="1:7" ht="46.5">
      <c r="A129" s="328" t="s">
        <v>643</v>
      </c>
      <c r="B129" s="150" t="s">
        <v>45</v>
      </c>
      <c r="C129" s="133">
        <v>14</v>
      </c>
      <c r="D129" s="204" t="s">
        <v>455</v>
      </c>
      <c r="E129" s="141"/>
      <c r="F129" s="78">
        <f>F130</f>
        <v>20000</v>
      </c>
      <c r="G129" s="78">
        <f>G130</f>
        <v>20000</v>
      </c>
    </row>
    <row r="130" spans="1:7" ht="62.25">
      <c r="A130" s="328" t="s">
        <v>644</v>
      </c>
      <c r="B130" s="150" t="s">
        <v>45</v>
      </c>
      <c r="C130" s="133">
        <v>14</v>
      </c>
      <c r="D130" s="204" t="s">
        <v>481</v>
      </c>
      <c r="E130" s="141"/>
      <c r="F130" s="78">
        <f>F131+F134+F137</f>
        <v>20000</v>
      </c>
      <c r="G130" s="78">
        <f>G131+G134+G137</f>
        <v>20000</v>
      </c>
    </row>
    <row r="131" spans="1:7" ht="46.5">
      <c r="A131" s="328" t="s">
        <v>165</v>
      </c>
      <c r="B131" s="150" t="s">
        <v>45</v>
      </c>
      <c r="C131" s="133">
        <v>14</v>
      </c>
      <c r="D131" s="140" t="s">
        <v>500</v>
      </c>
      <c r="E131" s="141"/>
      <c r="F131" s="78">
        <f>F132</f>
        <v>10000</v>
      </c>
      <c r="G131" s="78">
        <f>G132</f>
        <v>10000</v>
      </c>
    </row>
    <row r="132" spans="1:7" ht="30.75">
      <c r="A132" s="323" t="s">
        <v>312</v>
      </c>
      <c r="B132" s="151" t="s">
        <v>45</v>
      </c>
      <c r="C132" s="130">
        <v>14</v>
      </c>
      <c r="D132" s="142" t="s">
        <v>234</v>
      </c>
      <c r="E132" s="143"/>
      <c r="F132" s="82">
        <f>F133</f>
        <v>10000</v>
      </c>
      <c r="G132" s="82">
        <f>G133</f>
        <v>10000</v>
      </c>
    </row>
    <row r="133" spans="1:7" ht="30.75">
      <c r="A133" s="323" t="s">
        <v>188</v>
      </c>
      <c r="B133" s="151" t="s">
        <v>45</v>
      </c>
      <c r="C133" s="130">
        <v>14</v>
      </c>
      <c r="D133" s="142" t="s">
        <v>234</v>
      </c>
      <c r="E133" s="143">
        <v>200</v>
      </c>
      <c r="F133" s="82">
        <f>'Ведомственная 20-21'!G124</f>
        <v>10000</v>
      </c>
      <c r="G133" s="82">
        <f>'Ведомственная 20-21'!H124</f>
        <v>10000</v>
      </c>
    </row>
    <row r="134" spans="1:7" ht="36.75" customHeight="1">
      <c r="A134" s="328" t="s">
        <v>233</v>
      </c>
      <c r="B134" s="150" t="s">
        <v>45</v>
      </c>
      <c r="C134" s="133">
        <v>14</v>
      </c>
      <c r="D134" s="204" t="s">
        <v>501</v>
      </c>
      <c r="E134" s="141"/>
      <c r="F134" s="78">
        <f>F135</f>
        <v>5000</v>
      </c>
      <c r="G134" s="78">
        <f>G135</f>
        <v>5000</v>
      </c>
    </row>
    <row r="135" spans="1:7" ht="30.75">
      <c r="A135" s="323" t="s">
        <v>312</v>
      </c>
      <c r="B135" s="151" t="s">
        <v>45</v>
      </c>
      <c r="C135" s="130">
        <v>14</v>
      </c>
      <c r="D135" s="128" t="s">
        <v>32</v>
      </c>
      <c r="E135" s="143"/>
      <c r="F135" s="82">
        <f>F136</f>
        <v>5000</v>
      </c>
      <c r="G135" s="82">
        <f>G136</f>
        <v>5000</v>
      </c>
    </row>
    <row r="136" spans="1:7" ht="30.75">
      <c r="A136" s="323" t="s">
        <v>188</v>
      </c>
      <c r="B136" s="151" t="s">
        <v>45</v>
      </c>
      <c r="C136" s="130">
        <v>14</v>
      </c>
      <c r="D136" s="128" t="s">
        <v>32</v>
      </c>
      <c r="E136" s="143">
        <v>200</v>
      </c>
      <c r="F136" s="82">
        <f>'Ведомственная 20-21'!G127</f>
        <v>5000</v>
      </c>
      <c r="G136" s="82">
        <f>'Ведомственная 20-21'!H127</f>
        <v>5000</v>
      </c>
    </row>
    <row r="137" spans="1:7" ht="35.25" customHeight="1">
      <c r="A137" s="328" t="s">
        <v>187</v>
      </c>
      <c r="B137" s="150" t="s">
        <v>45</v>
      </c>
      <c r="C137" s="133">
        <v>14</v>
      </c>
      <c r="D137" s="220" t="s">
        <v>502</v>
      </c>
      <c r="E137" s="133"/>
      <c r="F137" s="78">
        <f>F138</f>
        <v>5000</v>
      </c>
      <c r="G137" s="78">
        <f>G138</f>
        <v>5000</v>
      </c>
    </row>
    <row r="138" spans="1:7" ht="30.75">
      <c r="A138" s="323" t="s">
        <v>312</v>
      </c>
      <c r="B138" s="151" t="s">
        <v>45</v>
      </c>
      <c r="C138" s="130">
        <v>14</v>
      </c>
      <c r="D138" s="128" t="s">
        <v>186</v>
      </c>
      <c r="E138" s="130"/>
      <c r="F138" s="82">
        <f>F139</f>
        <v>5000</v>
      </c>
      <c r="G138" s="82">
        <f>G139</f>
        <v>5000</v>
      </c>
    </row>
    <row r="139" spans="1:7" ht="30.75">
      <c r="A139" s="323" t="s">
        <v>188</v>
      </c>
      <c r="B139" s="151" t="s">
        <v>45</v>
      </c>
      <c r="C139" s="130">
        <v>14</v>
      </c>
      <c r="D139" s="128" t="s">
        <v>186</v>
      </c>
      <c r="E139" s="130">
        <v>200</v>
      </c>
      <c r="F139" s="82">
        <f>'Ведомственная 20-21'!G130</f>
        <v>5000</v>
      </c>
      <c r="G139" s="82">
        <f>'Ведомственная 20-21'!H130</f>
        <v>5000</v>
      </c>
    </row>
    <row r="140" spans="1:7" ht="15">
      <c r="A140" s="328" t="s">
        <v>158</v>
      </c>
      <c r="B140" s="150" t="s">
        <v>46</v>
      </c>
      <c r="C140" s="183" t="s">
        <v>372</v>
      </c>
      <c r="D140" s="183" t="s">
        <v>372</v>
      </c>
      <c r="E140" s="183"/>
      <c r="F140" s="78">
        <f>F141+F152+F162</f>
        <v>6656755</v>
      </c>
      <c r="G140" s="78">
        <f>G141+G152+G162</f>
        <v>7060065</v>
      </c>
    </row>
    <row r="141" spans="1:7" ht="15">
      <c r="A141" s="319" t="s">
        <v>58</v>
      </c>
      <c r="B141" s="122" t="s">
        <v>46</v>
      </c>
      <c r="C141" s="162" t="s">
        <v>43</v>
      </c>
      <c r="D141" s="183"/>
      <c r="E141" s="183"/>
      <c r="F141" s="78">
        <f>F142</f>
        <v>326200</v>
      </c>
      <c r="G141" s="78">
        <f>G142</f>
        <v>326200</v>
      </c>
    </row>
    <row r="142" spans="1:7" ht="46.5">
      <c r="A142" s="211" t="s">
        <v>645</v>
      </c>
      <c r="B142" s="122" t="s">
        <v>46</v>
      </c>
      <c r="C142" s="162" t="s">
        <v>43</v>
      </c>
      <c r="D142" s="154" t="s">
        <v>456</v>
      </c>
      <c r="E142" s="183"/>
      <c r="F142" s="78">
        <f>F143+F147</f>
        <v>326200</v>
      </c>
      <c r="G142" s="78">
        <f>G143+G147</f>
        <v>326200</v>
      </c>
    </row>
    <row r="143" spans="1:7" ht="62.25">
      <c r="A143" s="328" t="s">
        <v>646</v>
      </c>
      <c r="B143" s="122" t="s">
        <v>46</v>
      </c>
      <c r="C143" s="162" t="s">
        <v>43</v>
      </c>
      <c r="D143" s="154" t="s">
        <v>480</v>
      </c>
      <c r="E143" s="183"/>
      <c r="F143" s="78">
        <f aca="true" t="shared" si="8" ref="F143:G145">F144</f>
        <v>34000</v>
      </c>
      <c r="G143" s="78">
        <f t="shared" si="8"/>
        <v>34000</v>
      </c>
    </row>
    <row r="144" spans="1:7" ht="46.5">
      <c r="A144" s="322" t="s">
        <v>33</v>
      </c>
      <c r="B144" s="122" t="s">
        <v>46</v>
      </c>
      <c r="C144" s="162" t="s">
        <v>43</v>
      </c>
      <c r="D144" s="140" t="s">
        <v>503</v>
      </c>
      <c r="E144" s="183"/>
      <c r="F144" s="78">
        <f t="shared" si="8"/>
        <v>34000</v>
      </c>
      <c r="G144" s="78">
        <f t="shared" si="8"/>
        <v>34000</v>
      </c>
    </row>
    <row r="145" spans="1:7" ht="30.75">
      <c r="A145" s="323" t="s">
        <v>196</v>
      </c>
      <c r="B145" s="119" t="s">
        <v>46</v>
      </c>
      <c r="C145" s="161" t="s">
        <v>43</v>
      </c>
      <c r="D145" s="187" t="s">
        <v>278</v>
      </c>
      <c r="E145" s="188"/>
      <c r="F145" s="82">
        <f t="shared" si="8"/>
        <v>34000</v>
      </c>
      <c r="G145" s="82">
        <f t="shared" si="8"/>
        <v>34000</v>
      </c>
    </row>
    <row r="146" spans="1:7" ht="30.75">
      <c r="A146" s="323" t="s">
        <v>55</v>
      </c>
      <c r="B146" s="119" t="s">
        <v>46</v>
      </c>
      <c r="C146" s="161" t="s">
        <v>43</v>
      </c>
      <c r="D146" s="187" t="s">
        <v>278</v>
      </c>
      <c r="E146" s="161">
        <v>600</v>
      </c>
      <c r="F146" s="82">
        <f>'Ведомственная 20-21'!G273</f>
        <v>34000</v>
      </c>
      <c r="G146" s="82">
        <f>'Ведомственная 20-21'!H273</f>
        <v>34000</v>
      </c>
    </row>
    <row r="147" spans="1:7" ht="62.25">
      <c r="A147" s="211" t="s">
        <v>647</v>
      </c>
      <c r="B147" s="122" t="s">
        <v>46</v>
      </c>
      <c r="C147" s="162" t="s">
        <v>43</v>
      </c>
      <c r="D147" s="204" t="s">
        <v>479</v>
      </c>
      <c r="E147" s="183"/>
      <c r="F147" s="78">
        <f>F148</f>
        <v>292200</v>
      </c>
      <c r="G147" s="78">
        <f>G148</f>
        <v>292200</v>
      </c>
    </row>
    <row r="148" spans="1:7" ht="62.25">
      <c r="A148" s="211" t="s">
        <v>235</v>
      </c>
      <c r="B148" s="122" t="s">
        <v>46</v>
      </c>
      <c r="C148" s="162" t="s">
        <v>43</v>
      </c>
      <c r="D148" s="140" t="s">
        <v>504</v>
      </c>
      <c r="E148" s="183"/>
      <c r="F148" s="78">
        <f>F149</f>
        <v>292200</v>
      </c>
      <c r="G148" s="78">
        <f>G149</f>
        <v>292200</v>
      </c>
    </row>
    <row r="149" spans="1:7" ht="30.75">
      <c r="A149" s="342" t="s">
        <v>3</v>
      </c>
      <c r="B149" s="122" t="s">
        <v>46</v>
      </c>
      <c r="C149" s="162" t="s">
        <v>43</v>
      </c>
      <c r="D149" s="140" t="s">
        <v>236</v>
      </c>
      <c r="E149" s="183"/>
      <c r="F149" s="78">
        <f>F150+F151</f>
        <v>292200</v>
      </c>
      <c r="G149" s="78">
        <f>G150+G151</f>
        <v>292200</v>
      </c>
    </row>
    <row r="150" spans="1:7" ht="62.25">
      <c r="A150" s="323" t="s">
        <v>54</v>
      </c>
      <c r="B150" s="119" t="s">
        <v>46</v>
      </c>
      <c r="C150" s="161" t="s">
        <v>43</v>
      </c>
      <c r="D150" s="142" t="s">
        <v>236</v>
      </c>
      <c r="E150" s="161">
        <v>100</v>
      </c>
      <c r="F150" s="82">
        <f>'Ведомственная 20-21'!G137</f>
        <v>290200</v>
      </c>
      <c r="G150" s="82">
        <f>'Ведомственная 20-21'!H137</f>
        <v>290200</v>
      </c>
    </row>
    <row r="151" spans="1:7" ht="30.75">
      <c r="A151" s="323" t="s">
        <v>188</v>
      </c>
      <c r="B151" s="119" t="s">
        <v>46</v>
      </c>
      <c r="C151" s="161" t="s">
        <v>43</v>
      </c>
      <c r="D151" s="142" t="s">
        <v>236</v>
      </c>
      <c r="E151" s="161">
        <v>200</v>
      </c>
      <c r="F151" s="82">
        <f>'Ведомственная 20-21'!G138</f>
        <v>2000</v>
      </c>
      <c r="G151" s="82">
        <f>'Ведомственная 20-21'!H138</f>
        <v>2000</v>
      </c>
    </row>
    <row r="152" spans="1:7" ht="15.75">
      <c r="A152" s="324" t="s">
        <v>205</v>
      </c>
      <c r="B152" s="122" t="s">
        <v>46</v>
      </c>
      <c r="C152" s="122" t="s">
        <v>48</v>
      </c>
      <c r="D152" s="221"/>
      <c r="E152" s="162"/>
      <c r="F152" s="78">
        <f>F153</f>
        <v>5851555</v>
      </c>
      <c r="G152" s="78">
        <f>G153</f>
        <v>6254865</v>
      </c>
    </row>
    <row r="153" spans="1:7" ht="62.25">
      <c r="A153" s="328" t="s">
        <v>648</v>
      </c>
      <c r="B153" s="122" t="s">
        <v>46</v>
      </c>
      <c r="C153" s="122" t="s">
        <v>48</v>
      </c>
      <c r="D153" s="204" t="s">
        <v>457</v>
      </c>
      <c r="E153" s="162"/>
      <c r="F153" s="78">
        <f>F154</f>
        <v>5851555</v>
      </c>
      <c r="G153" s="78">
        <f>G154</f>
        <v>6254865</v>
      </c>
    </row>
    <row r="154" spans="1:7" ht="83.25" customHeight="1">
      <c r="A154" s="328" t="s">
        <v>649</v>
      </c>
      <c r="B154" s="122" t="s">
        <v>46</v>
      </c>
      <c r="C154" s="122" t="s">
        <v>48</v>
      </c>
      <c r="D154" s="204" t="s">
        <v>478</v>
      </c>
      <c r="E154" s="162"/>
      <c r="F154" s="78">
        <f>F155+F158</f>
        <v>5851555</v>
      </c>
      <c r="G154" s="78">
        <f>G155+G158</f>
        <v>6254865</v>
      </c>
    </row>
    <row r="155" spans="1:7" ht="55.5" customHeight="1">
      <c r="A155" s="322" t="s">
        <v>237</v>
      </c>
      <c r="B155" s="122" t="s">
        <v>46</v>
      </c>
      <c r="C155" s="122" t="s">
        <v>48</v>
      </c>
      <c r="D155" s="222" t="s">
        <v>505</v>
      </c>
      <c r="E155" s="162"/>
      <c r="F155" s="78">
        <f>F156</f>
        <v>5801555</v>
      </c>
      <c r="G155" s="78">
        <f>G156</f>
        <v>6204865</v>
      </c>
    </row>
    <row r="156" spans="1:7" ht="33" customHeight="1">
      <c r="A156" s="328" t="s">
        <v>14</v>
      </c>
      <c r="B156" s="122" t="s">
        <v>46</v>
      </c>
      <c r="C156" s="122" t="s">
        <v>48</v>
      </c>
      <c r="D156" s="223" t="s">
        <v>238</v>
      </c>
      <c r="E156" s="162"/>
      <c r="F156" s="78">
        <f>F157</f>
        <v>5801555</v>
      </c>
      <c r="G156" s="78">
        <f>G157</f>
        <v>6204865</v>
      </c>
    </row>
    <row r="157" spans="1:7" ht="30.75">
      <c r="A157" s="323" t="s">
        <v>188</v>
      </c>
      <c r="B157" s="119" t="s">
        <v>46</v>
      </c>
      <c r="C157" s="119" t="s">
        <v>48</v>
      </c>
      <c r="D157" s="224" t="s">
        <v>238</v>
      </c>
      <c r="E157" s="161" t="s">
        <v>199</v>
      </c>
      <c r="F157" s="82">
        <f>'Ведомственная 20-21'!G144</f>
        <v>5801555</v>
      </c>
      <c r="G157" s="82">
        <f>'Ведомственная 20-21'!H144</f>
        <v>6204865</v>
      </c>
    </row>
    <row r="158" spans="1:7" ht="93">
      <c r="A158" s="328" t="s">
        <v>650</v>
      </c>
      <c r="B158" s="122" t="s">
        <v>46</v>
      </c>
      <c r="C158" s="122" t="s">
        <v>48</v>
      </c>
      <c r="D158" s="154" t="s">
        <v>477</v>
      </c>
      <c r="E158" s="138"/>
      <c r="F158" s="78">
        <f aca="true" t="shared" si="9" ref="F158:G160">F159</f>
        <v>50000</v>
      </c>
      <c r="G158" s="78">
        <f t="shared" si="9"/>
        <v>50000</v>
      </c>
    </row>
    <row r="159" spans="1:7" ht="46.5">
      <c r="A159" s="328" t="s">
        <v>150</v>
      </c>
      <c r="B159" s="122" t="s">
        <v>46</v>
      </c>
      <c r="C159" s="122" t="s">
        <v>48</v>
      </c>
      <c r="D159" s="126" t="s">
        <v>506</v>
      </c>
      <c r="E159" s="138"/>
      <c r="F159" s="78">
        <f t="shared" si="9"/>
        <v>50000</v>
      </c>
      <c r="G159" s="78">
        <f t="shared" si="9"/>
        <v>50000</v>
      </c>
    </row>
    <row r="160" spans="1:7" ht="30.75">
      <c r="A160" s="323" t="s">
        <v>151</v>
      </c>
      <c r="B160" s="119" t="s">
        <v>46</v>
      </c>
      <c r="C160" s="119" t="s">
        <v>48</v>
      </c>
      <c r="D160" s="142" t="s">
        <v>152</v>
      </c>
      <c r="E160" s="138"/>
      <c r="F160" s="82">
        <f t="shared" si="9"/>
        <v>50000</v>
      </c>
      <c r="G160" s="82">
        <f t="shared" si="9"/>
        <v>50000</v>
      </c>
    </row>
    <row r="161" spans="1:7" ht="30.75">
      <c r="A161" s="323" t="s">
        <v>188</v>
      </c>
      <c r="B161" s="119" t="s">
        <v>46</v>
      </c>
      <c r="C161" s="119" t="s">
        <v>48</v>
      </c>
      <c r="D161" s="142" t="s">
        <v>152</v>
      </c>
      <c r="E161" s="138">
        <v>200</v>
      </c>
      <c r="F161" s="82">
        <f>'Ведомственная 20-21'!G148</f>
        <v>50000</v>
      </c>
      <c r="G161" s="82">
        <f>'Ведомственная 20-21'!H148</f>
        <v>50000</v>
      </c>
    </row>
    <row r="162" spans="1:7" ht="15">
      <c r="A162" s="325" t="s">
        <v>144</v>
      </c>
      <c r="B162" s="225" t="s">
        <v>46</v>
      </c>
      <c r="C162" s="225" t="s">
        <v>52</v>
      </c>
      <c r="D162" s="106"/>
      <c r="E162" s="139"/>
      <c r="F162" s="78">
        <f>F163</f>
        <v>479000</v>
      </c>
      <c r="G162" s="78">
        <f>G163</f>
        <v>479000</v>
      </c>
    </row>
    <row r="163" spans="1:7" ht="46.5">
      <c r="A163" s="121" t="s">
        <v>621</v>
      </c>
      <c r="B163" s="225" t="s">
        <v>46</v>
      </c>
      <c r="C163" s="226" t="s">
        <v>52</v>
      </c>
      <c r="D163" s="126" t="s">
        <v>458</v>
      </c>
      <c r="E163" s="139"/>
      <c r="F163" s="78">
        <f>F168+F164</f>
        <v>479000</v>
      </c>
      <c r="G163" s="78">
        <f>G168+G164</f>
        <v>479000</v>
      </c>
    </row>
    <row r="164" spans="1:7" ht="62.25">
      <c r="A164" s="121" t="s">
        <v>622</v>
      </c>
      <c r="B164" s="225" t="s">
        <v>46</v>
      </c>
      <c r="C164" s="226" t="s">
        <v>52</v>
      </c>
      <c r="D164" s="126" t="s">
        <v>476</v>
      </c>
      <c r="E164" s="139"/>
      <c r="F164" s="78">
        <f aca="true" t="shared" si="10" ref="F164:G166">F165</f>
        <v>230000</v>
      </c>
      <c r="G164" s="78">
        <f t="shared" si="10"/>
        <v>230000</v>
      </c>
    </row>
    <row r="165" spans="1:7" ht="30.75">
      <c r="A165" s="121" t="s">
        <v>24</v>
      </c>
      <c r="B165" s="225" t="s">
        <v>46</v>
      </c>
      <c r="C165" s="225" t="s">
        <v>52</v>
      </c>
      <c r="D165" s="222" t="s">
        <v>507</v>
      </c>
      <c r="E165" s="139"/>
      <c r="F165" s="78">
        <f t="shared" si="10"/>
        <v>230000</v>
      </c>
      <c r="G165" s="78">
        <f t="shared" si="10"/>
        <v>230000</v>
      </c>
    </row>
    <row r="166" spans="1:7" ht="39" customHeight="1">
      <c r="A166" s="129" t="s">
        <v>25</v>
      </c>
      <c r="B166" s="225" t="s">
        <v>46</v>
      </c>
      <c r="C166" s="226" t="s">
        <v>52</v>
      </c>
      <c r="D166" s="227" t="s">
        <v>26</v>
      </c>
      <c r="E166" s="139"/>
      <c r="F166" s="78">
        <f t="shared" si="10"/>
        <v>230000</v>
      </c>
      <c r="G166" s="78">
        <f t="shared" si="10"/>
        <v>230000</v>
      </c>
    </row>
    <row r="167" spans="1:7" ht="30.75">
      <c r="A167" s="129" t="s">
        <v>188</v>
      </c>
      <c r="B167" s="228" t="s">
        <v>46</v>
      </c>
      <c r="C167" s="228" t="s">
        <v>52</v>
      </c>
      <c r="D167" s="227" t="s">
        <v>26</v>
      </c>
      <c r="E167" s="138">
        <v>200</v>
      </c>
      <c r="F167" s="82">
        <f>'Ведомственная 20-21'!G154</f>
        <v>230000</v>
      </c>
      <c r="G167" s="82">
        <f>'Ведомственная 20-21'!H154</f>
        <v>230000</v>
      </c>
    </row>
    <row r="168" spans="1:7" ht="62.25">
      <c r="A168" s="121" t="s">
        <v>623</v>
      </c>
      <c r="B168" s="225" t="s">
        <v>46</v>
      </c>
      <c r="C168" s="226" t="s">
        <v>52</v>
      </c>
      <c r="D168" s="222" t="s">
        <v>475</v>
      </c>
      <c r="E168" s="138"/>
      <c r="F168" s="78">
        <f>F169+F172+F175</f>
        <v>249000</v>
      </c>
      <c r="G168" s="78">
        <f>G169+G172+G175</f>
        <v>249000</v>
      </c>
    </row>
    <row r="169" spans="1:7" ht="30.75">
      <c r="A169" s="346" t="s">
        <v>376</v>
      </c>
      <c r="B169" s="229" t="s">
        <v>46</v>
      </c>
      <c r="C169" s="229" t="s">
        <v>52</v>
      </c>
      <c r="D169" s="222" t="s">
        <v>508</v>
      </c>
      <c r="E169" s="230"/>
      <c r="F169" s="231">
        <f>F170</f>
        <v>140000</v>
      </c>
      <c r="G169" s="231">
        <f>G170</f>
        <v>140000</v>
      </c>
    </row>
    <row r="170" spans="1:7" ht="39" customHeight="1">
      <c r="A170" s="323" t="s">
        <v>25</v>
      </c>
      <c r="B170" s="158" t="s">
        <v>46</v>
      </c>
      <c r="C170" s="158" t="s">
        <v>52</v>
      </c>
      <c r="D170" s="128" t="s">
        <v>149</v>
      </c>
      <c r="E170" s="138"/>
      <c r="F170" s="82">
        <f>F171</f>
        <v>140000</v>
      </c>
      <c r="G170" s="82">
        <f>G171</f>
        <v>140000</v>
      </c>
    </row>
    <row r="171" spans="1:7" ht="30.75">
      <c r="A171" s="347" t="s">
        <v>188</v>
      </c>
      <c r="B171" s="232" t="s">
        <v>46</v>
      </c>
      <c r="C171" s="232" t="s">
        <v>52</v>
      </c>
      <c r="D171" s="128" t="s">
        <v>149</v>
      </c>
      <c r="E171" s="233">
        <v>200</v>
      </c>
      <c r="F171" s="213">
        <f>'Ведомственная 20-21'!G158</f>
        <v>140000</v>
      </c>
      <c r="G171" s="213">
        <f>'Ведомственная 20-21'!H158</f>
        <v>140000</v>
      </c>
    </row>
    <row r="172" spans="1:7" ht="108.75">
      <c r="A172" s="327" t="s">
        <v>431</v>
      </c>
      <c r="B172" s="157" t="s">
        <v>46</v>
      </c>
      <c r="C172" s="157" t="s">
        <v>52</v>
      </c>
      <c r="D172" s="126" t="s">
        <v>509</v>
      </c>
      <c r="E172" s="139"/>
      <c r="F172" s="231">
        <f>F173</f>
        <v>79000</v>
      </c>
      <c r="G172" s="231">
        <f>G173</f>
        <v>79000</v>
      </c>
    </row>
    <row r="173" spans="1:7" ht="46.5">
      <c r="A173" s="320" t="s">
        <v>25</v>
      </c>
      <c r="B173" s="158" t="s">
        <v>46</v>
      </c>
      <c r="C173" s="158" t="s">
        <v>52</v>
      </c>
      <c r="D173" s="128" t="s">
        <v>432</v>
      </c>
      <c r="E173" s="138"/>
      <c r="F173" s="213">
        <f>F174</f>
        <v>79000</v>
      </c>
      <c r="G173" s="213">
        <f>G174</f>
        <v>79000</v>
      </c>
    </row>
    <row r="174" spans="1:7" ht="30.75">
      <c r="A174" s="326" t="s">
        <v>188</v>
      </c>
      <c r="B174" s="158" t="s">
        <v>46</v>
      </c>
      <c r="C174" s="158" t="s">
        <v>52</v>
      </c>
      <c r="D174" s="128" t="s">
        <v>432</v>
      </c>
      <c r="E174" s="138">
        <v>200</v>
      </c>
      <c r="F174" s="213">
        <f>'Ведомственная 20-21'!G161</f>
        <v>79000</v>
      </c>
      <c r="G174" s="213">
        <f>'Ведомственная 20-21'!H161</f>
        <v>79000</v>
      </c>
    </row>
    <row r="175" spans="1:7" ht="93">
      <c r="A175" s="284" t="s">
        <v>615</v>
      </c>
      <c r="B175" s="157" t="s">
        <v>46</v>
      </c>
      <c r="C175" s="157" t="s">
        <v>52</v>
      </c>
      <c r="D175" s="126" t="s">
        <v>617</v>
      </c>
      <c r="E175" s="139"/>
      <c r="F175" s="231">
        <f>F176</f>
        <v>30000</v>
      </c>
      <c r="G175" s="231">
        <f>G176</f>
        <v>30000</v>
      </c>
    </row>
    <row r="176" spans="1:7" ht="33.75" customHeight="1">
      <c r="A176" s="129" t="s">
        <v>25</v>
      </c>
      <c r="B176" s="158" t="s">
        <v>46</v>
      </c>
      <c r="C176" s="158" t="s">
        <v>52</v>
      </c>
      <c r="D176" s="128" t="s">
        <v>616</v>
      </c>
      <c r="E176" s="138"/>
      <c r="F176" s="213">
        <f>F177</f>
        <v>30000</v>
      </c>
      <c r="G176" s="213">
        <f>G177</f>
        <v>30000</v>
      </c>
    </row>
    <row r="177" spans="1:7" ht="30.75">
      <c r="A177" s="159" t="s">
        <v>188</v>
      </c>
      <c r="B177" s="158" t="s">
        <v>46</v>
      </c>
      <c r="C177" s="158" t="s">
        <v>52</v>
      </c>
      <c r="D177" s="128" t="s">
        <v>616</v>
      </c>
      <c r="E177" s="138">
        <v>200</v>
      </c>
      <c r="F177" s="213">
        <f>'Ведомственная 20-21'!G164</f>
        <v>30000</v>
      </c>
      <c r="G177" s="213">
        <f>'Ведомственная 20-21'!H164</f>
        <v>30000</v>
      </c>
    </row>
    <row r="178" spans="1:7" ht="15">
      <c r="A178" s="319" t="s">
        <v>159</v>
      </c>
      <c r="B178" s="150" t="s">
        <v>50</v>
      </c>
      <c r="C178" s="162"/>
      <c r="D178" s="154"/>
      <c r="E178" s="183"/>
      <c r="F178" s="78">
        <f>F179+F187+F208+F227+F201</f>
        <v>202625062</v>
      </c>
      <c r="G178" s="78">
        <f>G179+G187+G208+G227+G201</f>
        <v>202625062</v>
      </c>
    </row>
    <row r="179" spans="1:7" ht="15">
      <c r="A179" s="348" t="s">
        <v>30</v>
      </c>
      <c r="B179" s="122" t="s">
        <v>50</v>
      </c>
      <c r="C179" s="162" t="s">
        <v>43</v>
      </c>
      <c r="D179" s="154"/>
      <c r="E179" s="183"/>
      <c r="F179" s="78">
        <f aca="true" t="shared" si="11" ref="F179:G181">F180</f>
        <v>9542914</v>
      </c>
      <c r="G179" s="78">
        <f t="shared" si="11"/>
        <v>9542914</v>
      </c>
    </row>
    <row r="180" spans="1:7" ht="30.75">
      <c r="A180" s="211" t="s">
        <v>653</v>
      </c>
      <c r="B180" s="122" t="s">
        <v>50</v>
      </c>
      <c r="C180" s="162" t="s">
        <v>43</v>
      </c>
      <c r="D180" s="154" t="s">
        <v>459</v>
      </c>
      <c r="E180" s="183"/>
      <c r="F180" s="78">
        <f t="shared" si="11"/>
        <v>9542914</v>
      </c>
      <c r="G180" s="78">
        <f t="shared" si="11"/>
        <v>9542914</v>
      </c>
    </row>
    <row r="181" spans="1:7" ht="62.25">
      <c r="A181" s="211" t="s">
        <v>654</v>
      </c>
      <c r="B181" s="122" t="s">
        <v>50</v>
      </c>
      <c r="C181" s="162" t="s">
        <v>43</v>
      </c>
      <c r="D181" s="154" t="s">
        <v>467</v>
      </c>
      <c r="E181" s="183"/>
      <c r="F181" s="78">
        <f t="shared" si="11"/>
        <v>9542914</v>
      </c>
      <c r="G181" s="78">
        <f t="shared" si="11"/>
        <v>9542914</v>
      </c>
    </row>
    <row r="182" spans="1:7" ht="30.75">
      <c r="A182" s="322" t="s">
        <v>279</v>
      </c>
      <c r="B182" s="122" t="s">
        <v>50</v>
      </c>
      <c r="C182" s="162" t="s">
        <v>43</v>
      </c>
      <c r="D182" s="126" t="s">
        <v>510</v>
      </c>
      <c r="E182" s="183"/>
      <c r="F182" s="78">
        <f>F183+F185</f>
        <v>9542914</v>
      </c>
      <c r="G182" s="78">
        <f>G183+G185</f>
        <v>9542914</v>
      </c>
    </row>
    <row r="183" spans="1:7" ht="108.75">
      <c r="A183" s="349" t="s">
        <v>257</v>
      </c>
      <c r="B183" s="122" t="s">
        <v>50</v>
      </c>
      <c r="C183" s="162" t="s">
        <v>43</v>
      </c>
      <c r="D183" s="211" t="s">
        <v>280</v>
      </c>
      <c r="E183" s="183"/>
      <c r="F183" s="78">
        <f>F184</f>
        <v>3635249</v>
      </c>
      <c r="G183" s="78">
        <f>G184</f>
        <v>3635249</v>
      </c>
    </row>
    <row r="184" spans="1:7" ht="30.75">
      <c r="A184" s="323" t="s">
        <v>55</v>
      </c>
      <c r="B184" s="119" t="s">
        <v>50</v>
      </c>
      <c r="C184" s="161" t="s">
        <v>43</v>
      </c>
      <c r="D184" s="190" t="s">
        <v>280</v>
      </c>
      <c r="E184" s="161">
        <v>600</v>
      </c>
      <c r="F184" s="82">
        <f>'Ведомственная 20-21'!G280</f>
        <v>3635249</v>
      </c>
      <c r="G184" s="82">
        <f>'Ведомственная 20-21'!H280</f>
        <v>3635249</v>
      </c>
    </row>
    <row r="185" spans="1:7" ht="30.75">
      <c r="A185" s="328" t="s">
        <v>195</v>
      </c>
      <c r="B185" s="122" t="s">
        <v>50</v>
      </c>
      <c r="C185" s="162" t="s">
        <v>43</v>
      </c>
      <c r="D185" s="205" t="s">
        <v>281</v>
      </c>
      <c r="E185" s="183"/>
      <c r="F185" s="78">
        <f>F186</f>
        <v>5907665</v>
      </c>
      <c r="G185" s="78">
        <f>G186</f>
        <v>5907665</v>
      </c>
    </row>
    <row r="186" spans="1:7" ht="30.75">
      <c r="A186" s="323" t="s">
        <v>55</v>
      </c>
      <c r="B186" s="119" t="s">
        <v>50</v>
      </c>
      <c r="C186" s="161" t="s">
        <v>43</v>
      </c>
      <c r="D186" s="187" t="s">
        <v>281</v>
      </c>
      <c r="E186" s="161">
        <v>600</v>
      </c>
      <c r="F186" s="82">
        <f>'Ведомственная 20-21'!G282</f>
        <v>5907665</v>
      </c>
      <c r="G186" s="82">
        <f>'Ведомственная 20-21'!H282</f>
        <v>5907665</v>
      </c>
    </row>
    <row r="187" spans="1:7" ht="15">
      <c r="A187" s="328" t="s">
        <v>310</v>
      </c>
      <c r="B187" s="122" t="s">
        <v>50</v>
      </c>
      <c r="C187" s="162" t="s">
        <v>44</v>
      </c>
      <c r="D187" s="183"/>
      <c r="E187" s="183"/>
      <c r="F187" s="78">
        <f>F188</f>
        <v>181440914</v>
      </c>
      <c r="G187" s="78">
        <f>G188</f>
        <v>181440914</v>
      </c>
    </row>
    <row r="188" spans="1:7" ht="30.75">
      <c r="A188" s="211" t="s">
        <v>653</v>
      </c>
      <c r="B188" s="122" t="s">
        <v>50</v>
      </c>
      <c r="C188" s="162" t="s">
        <v>44</v>
      </c>
      <c r="D188" s="154" t="s">
        <v>459</v>
      </c>
      <c r="E188" s="183"/>
      <c r="F188" s="78">
        <f>F189</f>
        <v>181440914</v>
      </c>
      <c r="G188" s="78">
        <f>G189</f>
        <v>181440914</v>
      </c>
    </row>
    <row r="189" spans="1:7" ht="62.25">
      <c r="A189" s="211" t="s">
        <v>654</v>
      </c>
      <c r="B189" s="122" t="s">
        <v>50</v>
      </c>
      <c r="C189" s="162" t="s">
        <v>44</v>
      </c>
      <c r="D189" s="154" t="s">
        <v>467</v>
      </c>
      <c r="E189" s="183"/>
      <c r="F189" s="78">
        <f>F190+F195+F198</f>
        <v>181440914</v>
      </c>
      <c r="G189" s="78">
        <f>G190+G195+G198</f>
        <v>181440914</v>
      </c>
    </row>
    <row r="190" spans="1:7" ht="15">
      <c r="A190" s="322" t="s">
        <v>282</v>
      </c>
      <c r="B190" s="122" t="s">
        <v>50</v>
      </c>
      <c r="C190" s="162" t="s">
        <v>44</v>
      </c>
      <c r="D190" s="205" t="s">
        <v>511</v>
      </c>
      <c r="E190" s="183"/>
      <c r="F190" s="78">
        <f>F191+F193</f>
        <v>176793311</v>
      </c>
      <c r="G190" s="78">
        <f>G191+G193</f>
        <v>176793311</v>
      </c>
    </row>
    <row r="191" spans="1:7" ht="108.75">
      <c r="A191" s="350" t="s">
        <v>182</v>
      </c>
      <c r="B191" s="194" t="s">
        <v>50</v>
      </c>
      <c r="C191" s="195" t="s">
        <v>44</v>
      </c>
      <c r="D191" s="196" t="s">
        <v>283</v>
      </c>
      <c r="E191" s="197"/>
      <c r="F191" s="193">
        <f>F192</f>
        <v>148224796</v>
      </c>
      <c r="G191" s="193">
        <f>G192</f>
        <v>148224796</v>
      </c>
    </row>
    <row r="192" spans="1:7" ht="30.75">
      <c r="A192" s="323" t="s">
        <v>55</v>
      </c>
      <c r="B192" s="119" t="s">
        <v>50</v>
      </c>
      <c r="C192" s="161" t="s">
        <v>44</v>
      </c>
      <c r="D192" s="198" t="s">
        <v>283</v>
      </c>
      <c r="E192" s="161">
        <v>600</v>
      </c>
      <c r="F192" s="82">
        <f>'Ведомственная 20-21'!G288</f>
        <v>148224796</v>
      </c>
      <c r="G192" s="82">
        <f>'Ведомственная 20-21'!H288</f>
        <v>148224796</v>
      </c>
    </row>
    <row r="193" spans="1:7" ht="30.75">
      <c r="A193" s="338" t="s">
        <v>195</v>
      </c>
      <c r="B193" s="122" t="s">
        <v>50</v>
      </c>
      <c r="C193" s="162" t="s">
        <v>44</v>
      </c>
      <c r="D193" s="205" t="s">
        <v>284</v>
      </c>
      <c r="E193" s="183"/>
      <c r="F193" s="78">
        <f>F194</f>
        <v>28568515</v>
      </c>
      <c r="G193" s="78">
        <f>G194</f>
        <v>28568515</v>
      </c>
    </row>
    <row r="194" spans="1:7" ht="30.75">
      <c r="A194" s="323" t="s">
        <v>55</v>
      </c>
      <c r="B194" s="119" t="s">
        <v>50</v>
      </c>
      <c r="C194" s="161" t="s">
        <v>44</v>
      </c>
      <c r="D194" s="187" t="s">
        <v>284</v>
      </c>
      <c r="E194" s="161">
        <v>600</v>
      </c>
      <c r="F194" s="82">
        <f>'Ведомственная 20-21'!G290</f>
        <v>28568515</v>
      </c>
      <c r="G194" s="82">
        <f>'Ведомственная 20-21'!H290</f>
        <v>28568515</v>
      </c>
    </row>
    <row r="195" spans="1:7" ht="30.75">
      <c r="A195" s="322" t="s">
        <v>287</v>
      </c>
      <c r="B195" s="122" t="s">
        <v>50</v>
      </c>
      <c r="C195" s="162" t="s">
        <v>44</v>
      </c>
      <c r="D195" s="235" t="s">
        <v>512</v>
      </c>
      <c r="E195" s="161"/>
      <c r="F195" s="78">
        <f>F196</f>
        <v>2290652</v>
      </c>
      <c r="G195" s="78">
        <f>G196</f>
        <v>2290652</v>
      </c>
    </row>
    <row r="196" spans="1:7" ht="69" customHeight="1">
      <c r="A196" s="322" t="s">
        <v>538</v>
      </c>
      <c r="B196" s="122" t="s">
        <v>50</v>
      </c>
      <c r="C196" s="162" t="s">
        <v>44</v>
      </c>
      <c r="D196" s="235" t="s">
        <v>12</v>
      </c>
      <c r="E196" s="183"/>
      <c r="F196" s="78">
        <f>F197</f>
        <v>2290652</v>
      </c>
      <c r="G196" s="78">
        <f>G197</f>
        <v>2290652</v>
      </c>
    </row>
    <row r="197" spans="1:7" ht="30.75">
      <c r="A197" s="323" t="s">
        <v>55</v>
      </c>
      <c r="B197" s="119" t="s">
        <v>50</v>
      </c>
      <c r="C197" s="161" t="s">
        <v>44</v>
      </c>
      <c r="D197" s="236" t="s">
        <v>12</v>
      </c>
      <c r="E197" s="161">
        <v>600</v>
      </c>
      <c r="F197" s="82">
        <f>'Ведомственная 20-21'!G293</f>
        <v>2290652</v>
      </c>
      <c r="G197" s="82">
        <f>'Ведомственная 20-21'!H293</f>
        <v>2290652</v>
      </c>
    </row>
    <row r="198" spans="1:7" ht="30.75">
      <c r="A198" s="322" t="s">
        <v>288</v>
      </c>
      <c r="B198" s="122" t="s">
        <v>50</v>
      </c>
      <c r="C198" s="162" t="s">
        <v>44</v>
      </c>
      <c r="D198" s="235" t="s">
        <v>513</v>
      </c>
      <c r="E198" s="162"/>
      <c r="F198" s="78">
        <f>F199</f>
        <v>2356951</v>
      </c>
      <c r="G198" s="78">
        <f>G199</f>
        <v>2356951</v>
      </c>
    </row>
    <row r="199" spans="1:7" ht="36.75" customHeight="1">
      <c r="A199" s="322" t="s">
        <v>289</v>
      </c>
      <c r="B199" s="122" t="s">
        <v>50</v>
      </c>
      <c r="C199" s="162" t="s">
        <v>44</v>
      </c>
      <c r="D199" s="126" t="s">
        <v>290</v>
      </c>
      <c r="E199" s="183"/>
      <c r="F199" s="78">
        <f>F200</f>
        <v>2356951</v>
      </c>
      <c r="G199" s="78">
        <f>G200</f>
        <v>2356951</v>
      </c>
    </row>
    <row r="200" spans="1:7" ht="30.75">
      <c r="A200" s="323" t="s">
        <v>55</v>
      </c>
      <c r="B200" s="119" t="s">
        <v>50</v>
      </c>
      <c r="C200" s="161" t="s">
        <v>44</v>
      </c>
      <c r="D200" s="128" t="s">
        <v>290</v>
      </c>
      <c r="E200" s="161">
        <v>600</v>
      </c>
      <c r="F200" s="82">
        <f>'Ведомственная 20-21'!G296</f>
        <v>2356951</v>
      </c>
      <c r="G200" s="82">
        <f>'Ведомственная 20-21'!H296</f>
        <v>2356951</v>
      </c>
    </row>
    <row r="201" spans="1:7" ht="15">
      <c r="A201" s="319" t="s">
        <v>329</v>
      </c>
      <c r="B201" s="122" t="s">
        <v>50</v>
      </c>
      <c r="C201" s="218" t="s">
        <v>45</v>
      </c>
      <c r="D201" s="128"/>
      <c r="E201" s="234"/>
      <c r="F201" s="193">
        <f aca="true" t="shared" si="12" ref="F201:G204">F202</f>
        <v>4415441</v>
      </c>
      <c r="G201" s="193">
        <f t="shared" si="12"/>
        <v>4415441</v>
      </c>
    </row>
    <row r="202" spans="1:7" ht="35.25" customHeight="1">
      <c r="A202" s="211" t="s">
        <v>653</v>
      </c>
      <c r="B202" s="122" t="s">
        <v>50</v>
      </c>
      <c r="C202" s="218" t="s">
        <v>45</v>
      </c>
      <c r="D202" s="154" t="s">
        <v>459</v>
      </c>
      <c r="E202" s="234"/>
      <c r="F202" s="193">
        <f t="shared" si="12"/>
        <v>4415441</v>
      </c>
      <c r="G202" s="193">
        <f t="shared" si="12"/>
        <v>4415441</v>
      </c>
    </row>
    <row r="203" spans="1:7" ht="62.25">
      <c r="A203" s="140" t="s">
        <v>655</v>
      </c>
      <c r="B203" s="122" t="s">
        <v>50</v>
      </c>
      <c r="C203" s="218" t="s">
        <v>45</v>
      </c>
      <c r="D203" s="154" t="s">
        <v>474</v>
      </c>
      <c r="E203" s="197"/>
      <c r="F203" s="193">
        <f t="shared" si="12"/>
        <v>4415441</v>
      </c>
      <c r="G203" s="193">
        <f t="shared" si="12"/>
        <v>4415441</v>
      </c>
    </row>
    <row r="204" spans="1:7" ht="30.75">
      <c r="A204" s="199" t="s">
        <v>291</v>
      </c>
      <c r="B204" s="194" t="s">
        <v>50</v>
      </c>
      <c r="C204" s="218" t="s">
        <v>45</v>
      </c>
      <c r="D204" s="222" t="s">
        <v>514</v>
      </c>
      <c r="E204" s="197"/>
      <c r="F204" s="193">
        <f t="shared" si="12"/>
        <v>4415441</v>
      </c>
      <c r="G204" s="193">
        <f t="shared" si="12"/>
        <v>4415441</v>
      </c>
    </row>
    <row r="205" spans="1:7" ht="30.75">
      <c r="A205" s="328" t="s">
        <v>195</v>
      </c>
      <c r="B205" s="122" t="s">
        <v>50</v>
      </c>
      <c r="C205" s="218" t="s">
        <v>45</v>
      </c>
      <c r="D205" s="205" t="s">
        <v>292</v>
      </c>
      <c r="E205" s="183"/>
      <c r="F205" s="78">
        <f>F206+F207</f>
        <v>4415441</v>
      </c>
      <c r="G205" s="78">
        <f>G206+G207</f>
        <v>4415441</v>
      </c>
    </row>
    <row r="206" spans="1:7" ht="62.25">
      <c r="A206" s="340" t="s">
        <v>54</v>
      </c>
      <c r="B206" s="119" t="s">
        <v>50</v>
      </c>
      <c r="C206" s="237" t="s">
        <v>45</v>
      </c>
      <c r="D206" s="187" t="s">
        <v>292</v>
      </c>
      <c r="E206" s="161">
        <v>100</v>
      </c>
      <c r="F206" s="82">
        <f>'Ведомственная 20-21'!G302</f>
        <v>4157941</v>
      </c>
      <c r="G206" s="82">
        <f>'Ведомственная 20-21'!H302</f>
        <v>4157941</v>
      </c>
    </row>
    <row r="207" spans="1:7" ht="30.75">
      <c r="A207" s="320" t="s">
        <v>188</v>
      </c>
      <c r="B207" s="119" t="s">
        <v>50</v>
      </c>
      <c r="C207" s="237" t="s">
        <v>45</v>
      </c>
      <c r="D207" s="187" t="s">
        <v>292</v>
      </c>
      <c r="E207" s="161">
        <v>200</v>
      </c>
      <c r="F207" s="82">
        <f>'Ведомственная 20-21'!G303</f>
        <v>257500</v>
      </c>
      <c r="G207" s="82">
        <f>'Ведомственная 20-21'!H303</f>
        <v>257500</v>
      </c>
    </row>
    <row r="208" spans="1:7" ht="15">
      <c r="A208" s="328" t="s">
        <v>336</v>
      </c>
      <c r="B208" s="122" t="s">
        <v>50</v>
      </c>
      <c r="C208" s="162" t="s">
        <v>50</v>
      </c>
      <c r="D208" s="183" t="s">
        <v>372</v>
      </c>
      <c r="E208" s="183"/>
      <c r="F208" s="78">
        <f>F209</f>
        <v>2089305</v>
      </c>
      <c r="G208" s="78">
        <f>G209</f>
        <v>2089305</v>
      </c>
    </row>
    <row r="209" spans="1:7" ht="66" customHeight="1">
      <c r="A209" s="211" t="s">
        <v>656</v>
      </c>
      <c r="B209" s="122" t="s">
        <v>50</v>
      </c>
      <c r="C209" s="162" t="s">
        <v>50</v>
      </c>
      <c r="D209" s="154" t="s">
        <v>460</v>
      </c>
      <c r="E209" s="183"/>
      <c r="F209" s="78">
        <f>F210+F218</f>
        <v>2089305</v>
      </c>
      <c r="G209" s="78">
        <f>G210+G218</f>
        <v>2089305</v>
      </c>
    </row>
    <row r="210" spans="1:7" ht="93">
      <c r="A210" s="328" t="s">
        <v>657</v>
      </c>
      <c r="B210" s="122" t="s">
        <v>50</v>
      </c>
      <c r="C210" s="162" t="s">
        <v>50</v>
      </c>
      <c r="D210" s="154" t="s">
        <v>473</v>
      </c>
      <c r="E210" s="183"/>
      <c r="F210" s="78">
        <f>F211+F215</f>
        <v>137000</v>
      </c>
      <c r="G210" s="78">
        <f>G211+G215</f>
        <v>137000</v>
      </c>
    </row>
    <row r="211" spans="1:7" ht="34.5" customHeight="1">
      <c r="A211" s="322" t="s">
        <v>239</v>
      </c>
      <c r="B211" s="122" t="s">
        <v>50</v>
      </c>
      <c r="C211" s="162" t="s">
        <v>50</v>
      </c>
      <c r="D211" s="196" t="s">
        <v>515</v>
      </c>
      <c r="E211" s="183"/>
      <c r="F211" s="78">
        <f>F212</f>
        <v>85000</v>
      </c>
      <c r="G211" s="78">
        <f>G212</f>
        <v>85000</v>
      </c>
    </row>
    <row r="212" spans="1:7" ht="15">
      <c r="A212" s="328" t="s">
        <v>22</v>
      </c>
      <c r="B212" s="122" t="s">
        <v>50</v>
      </c>
      <c r="C212" s="162" t="s">
        <v>50</v>
      </c>
      <c r="D212" s="211" t="s">
        <v>240</v>
      </c>
      <c r="E212" s="183"/>
      <c r="F212" s="78">
        <f>F213+F214</f>
        <v>85000</v>
      </c>
      <c r="G212" s="78">
        <f>G213+G214</f>
        <v>85000</v>
      </c>
    </row>
    <row r="213" spans="1:7" ht="30.75">
      <c r="A213" s="323" t="s">
        <v>188</v>
      </c>
      <c r="B213" s="119" t="s">
        <v>50</v>
      </c>
      <c r="C213" s="161" t="s">
        <v>50</v>
      </c>
      <c r="D213" s="190" t="s">
        <v>240</v>
      </c>
      <c r="E213" s="161">
        <v>200</v>
      </c>
      <c r="F213" s="82">
        <f>'Ведомственная 20-21'!G171</f>
        <v>50000</v>
      </c>
      <c r="G213" s="82">
        <f>'Ведомственная 20-21'!H171</f>
        <v>50000</v>
      </c>
    </row>
    <row r="214" spans="1:7" ht="15">
      <c r="A214" s="323" t="s">
        <v>332</v>
      </c>
      <c r="B214" s="119" t="s">
        <v>50</v>
      </c>
      <c r="C214" s="161" t="s">
        <v>50</v>
      </c>
      <c r="D214" s="201" t="s">
        <v>240</v>
      </c>
      <c r="E214" s="161">
        <v>300</v>
      </c>
      <c r="F214" s="82">
        <f>'Ведомственная 20-21'!G172</f>
        <v>35000</v>
      </c>
      <c r="G214" s="82">
        <f>'Ведомственная 20-21'!H172</f>
        <v>35000</v>
      </c>
    </row>
    <row r="215" spans="1:7" ht="62.25">
      <c r="A215" s="322" t="s">
        <v>62</v>
      </c>
      <c r="B215" s="122" t="s">
        <v>50</v>
      </c>
      <c r="C215" s="162" t="s">
        <v>50</v>
      </c>
      <c r="D215" s="140" t="s">
        <v>516</v>
      </c>
      <c r="E215" s="162"/>
      <c r="F215" s="78">
        <f>F216</f>
        <v>52000</v>
      </c>
      <c r="G215" s="78">
        <f>G216</f>
        <v>52000</v>
      </c>
    </row>
    <row r="216" spans="1:7" ht="15">
      <c r="A216" s="323" t="s">
        <v>22</v>
      </c>
      <c r="B216" s="119" t="s">
        <v>50</v>
      </c>
      <c r="C216" s="161" t="s">
        <v>50</v>
      </c>
      <c r="D216" s="142" t="s">
        <v>241</v>
      </c>
      <c r="E216" s="161"/>
      <c r="F216" s="82">
        <f>F217</f>
        <v>52000</v>
      </c>
      <c r="G216" s="82">
        <f>G217</f>
        <v>52000</v>
      </c>
    </row>
    <row r="217" spans="1:7" ht="30.75">
      <c r="A217" s="323" t="s">
        <v>188</v>
      </c>
      <c r="B217" s="119" t="s">
        <v>50</v>
      </c>
      <c r="C217" s="161" t="s">
        <v>50</v>
      </c>
      <c r="D217" s="142" t="s">
        <v>241</v>
      </c>
      <c r="E217" s="161" t="s">
        <v>199</v>
      </c>
      <c r="F217" s="82">
        <f>'Ведомственная 20-21'!G175</f>
        <v>52000</v>
      </c>
      <c r="G217" s="82">
        <f>'Ведомственная 20-21'!H175</f>
        <v>52000</v>
      </c>
    </row>
    <row r="218" spans="1:7" ht="80.25" customHeight="1">
      <c r="A218" s="211" t="s">
        <v>658</v>
      </c>
      <c r="B218" s="122" t="s">
        <v>50</v>
      </c>
      <c r="C218" s="162" t="s">
        <v>50</v>
      </c>
      <c r="D218" s="154" t="s">
        <v>472</v>
      </c>
      <c r="E218" s="183"/>
      <c r="F218" s="78">
        <f>F219</f>
        <v>1952305</v>
      </c>
      <c r="G218" s="78">
        <f>G219</f>
        <v>1952305</v>
      </c>
    </row>
    <row r="219" spans="1:7" ht="30.75">
      <c r="A219" s="319" t="s">
        <v>377</v>
      </c>
      <c r="B219" s="122" t="s">
        <v>50</v>
      </c>
      <c r="C219" s="162" t="s">
        <v>50</v>
      </c>
      <c r="D219" s="126" t="s">
        <v>517</v>
      </c>
      <c r="E219" s="183"/>
      <c r="F219" s="78">
        <f>F220+F222+F224</f>
        <v>1952305</v>
      </c>
      <c r="G219" s="78">
        <f>G220+G222+G224</f>
        <v>1952305</v>
      </c>
    </row>
    <row r="220" spans="1:7" ht="30.75">
      <c r="A220" s="328" t="s">
        <v>195</v>
      </c>
      <c r="B220" s="122" t="s">
        <v>50</v>
      </c>
      <c r="C220" s="122" t="s">
        <v>50</v>
      </c>
      <c r="D220" s="126" t="s">
        <v>256</v>
      </c>
      <c r="E220" s="133"/>
      <c r="F220" s="78">
        <f>F221</f>
        <v>1310369</v>
      </c>
      <c r="G220" s="78">
        <f>G221</f>
        <v>1310369</v>
      </c>
    </row>
    <row r="221" spans="1:7" ht="30.75">
      <c r="A221" s="323" t="s">
        <v>55</v>
      </c>
      <c r="B221" s="119" t="s">
        <v>50</v>
      </c>
      <c r="C221" s="119" t="s">
        <v>50</v>
      </c>
      <c r="D221" s="128" t="s">
        <v>256</v>
      </c>
      <c r="E221" s="130">
        <v>600</v>
      </c>
      <c r="F221" s="82">
        <f>'Ведомственная 20-21'!G309</f>
        <v>1310369</v>
      </c>
      <c r="G221" s="82">
        <f>'Ведомственная 20-21'!H309</f>
        <v>1310369</v>
      </c>
    </row>
    <row r="222" spans="1:7" ht="15">
      <c r="A222" s="338" t="s">
        <v>259</v>
      </c>
      <c r="B222" s="122" t="s">
        <v>50</v>
      </c>
      <c r="C222" s="162" t="s">
        <v>50</v>
      </c>
      <c r="D222" s="205" t="s">
        <v>244</v>
      </c>
      <c r="E222" s="162"/>
      <c r="F222" s="78">
        <f>F223</f>
        <v>30000</v>
      </c>
      <c r="G222" s="78">
        <f>G223</f>
        <v>30000</v>
      </c>
    </row>
    <row r="223" spans="1:7" ht="30.75">
      <c r="A223" s="323" t="s">
        <v>188</v>
      </c>
      <c r="B223" s="119" t="s">
        <v>50</v>
      </c>
      <c r="C223" s="161" t="s">
        <v>50</v>
      </c>
      <c r="D223" s="187" t="s">
        <v>244</v>
      </c>
      <c r="E223" s="161" t="s">
        <v>199</v>
      </c>
      <c r="F223" s="82">
        <f>'Ведомственная 20-21'!G179</f>
        <v>30000</v>
      </c>
      <c r="G223" s="82">
        <f>'Ведомственная 20-21'!H179</f>
        <v>30000</v>
      </c>
    </row>
    <row r="224" spans="1:7" ht="30.75">
      <c r="A224" s="328" t="s">
        <v>243</v>
      </c>
      <c r="B224" s="122" t="s">
        <v>50</v>
      </c>
      <c r="C224" s="162" t="s">
        <v>50</v>
      </c>
      <c r="D224" s="126" t="s">
        <v>245</v>
      </c>
      <c r="E224" s="188"/>
      <c r="F224" s="78">
        <f>F225+F226</f>
        <v>611936</v>
      </c>
      <c r="G224" s="78">
        <f>G225+G226</f>
        <v>611936</v>
      </c>
    </row>
    <row r="225" spans="1:7" ht="15">
      <c r="A225" s="323" t="s">
        <v>332</v>
      </c>
      <c r="B225" s="119" t="s">
        <v>50</v>
      </c>
      <c r="C225" s="161" t="s">
        <v>50</v>
      </c>
      <c r="D225" s="128" t="s">
        <v>245</v>
      </c>
      <c r="E225" s="161" t="s">
        <v>378</v>
      </c>
      <c r="F225" s="82">
        <f>'Ведомственная 20-21'!G181</f>
        <v>349026</v>
      </c>
      <c r="G225" s="82">
        <f>'Ведомственная 20-21'!H181</f>
        <v>349026</v>
      </c>
    </row>
    <row r="226" spans="1:7" ht="30.75">
      <c r="A226" s="323" t="s">
        <v>55</v>
      </c>
      <c r="B226" s="119" t="s">
        <v>50</v>
      </c>
      <c r="C226" s="161" t="s">
        <v>50</v>
      </c>
      <c r="D226" s="128" t="s">
        <v>245</v>
      </c>
      <c r="E226" s="161" t="s">
        <v>379</v>
      </c>
      <c r="F226" s="82">
        <f>'Ведомственная 20-21'!G311</f>
        <v>262910</v>
      </c>
      <c r="G226" s="82">
        <f>'Ведомственная 20-21'!H311</f>
        <v>262910</v>
      </c>
    </row>
    <row r="227" spans="1:7" ht="15">
      <c r="A227" s="328" t="s">
        <v>19</v>
      </c>
      <c r="B227" s="122" t="s">
        <v>50</v>
      </c>
      <c r="C227" s="162" t="s">
        <v>48</v>
      </c>
      <c r="D227" s="183" t="s">
        <v>372</v>
      </c>
      <c r="E227" s="183"/>
      <c r="F227" s="78">
        <f>F228</f>
        <v>5136488</v>
      </c>
      <c r="G227" s="78">
        <f>G228</f>
        <v>5136488</v>
      </c>
    </row>
    <row r="228" spans="1:7" ht="30.75">
      <c r="A228" s="211" t="s">
        <v>653</v>
      </c>
      <c r="B228" s="122" t="s">
        <v>50</v>
      </c>
      <c r="C228" s="122" t="s">
        <v>48</v>
      </c>
      <c r="D228" s="154" t="s">
        <v>459</v>
      </c>
      <c r="E228" s="141"/>
      <c r="F228" s="78">
        <f>F229</f>
        <v>5136488</v>
      </c>
      <c r="G228" s="78">
        <f>G229</f>
        <v>5136488</v>
      </c>
    </row>
    <row r="229" spans="1:7" ht="62.25">
      <c r="A229" s="351" t="s">
        <v>659</v>
      </c>
      <c r="B229" s="122" t="s">
        <v>50</v>
      </c>
      <c r="C229" s="122" t="s">
        <v>48</v>
      </c>
      <c r="D229" s="154" t="s">
        <v>471</v>
      </c>
      <c r="E229" s="141"/>
      <c r="F229" s="78">
        <f>F230+F235</f>
        <v>5136488</v>
      </c>
      <c r="G229" s="78">
        <f>G230+G235</f>
        <v>5136488</v>
      </c>
    </row>
    <row r="230" spans="1:7" ht="78">
      <c r="A230" s="322" t="s">
        <v>660</v>
      </c>
      <c r="B230" s="122" t="s">
        <v>50</v>
      </c>
      <c r="C230" s="122" t="s">
        <v>48</v>
      </c>
      <c r="D230" s="126" t="s">
        <v>518</v>
      </c>
      <c r="E230" s="139"/>
      <c r="F230" s="78">
        <f>F231</f>
        <v>5111704</v>
      </c>
      <c r="G230" s="78">
        <f>G231</f>
        <v>5111704</v>
      </c>
    </row>
    <row r="231" spans="1:7" ht="30.75">
      <c r="A231" s="323" t="s">
        <v>195</v>
      </c>
      <c r="B231" s="119" t="s">
        <v>50</v>
      </c>
      <c r="C231" s="119" t="s">
        <v>48</v>
      </c>
      <c r="D231" s="190" t="s">
        <v>294</v>
      </c>
      <c r="E231" s="138"/>
      <c r="F231" s="82">
        <f>F232+F233+F234</f>
        <v>5111704</v>
      </c>
      <c r="G231" s="82">
        <f>G232+G233+G234</f>
        <v>5111704</v>
      </c>
    </row>
    <row r="232" spans="1:7" ht="62.25">
      <c r="A232" s="323" t="s">
        <v>54</v>
      </c>
      <c r="B232" s="119" t="s">
        <v>50</v>
      </c>
      <c r="C232" s="119" t="s">
        <v>48</v>
      </c>
      <c r="D232" s="190" t="s">
        <v>294</v>
      </c>
      <c r="E232" s="143">
        <v>100</v>
      </c>
      <c r="F232" s="82">
        <f>'Ведомственная 20-21'!G317</f>
        <v>4803204</v>
      </c>
      <c r="G232" s="82">
        <f>'Ведомственная 20-21'!H317</f>
        <v>4803204</v>
      </c>
    </row>
    <row r="233" spans="1:7" ht="30.75">
      <c r="A233" s="340" t="s">
        <v>188</v>
      </c>
      <c r="B233" s="119" t="s">
        <v>50</v>
      </c>
      <c r="C233" s="119" t="s">
        <v>48</v>
      </c>
      <c r="D233" s="190" t="s">
        <v>294</v>
      </c>
      <c r="E233" s="212">
        <v>200</v>
      </c>
      <c r="F233" s="82">
        <f>'Ведомственная 20-21'!G318</f>
        <v>307607</v>
      </c>
      <c r="G233" s="82">
        <f>'Ведомственная 20-21'!H318</f>
        <v>307607</v>
      </c>
    </row>
    <row r="234" spans="1:7" ht="15">
      <c r="A234" s="320" t="s">
        <v>311</v>
      </c>
      <c r="B234" s="119" t="s">
        <v>50</v>
      </c>
      <c r="C234" s="119" t="s">
        <v>48</v>
      </c>
      <c r="D234" s="190" t="s">
        <v>294</v>
      </c>
      <c r="E234" s="143">
        <v>800</v>
      </c>
      <c r="F234" s="82">
        <f>'Ведомственная 20-21'!G319</f>
        <v>893</v>
      </c>
      <c r="G234" s="82">
        <f>'Ведомственная 20-21'!H319</f>
        <v>893</v>
      </c>
    </row>
    <row r="235" spans="1:7" ht="30.75">
      <c r="A235" s="322" t="s">
        <v>293</v>
      </c>
      <c r="B235" s="122" t="s">
        <v>50</v>
      </c>
      <c r="C235" s="122" t="s">
        <v>48</v>
      </c>
      <c r="D235" s="196" t="s">
        <v>519</v>
      </c>
      <c r="E235" s="141"/>
      <c r="F235" s="78">
        <f>F236</f>
        <v>24784</v>
      </c>
      <c r="G235" s="78">
        <f>G236</f>
        <v>24784</v>
      </c>
    </row>
    <row r="236" spans="1:7" ht="46.5">
      <c r="A236" s="142" t="s">
        <v>258</v>
      </c>
      <c r="B236" s="119" t="s">
        <v>50</v>
      </c>
      <c r="C236" s="119" t="s">
        <v>48</v>
      </c>
      <c r="D236" s="202" t="s">
        <v>295</v>
      </c>
      <c r="E236" s="138"/>
      <c r="F236" s="82">
        <f>F237</f>
        <v>24784</v>
      </c>
      <c r="G236" s="82">
        <f>G237</f>
        <v>24784</v>
      </c>
    </row>
    <row r="237" spans="1:7" ht="62.25">
      <c r="A237" s="323" t="s">
        <v>54</v>
      </c>
      <c r="B237" s="119" t="s">
        <v>50</v>
      </c>
      <c r="C237" s="119" t="s">
        <v>48</v>
      </c>
      <c r="D237" s="202" t="s">
        <v>295</v>
      </c>
      <c r="E237" s="143">
        <v>100</v>
      </c>
      <c r="F237" s="82">
        <f>'Ведомственная 20-21'!G322</f>
        <v>24784</v>
      </c>
      <c r="G237" s="82">
        <f>'Ведомственная 20-21'!H322</f>
        <v>24784</v>
      </c>
    </row>
    <row r="238" spans="1:7" ht="15">
      <c r="A238" s="328" t="s">
        <v>334</v>
      </c>
      <c r="B238" s="122" t="s">
        <v>51</v>
      </c>
      <c r="C238" s="119"/>
      <c r="D238" s="183" t="s">
        <v>372</v>
      </c>
      <c r="E238" s="183"/>
      <c r="F238" s="78">
        <f>F239+F251</f>
        <v>28997240</v>
      </c>
      <c r="G238" s="78">
        <f>G239+G251</f>
        <v>28997240</v>
      </c>
    </row>
    <row r="239" spans="1:7" ht="15">
      <c r="A239" s="328" t="s">
        <v>20</v>
      </c>
      <c r="B239" s="122" t="s">
        <v>51</v>
      </c>
      <c r="C239" s="162" t="s">
        <v>43</v>
      </c>
      <c r="D239" s="183" t="s">
        <v>372</v>
      </c>
      <c r="E239" s="183"/>
      <c r="F239" s="78">
        <f>F240</f>
        <v>27425550</v>
      </c>
      <c r="G239" s="78">
        <f>G240</f>
        <v>27425550</v>
      </c>
    </row>
    <row r="240" spans="1:7" ht="30.75">
      <c r="A240" s="352" t="s">
        <v>661</v>
      </c>
      <c r="B240" s="122" t="s">
        <v>51</v>
      </c>
      <c r="C240" s="162" t="s">
        <v>43</v>
      </c>
      <c r="D240" s="154" t="s">
        <v>461</v>
      </c>
      <c r="E240" s="188"/>
      <c r="F240" s="78">
        <f>F241+F245</f>
        <v>27425550</v>
      </c>
      <c r="G240" s="78">
        <f>G241+G245</f>
        <v>27425550</v>
      </c>
    </row>
    <row r="241" spans="1:7" ht="46.5">
      <c r="A241" s="140" t="s">
        <v>662</v>
      </c>
      <c r="B241" s="122" t="s">
        <v>51</v>
      </c>
      <c r="C241" s="162" t="s">
        <v>43</v>
      </c>
      <c r="D241" s="126" t="s">
        <v>470</v>
      </c>
      <c r="E241" s="188"/>
      <c r="F241" s="78">
        <f aca="true" t="shared" si="13" ref="F241:G243">F242</f>
        <v>9519986</v>
      </c>
      <c r="G241" s="78">
        <f t="shared" si="13"/>
        <v>9519986</v>
      </c>
    </row>
    <row r="242" spans="1:7" ht="78">
      <c r="A242" s="140" t="s">
        <v>297</v>
      </c>
      <c r="B242" s="122" t="s">
        <v>51</v>
      </c>
      <c r="C242" s="162" t="s">
        <v>43</v>
      </c>
      <c r="D242" s="126" t="s">
        <v>520</v>
      </c>
      <c r="E242" s="188"/>
      <c r="F242" s="78">
        <f t="shared" si="13"/>
        <v>9519986</v>
      </c>
      <c r="G242" s="78">
        <f t="shared" si="13"/>
        <v>9519986</v>
      </c>
    </row>
    <row r="243" spans="1:7" ht="30.75">
      <c r="A243" s="323" t="s">
        <v>195</v>
      </c>
      <c r="B243" s="119" t="s">
        <v>51</v>
      </c>
      <c r="C243" s="161" t="s">
        <v>43</v>
      </c>
      <c r="D243" s="128" t="s">
        <v>298</v>
      </c>
      <c r="E243" s="188"/>
      <c r="F243" s="82">
        <f t="shared" si="13"/>
        <v>9519986</v>
      </c>
      <c r="G243" s="82">
        <f t="shared" si="13"/>
        <v>9519986</v>
      </c>
    </row>
    <row r="244" spans="1:7" ht="30.75">
      <c r="A244" s="323" t="s">
        <v>55</v>
      </c>
      <c r="B244" s="119" t="s">
        <v>51</v>
      </c>
      <c r="C244" s="161" t="s">
        <v>43</v>
      </c>
      <c r="D244" s="128" t="s">
        <v>298</v>
      </c>
      <c r="E244" s="161" t="s">
        <v>379</v>
      </c>
      <c r="F244" s="82">
        <f>'Ведомственная 20-21'!G343</f>
        <v>9519986</v>
      </c>
      <c r="G244" s="82">
        <f>'Ведомственная 20-21'!H343</f>
        <v>9519986</v>
      </c>
    </row>
    <row r="245" spans="1:7" ht="46.5">
      <c r="A245" s="140" t="s">
        <v>663</v>
      </c>
      <c r="B245" s="122" t="s">
        <v>51</v>
      </c>
      <c r="C245" s="162" t="s">
        <v>43</v>
      </c>
      <c r="D245" s="154" t="s">
        <v>469</v>
      </c>
      <c r="E245" s="183"/>
      <c r="F245" s="78">
        <f>F246</f>
        <v>17905564</v>
      </c>
      <c r="G245" s="78">
        <f>G246</f>
        <v>17905564</v>
      </c>
    </row>
    <row r="246" spans="1:7" ht="15">
      <c r="A246" s="322" t="s">
        <v>299</v>
      </c>
      <c r="B246" s="122" t="s">
        <v>51</v>
      </c>
      <c r="C246" s="162" t="s">
        <v>43</v>
      </c>
      <c r="D246" s="126" t="s">
        <v>521</v>
      </c>
      <c r="E246" s="183"/>
      <c r="F246" s="78">
        <f>F247</f>
        <v>17905564</v>
      </c>
      <c r="G246" s="78">
        <f>G247</f>
        <v>17905564</v>
      </c>
    </row>
    <row r="247" spans="1:7" ht="30.75">
      <c r="A247" s="323" t="s">
        <v>195</v>
      </c>
      <c r="B247" s="119" t="s">
        <v>51</v>
      </c>
      <c r="C247" s="161" t="s">
        <v>43</v>
      </c>
      <c r="D247" s="128" t="s">
        <v>300</v>
      </c>
      <c r="E247" s="188"/>
      <c r="F247" s="82">
        <f>F248+F249+F250</f>
        <v>17905564</v>
      </c>
      <c r="G247" s="82">
        <f>G248+G249+G250</f>
        <v>17905564</v>
      </c>
    </row>
    <row r="248" spans="1:7" ht="62.25">
      <c r="A248" s="323" t="s">
        <v>54</v>
      </c>
      <c r="B248" s="119" t="s">
        <v>51</v>
      </c>
      <c r="C248" s="161" t="s">
        <v>43</v>
      </c>
      <c r="D248" s="128" t="s">
        <v>300</v>
      </c>
      <c r="E248" s="161">
        <v>100</v>
      </c>
      <c r="F248" s="82">
        <f>'Ведомственная 20-21'!G347</f>
        <v>16455547</v>
      </c>
      <c r="G248" s="82">
        <f>'Ведомственная 20-21'!H347</f>
        <v>16455547</v>
      </c>
    </row>
    <row r="249" spans="1:7" ht="30.75">
      <c r="A249" s="323" t="s">
        <v>188</v>
      </c>
      <c r="B249" s="119" t="s">
        <v>51</v>
      </c>
      <c r="C249" s="161" t="s">
        <v>43</v>
      </c>
      <c r="D249" s="128" t="s">
        <v>300</v>
      </c>
      <c r="E249" s="161">
        <v>200</v>
      </c>
      <c r="F249" s="82">
        <f>'Ведомственная 20-21'!G348</f>
        <v>1352517</v>
      </c>
      <c r="G249" s="82">
        <f>'Ведомственная 20-21'!H348</f>
        <v>1352517</v>
      </c>
    </row>
    <row r="250" spans="1:7" ht="15">
      <c r="A250" s="320" t="s">
        <v>311</v>
      </c>
      <c r="B250" s="119" t="s">
        <v>51</v>
      </c>
      <c r="C250" s="161" t="s">
        <v>43</v>
      </c>
      <c r="D250" s="128" t="s">
        <v>300</v>
      </c>
      <c r="E250" s="161">
        <v>800</v>
      </c>
      <c r="F250" s="82">
        <f>'Ведомственная 20-21'!G349</f>
        <v>97500</v>
      </c>
      <c r="G250" s="82">
        <f>'Ведомственная 20-21'!H349</f>
        <v>97500</v>
      </c>
    </row>
    <row r="251" spans="1:7" ht="15">
      <c r="A251" s="328" t="s">
        <v>189</v>
      </c>
      <c r="B251" s="122" t="s">
        <v>51</v>
      </c>
      <c r="C251" s="162" t="s">
        <v>46</v>
      </c>
      <c r="D251" s="183" t="s">
        <v>372</v>
      </c>
      <c r="E251" s="183"/>
      <c r="F251" s="78">
        <f>F252</f>
        <v>1571690</v>
      </c>
      <c r="G251" s="78">
        <f>G252</f>
        <v>1571690</v>
      </c>
    </row>
    <row r="252" spans="1:7" ht="30.75">
      <c r="A252" s="352" t="s">
        <v>661</v>
      </c>
      <c r="B252" s="122" t="s">
        <v>51</v>
      </c>
      <c r="C252" s="162" t="s">
        <v>46</v>
      </c>
      <c r="D252" s="154" t="s">
        <v>461</v>
      </c>
      <c r="E252" s="141"/>
      <c r="F252" s="78">
        <f>F253</f>
        <v>1571690</v>
      </c>
      <c r="G252" s="78">
        <f>G253</f>
        <v>1571690</v>
      </c>
    </row>
    <row r="253" spans="1:7" ht="62.25">
      <c r="A253" s="211" t="s">
        <v>664</v>
      </c>
      <c r="B253" s="122" t="s">
        <v>51</v>
      </c>
      <c r="C253" s="162" t="s">
        <v>46</v>
      </c>
      <c r="D253" s="126" t="s">
        <v>468</v>
      </c>
      <c r="E253" s="143"/>
      <c r="F253" s="78">
        <f>F254+F258</f>
        <v>1571690</v>
      </c>
      <c r="G253" s="78">
        <f>G254+G258</f>
        <v>1571690</v>
      </c>
    </row>
    <row r="254" spans="1:7" ht="30.75">
      <c r="A254" s="322" t="s">
        <v>301</v>
      </c>
      <c r="B254" s="122" t="s">
        <v>51</v>
      </c>
      <c r="C254" s="122" t="s">
        <v>46</v>
      </c>
      <c r="D254" s="126" t="s">
        <v>522</v>
      </c>
      <c r="E254" s="139"/>
      <c r="F254" s="78">
        <f>F255</f>
        <v>1518818</v>
      </c>
      <c r="G254" s="78">
        <f>G255</f>
        <v>1518818</v>
      </c>
    </row>
    <row r="255" spans="1:7" ht="30.75">
      <c r="A255" s="323" t="s">
        <v>195</v>
      </c>
      <c r="B255" s="119" t="s">
        <v>51</v>
      </c>
      <c r="C255" s="119" t="s">
        <v>46</v>
      </c>
      <c r="D255" s="187" t="s">
        <v>302</v>
      </c>
      <c r="E255" s="139"/>
      <c r="F255" s="82">
        <f>F256+F257</f>
        <v>1518818</v>
      </c>
      <c r="G255" s="82">
        <f>G256+G257</f>
        <v>1518818</v>
      </c>
    </row>
    <row r="256" spans="1:7" ht="62.25">
      <c r="A256" s="323" t="s">
        <v>54</v>
      </c>
      <c r="B256" s="119" t="s">
        <v>51</v>
      </c>
      <c r="C256" s="119" t="s">
        <v>46</v>
      </c>
      <c r="D256" s="187" t="s">
        <v>302</v>
      </c>
      <c r="E256" s="138">
        <v>100</v>
      </c>
      <c r="F256" s="82">
        <f>'Ведомственная 20-21'!G355</f>
        <v>1379418</v>
      </c>
      <c r="G256" s="82">
        <f>'Ведомственная 20-21'!H355</f>
        <v>1379418</v>
      </c>
    </row>
    <row r="257" spans="1:7" ht="30.75">
      <c r="A257" s="323" t="s">
        <v>188</v>
      </c>
      <c r="B257" s="119" t="s">
        <v>51</v>
      </c>
      <c r="C257" s="119" t="s">
        <v>46</v>
      </c>
      <c r="D257" s="187" t="s">
        <v>302</v>
      </c>
      <c r="E257" s="138">
        <v>200</v>
      </c>
      <c r="F257" s="82">
        <f>'Ведомственная 20-21'!G356</f>
        <v>139400</v>
      </c>
      <c r="G257" s="82">
        <f>'Ведомственная 20-21'!H356</f>
        <v>139400</v>
      </c>
    </row>
    <row r="258" spans="1:7" ht="30.75">
      <c r="A258" s="322" t="s">
        <v>303</v>
      </c>
      <c r="B258" s="122" t="s">
        <v>51</v>
      </c>
      <c r="C258" s="122" t="s">
        <v>46</v>
      </c>
      <c r="D258" s="126" t="s">
        <v>523</v>
      </c>
      <c r="E258" s="139"/>
      <c r="F258" s="78">
        <f>F259</f>
        <v>52872</v>
      </c>
      <c r="G258" s="78">
        <f>G259</f>
        <v>52872</v>
      </c>
    </row>
    <row r="259" spans="1:7" ht="54" customHeight="1">
      <c r="A259" s="320" t="s">
        <v>304</v>
      </c>
      <c r="B259" s="119" t="s">
        <v>51</v>
      </c>
      <c r="C259" s="119" t="s">
        <v>46</v>
      </c>
      <c r="D259" s="128" t="s">
        <v>305</v>
      </c>
      <c r="E259" s="138"/>
      <c r="F259" s="82">
        <f>F260</f>
        <v>52872</v>
      </c>
      <c r="G259" s="82">
        <f>G260</f>
        <v>52872</v>
      </c>
    </row>
    <row r="260" spans="1:7" ht="62.25">
      <c r="A260" s="323" t="s">
        <v>54</v>
      </c>
      <c r="B260" s="239" t="s">
        <v>51</v>
      </c>
      <c r="C260" s="239" t="s">
        <v>46</v>
      </c>
      <c r="D260" s="128" t="s">
        <v>305</v>
      </c>
      <c r="E260" s="138">
        <v>100</v>
      </c>
      <c r="F260" s="82">
        <f>'Ведомственная 20-21'!G359</f>
        <v>52872</v>
      </c>
      <c r="G260" s="82">
        <f>'Ведомственная 20-21'!H359</f>
        <v>52872</v>
      </c>
    </row>
    <row r="261" spans="1:7" ht="15">
      <c r="A261" s="328" t="s">
        <v>153</v>
      </c>
      <c r="B261" s="150" t="s">
        <v>48</v>
      </c>
      <c r="C261" s="151"/>
      <c r="D261" s="128"/>
      <c r="E261" s="130"/>
      <c r="F261" s="78">
        <f aca="true" t="shared" si="14" ref="F261:G266">F262</f>
        <v>12012</v>
      </c>
      <c r="G261" s="78">
        <f t="shared" si="14"/>
        <v>12012</v>
      </c>
    </row>
    <row r="262" spans="1:7" ht="15">
      <c r="A262" s="328" t="s">
        <v>120</v>
      </c>
      <c r="B262" s="150" t="s">
        <v>48</v>
      </c>
      <c r="C262" s="122" t="s">
        <v>50</v>
      </c>
      <c r="D262" s="128"/>
      <c r="E262" s="130"/>
      <c r="F262" s="78">
        <f t="shared" si="14"/>
        <v>12012</v>
      </c>
      <c r="G262" s="78">
        <f t="shared" si="14"/>
        <v>12012</v>
      </c>
    </row>
    <row r="263" spans="1:7" ht="62.25">
      <c r="A263" s="328" t="s">
        <v>665</v>
      </c>
      <c r="B263" s="150" t="s">
        <v>48</v>
      </c>
      <c r="C263" s="122" t="s">
        <v>50</v>
      </c>
      <c r="D263" s="220" t="s">
        <v>439</v>
      </c>
      <c r="E263" s="133"/>
      <c r="F263" s="78">
        <f t="shared" si="14"/>
        <v>12012</v>
      </c>
      <c r="G263" s="78">
        <f t="shared" si="14"/>
        <v>12012</v>
      </c>
    </row>
    <row r="264" spans="1:7" ht="108.75">
      <c r="A264" s="319" t="s">
        <v>666</v>
      </c>
      <c r="B264" s="150" t="s">
        <v>48</v>
      </c>
      <c r="C264" s="122" t="s">
        <v>50</v>
      </c>
      <c r="D264" s="220" t="s">
        <v>440</v>
      </c>
      <c r="E264" s="122"/>
      <c r="F264" s="78">
        <f t="shared" si="14"/>
        <v>12012</v>
      </c>
      <c r="G264" s="78">
        <f t="shared" si="14"/>
        <v>12012</v>
      </c>
    </row>
    <row r="265" spans="1:7" ht="62.25">
      <c r="A265" s="319" t="s">
        <v>154</v>
      </c>
      <c r="B265" s="150" t="s">
        <v>48</v>
      </c>
      <c r="C265" s="122" t="s">
        <v>50</v>
      </c>
      <c r="D265" s="220" t="s">
        <v>524</v>
      </c>
      <c r="E265" s="122"/>
      <c r="F265" s="78">
        <f t="shared" si="14"/>
        <v>12012</v>
      </c>
      <c r="G265" s="78">
        <f t="shared" si="14"/>
        <v>12012</v>
      </c>
    </row>
    <row r="266" spans="1:7" ht="30.75">
      <c r="A266" s="328" t="s">
        <v>537</v>
      </c>
      <c r="B266" s="150" t="s">
        <v>48</v>
      </c>
      <c r="C266" s="122" t="s">
        <v>50</v>
      </c>
      <c r="D266" s="220" t="s">
        <v>155</v>
      </c>
      <c r="E266" s="122"/>
      <c r="F266" s="78">
        <f t="shared" si="14"/>
        <v>12012</v>
      </c>
      <c r="G266" s="78">
        <f t="shared" si="14"/>
        <v>12012</v>
      </c>
    </row>
    <row r="267" spans="1:7" ht="30.75">
      <c r="A267" s="323" t="s">
        <v>188</v>
      </c>
      <c r="B267" s="151" t="s">
        <v>48</v>
      </c>
      <c r="C267" s="119" t="s">
        <v>50</v>
      </c>
      <c r="D267" s="240" t="s">
        <v>155</v>
      </c>
      <c r="E267" s="130">
        <v>200</v>
      </c>
      <c r="F267" s="82">
        <f>'Ведомственная 20-21'!G188</f>
        <v>12012</v>
      </c>
      <c r="G267" s="82">
        <f>'Ведомственная 20-21'!H188</f>
        <v>12012</v>
      </c>
    </row>
    <row r="268" spans="1:7" ht="15">
      <c r="A268" s="328" t="s">
        <v>201</v>
      </c>
      <c r="B268" s="122" t="s">
        <v>52</v>
      </c>
      <c r="C268" s="119"/>
      <c r="D268" s="183"/>
      <c r="E268" s="183"/>
      <c r="F268" s="78">
        <f>F269+F275+F302+F318</f>
        <v>24508832</v>
      </c>
      <c r="G268" s="78">
        <f>G269+G275+G302+G318</f>
        <v>24508832</v>
      </c>
    </row>
    <row r="269" spans="1:7" ht="15">
      <c r="A269" s="328" t="s">
        <v>191</v>
      </c>
      <c r="B269" s="122" t="s">
        <v>52</v>
      </c>
      <c r="C269" s="162" t="s">
        <v>43</v>
      </c>
      <c r="D269" s="183"/>
      <c r="E269" s="183"/>
      <c r="F269" s="78">
        <f>F271</f>
        <v>664490</v>
      </c>
      <c r="G269" s="78">
        <f>G271</f>
        <v>664490</v>
      </c>
    </row>
    <row r="270" spans="1:7" ht="38.25" customHeight="1">
      <c r="A270" s="211" t="s">
        <v>628</v>
      </c>
      <c r="B270" s="122" t="s">
        <v>52</v>
      </c>
      <c r="C270" s="162" t="s">
        <v>43</v>
      </c>
      <c r="D270" s="154" t="s">
        <v>448</v>
      </c>
      <c r="E270" s="162"/>
      <c r="F270" s="78">
        <f aca="true" t="shared" si="15" ref="F270:G273">F271</f>
        <v>664490</v>
      </c>
      <c r="G270" s="78">
        <f t="shared" si="15"/>
        <v>664490</v>
      </c>
    </row>
    <row r="271" spans="1:7" ht="62.25">
      <c r="A271" s="140" t="s">
        <v>667</v>
      </c>
      <c r="B271" s="122" t="s">
        <v>52</v>
      </c>
      <c r="C271" s="162" t="s">
        <v>43</v>
      </c>
      <c r="D271" s="154" t="s">
        <v>466</v>
      </c>
      <c r="E271" s="183"/>
      <c r="F271" s="78">
        <f t="shared" si="15"/>
        <v>664490</v>
      </c>
      <c r="G271" s="78">
        <f t="shared" si="15"/>
        <v>664490</v>
      </c>
    </row>
    <row r="272" spans="1:7" ht="30.75">
      <c r="A272" s="322" t="s">
        <v>246</v>
      </c>
      <c r="B272" s="122" t="s">
        <v>52</v>
      </c>
      <c r="C272" s="162" t="s">
        <v>43</v>
      </c>
      <c r="D272" s="154" t="s">
        <v>525</v>
      </c>
      <c r="E272" s="183"/>
      <c r="F272" s="78">
        <f t="shared" si="15"/>
        <v>664490</v>
      </c>
      <c r="G272" s="78">
        <f t="shared" si="15"/>
        <v>664490</v>
      </c>
    </row>
    <row r="273" spans="1:7" ht="30.75">
      <c r="A273" s="321" t="s">
        <v>322</v>
      </c>
      <c r="B273" s="119" t="s">
        <v>52</v>
      </c>
      <c r="C273" s="161" t="s">
        <v>43</v>
      </c>
      <c r="D273" s="187" t="s">
        <v>247</v>
      </c>
      <c r="E273" s="188"/>
      <c r="F273" s="82">
        <f t="shared" si="15"/>
        <v>664490</v>
      </c>
      <c r="G273" s="82">
        <f t="shared" si="15"/>
        <v>664490</v>
      </c>
    </row>
    <row r="274" spans="1:7" ht="15">
      <c r="A274" s="323" t="s">
        <v>332</v>
      </c>
      <c r="B274" s="119" t="s">
        <v>52</v>
      </c>
      <c r="C274" s="161" t="s">
        <v>43</v>
      </c>
      <c r="D274" s="187" t="s">
        <v>247</v>
      </c>
      <c r="E274" s="161">
        <v>300</v>
      </c>
      <c r="F274" s="82">
        <f>'Ведомственная 20-21'!G195</f>
        <v>664490</v>
      </c>
      <c r="G274" s="82">
        <f>'Ведомственная 20-21'!H195</f>
        <v>664490</v>
      </c>
    </row>
    <row r="275" spans="1:7" ht="15">
      <c r="A275" s="328" t="s">
        <v>333</v>
      </c>
      <c r="B275" s="122" t="s">
        <v>52</v>
      </c>
      <c r="C275" s="162" t="s">
        <v>45</v>
      </c>
      <c r="D275" s="183"/>
      <c r="E275" s="183"/>
      <c r="F275" s="78">
        <f>F281+F297+F276</f>
        <v>15635661</v>
      </c>
      <c r="G275" s="78">
        <f>G281+G297+G276</f>
        <v>15635661</v>
      </c>
    </row>
    <row r="276" spans="1:7" ht="30.75">
      <c r="A276" s="352" t="s">
        <v>661</v>
      </c>
      <c r="B276" s="122" t="s">
        <v>52</v>
      </c>
      <c r="C276" s="162" t="s">
        <v>45</v>
      </c>
      <c r="D276" s="154" t="s">
        <v>461</v>
      </c>
      <c r="E276" s="183"/>
      <c r="F276" s="78">
        <f aca="true" t="shared" si="16" ref="F276:G279">F277</f>
        <v>1016971</v>
      </c>
      <c r="G276" s="78">
        <f t="shared" si="16"/>
        <v>1016971</v>
      </c>
    </row>
    <row r="277" spans="1:7" ht="62.25">
      <c r="A277" s="211" t="s">
        <v>664</v>
      </c>
      <c r="B277" s="122" t="s">
        <v>52</v>
      </c>
      <c r="C277" s="162" t="s">
        <v>45</v>
      </c>
      <c r="D277" s="126" t="s">
        <v>468</v>
      </c>
      <c r="E277" s="183"/>
      <c r="F277" s="78">
        <f t="shared" si="16"/>
        <v>1016971</v>
      </c>
      <c r="G277" s="78">
        <f t="shared" si="16"/>
        <v>1016971</v>
      </c>
    </row>
    <row r="278" spans="1:7" ht="30.75">
      <c r="A278" s="322" t="s">
        <v>303</v>
      </c>
      <c r="B278" s="122" t="s">
        <v>52</v>
      </c>
      <c r="C278" s="162" t="s">
        <v>45</v>
      </c>
      <c r="D278" s="126" t="s">
        <v>523</v>
      </c>
      <c r="E278" s="183"/>
      <c r="F278" s="78">
        <f t="shared" si="16"/>
        <v>1016971</v>
      </c>
      <c r="G278" s="78">
        <f t="shared" si="16"/>
        <v>1016971</v>
      </c>
    </row>
    <row r="279" spans="1:7" ht="46.5">
      <c r="A279" s="339" t="s">
        <v>28</v>
      </c>
      <c r="B279" s="119" t="s">
        <v>52</v>
      </c>
      <c r="C279" s="161" t="s">
        <v>45</v>
      </c>
      <c r="D279" s="128" t="s">
        <v>306</v>
      </c>
      <c r="E279" s="188"/>
      <c r="F279" s="82">
        <f t="shared" si="16"/>
        <v>1016971</v>
      </c>
      <c r="G279" s="82">
        <f t="shared" si="16"/>
        <v>1016971</v>
      </c>
    </row>
    <row r="280" spans="1:7" ht="15">
      <c r="A280" s="323" t="s">
        <v>332</v>
      </c>
      <c r="B280" s="119" t="s">
        <v>52</v>
      </c>
      <c r="C280" s="161" t="s">
        <v>45</v>
      </c>
      <c r="D280" s="128" t="s">
        <v>306</v>
      </c>
      <c r="E280" s="161">
        <v>300</v>
      </c>
      <c r="F280" s="82">
        <f>'Ведомственная 20-21'!G366</f>
        <v>1016971</v>
      </c>
      <c r="G280" s="82">
        <f>'Ведомственная 20-21'!H366</f>
        <v>1016971</v>
      </c>
    </row>
    <row r="281" spans="1:7" ht="39.75" customHeight="1">
      <c r="A281" s="211" t="s">
        <v>628</v>
      </c>
      <c r="B281" s="122" t="s">
        <v>52</v>
      </c>
      <c r="C281" s="162" t="s">
        <v>45</v>
      </c>
      <c r="D281" s="154" t="s">
        <v>448</v>
      </c>
      <c r="E281" s="141"/>
      <c r="F281" s="78">
        <f>F282</f>
        <v>6090728</v>
      </c>
      <c r="G281" s="78">
        <f>G282</f>
        <v>6090728</v>
      </c>
    </row>
    <row r="282" spans="1:7" ht="62.25">
      <c r="A282" s="140" t="s">
        <v>667</v>
      </c>
      <c r="B282" s="122" t="s">
        <v>52</v>
      </c>
      <c r="C282" s="162" t="s">
        <v>45</v>
      </c>
      <c r="D282" s="154" t="s">
        <v>466</v>
      </c>
      <c r="E282" s="141"/>
      <c r="F282" s="78">
        <f>F283</f>
        <v>6090728</v>
      </c>
      <c r="G282" s="78">
        <f>G283</f>
        <v>6090728</v>
      </c>
    </row>
    <row r="283" spans="1:7" ht="30.75">
      <c r="A283" s="322" t="s">
        <v>246</v>
      </c>
      <c r="B283" s="122" t="s">
        <v>52</v>
      </c>
      <c r="C283" s="162" t="s">
        <v>45</v>
      </c>
      <c r="D283" s="126" t="s">
        <v>525</v>
      </c>
      <c r="E283" s="139"/>
      <c r="F283" s="78">
        <f>F284+F287+F290</f>
        <v>6090728</v>
      </c>
      <c r="G283" s="78">
        <f>G284+G287+G290</f>
        <v>6090728</v>
      </c>
    </row>
    <row r="284" spans="1:7" ht="46.5">
      <c r="A284" s="323" t="s">
        <v>269</v>
      </c>
      <c r="B284" s="119" t="s">
        <v>52</v>
      </c>
      <c r="C284" s="161" t="s">
        <v>45</v>
      </c>
      <c r="D284" s="190" t="s">
        <v>271</v>
      </c>
      <c r="E284" s="138"/>
      <c r="F284" s="82">
        <f>F285+F286</f>
        <v>84554</v>
      </c>
      <c r="G284" s="82">
        <f>G285+G286</f>
        <v>84554</v>
      </c>
    </row>
    <row r="285" spans="1:7" ht="30.75">
      <c r="A285" s="323" t="s">
        <v>188</v>
      </c>
      <c r="B285" s="119" t="s">
        <v>52</v>
      </c>
      <c r="C285" s="161" t="s">
        <v>45</v>
      </c>
      <c r="D285" s="190" t="s">
        <v>271</v>
      </c>
      <c r="E285" s="130">
        <v>200</v>
      </c>
      <c r="F285" s="82">
        <f>'Ведомственная 20-21'!G240</f>
        <v>1700</v>
      </c>
      <c r="G285" s="82">
        <f>'Ведомственная 20-21'!H240</f>
        <v>1700</v>
      </c>
    </row>
    <row r="286" spans="1:7" ht="15">
      <c r="A286" s="323" t="s">
        <v>332</v>
      </c>
      <c r="B286" s="119" t="s">
        <v>52</v>
      </c>
      <c r="C286" s="161" t="s">
        <v>45</v>
      </c>
      <c r="D286" s="190" t="s">
        <v>271</v>
      </c>
      <c r="E286" s="130">
        <v>300</v>
      </c>
      <c r="F286" s="82">
        <f>'Ведомственная 20-21'!G241</f>
        <v>82854</v>
      </c>
      <c r="G286" s="82">
        <f>'Ведомственная 20-21'!H241</f>
        <v>82854</v>
      </c>
    </row>
    <row r="287" spans="1:7" ht="34.5" customHeight="1">
      <c r="A287" s="339" t="s">
        <v>309</v>
      </c>
      <c r="B287" s="119" t="s">
        <v>52</v>
      </c>
      <c r="C287" s="161" t="s">
        <v>45</v>
      </c>
      <c r="D287" s="190" t="s">
        <v>272</v>
      </c>
      <c r="E287" s="138"/>
      <c r="F287" s="82">
        <f>F288+F289</f>
        <v>176251</v>
      </c>
      <c r="G287" s="82">
        <f>G288+G289</f>
        <v>176251</v>
      </c>
    </row>
    <row r="288" spans="1:7" ht="30.75">
      <c r="A288" s="323" t="s">
        <v>188</v>
      </c>
      <c r="B288" s="119" t="s">
        <v>52</v>
      </c>
      <c r="C288" s="161" t="s">
        <v>45</v>
      </c>
      <c r="D288" s="190" t="s">
        <v>272</v>
      </c>
      <c r="E288" s="138">
        <v>200</v>
      </c>
      <c r="F288" s="82">
        <f>'Ведомственная 20-21'!G243</f>
        <v>3100</v>
      </c>
      <c r="G288" s="82">
        <f>'Ведомственная 20-21'!H243</f>
        <v>3100</v>
      </c>
    </row>
    <row r="289" spans="1:7" ht="15">
      <c r="A289" s="323" t="s">
        <v>332</v>
      </c>
      <c r="B289" s="119" t="s">
        <v>52</v>
      </c>
      <c r="C289" s="161" t="s">
        <v>45</v>
      </c>
      <c r="D289" s="190" t="s">
        <v>272</v>
      </c>
      <c r="E289" s="130">
        <v>300</v>
      </c>
      <c r="F289" s="82">
        <f>'Ведомственная 20-21'!G244</f>
        <v>173151</v>
      </c>
      <c r="G289" s="82">
        <f>'Ведомственная 20-21'!H244</f>
        <v>173151</v>
      </c>
    </row>
    <row r="290" spans="1:7" ht="30.75">
      <c r="A290" s="320" t="s">
        <v>324</v>
      </c>
      <c r="B290" s="119" t="s">
        <v>52</v>
      </c>
      <c r="C290" s="161" t="s">
        <v>45</v>
      </c>
      <c r="D290" s="190" t="s">
        <v>273</v>
      </c>
      <c r="E290" s="138"/>
      <c r="F290" s="82">
        <f>F291+F294</f>
        <v>5829923</v>
      </c>
      <c r="G290" s="82">
        <f>G291+G294</f>
        <v>5829923</v>
      </c>
    </row>
    <row r="291" spans="1:7" ht="15">
      <c r="A291" s="353" t="s">
        <v>16</v>
      </c>
      <c r="B291" s="119" t="s">
        <v>52</v>
      </c>
      <c r="C291" s="161" t="s">
        <v>45</v>
      </c>
      <c r="D291" s="190" t="s">
        <v>274</v>
      </c>
      <c r="E291" s="138"/>
      <c r="F291" s="82">
        <f>F292+F293</f>
        <v>4605639</v>
      </c>
      <c r="G291" s="82">
        <f>G292+G293</f>
        <v>4605639</v>
      </c>
    </row>
    <row r="292" spans="1:7" ht="30.75">
      <c r="A292" s="323" t="s">
        <v>188</v>
      </c>
      <c r="B292" s="119" t="s">
        <v>52</v>
      </c>
      <c r="C292" s="161" t="s">
        <v>45</v>
      </c>
      <c r="D292" s="190" t="s">
        <v>274</v>
      </c>
      <c r="E292" s="130">
        <v>200</v>
      </c>
      <c r="F292" s="82">
        <f>'Ведомственная 20-21'!G247</f>
        <v>84500</v>
      </c>
      <c r="G292" s="82">
        <f>'Ведомственная 20-21'!H247</f>
        <v>84500</v>
      </c>
    </row>
    <row r="293" spans="1:7" ht="15">
      <c r="A293" s="323" t="s">
        <v>332</v>
      </c>
      <c r="B293" s="119" t="s">
        <v>52</v>
      </c>
      <c r="C293" s="161" t="s">
        <v>45</v>
      </c>
      <c r="D293" s="190" t="s">
        <v>274</v>
      </c>
      <c r="E293" s="130">
        <v>300</v>
      </c>
      <c r="F293" s="82">
        <f>'Ведомственная 20-21'!G248</f>
        <v>4521139</v>
      </c>
      <c r="G293" s="82">
        <f>'Ведомственная 20-21'!H248</f>
        <v>4521139</v>
      </c>
    </row>
    <row r="294" spans="1:7" ht="15">
      <c r="A294" s="339" t="s">
        <v>56</v>
      </c>
      <c r="B294" s="119" t="s">
        <v>52</v>
      </c>
      <c r="C294" s="161" t="s">
        <v>45</v>
      </c>
      <c r="D294" s="190" t="s">
        <v>275</v>
      </c>
      <c r="E294" s="138"/>
      <c r="F294" s="82">
        <f>F295+F296</f>
        <v>1224284</v>
      </c>
      <c r="G294" s="82">
        <f>G295+G296</f>
        <v>1224284</v>
      </c>
    </row>
    <row r="295" spans="1:7" ht="30.75">
      <c r="A295" s="323" t="s">
        <v>188</v>
      </c>
      <c r="B295" s="119" t="s">
        <v>52</v>
      </c>
      <c r="C295" s="161" t="s">
        <v>45</v>
      </c>
      <c r="D295" s="201" t="s">
        <v>275</v>
      </c>
      <c r="E295" s="130">
        <v>200</v>
      </c>
      <c r="F295" s="82">
        <f>'Ведомственная 20-21'!G250</f>
        <v>20900</v>
      </c>
      <c r="G295" s="82">
        <f>'Ведомственная 20-21'!H250</f>
        <v>20900</v>
      </c>
    </row>
    <row r="296" spans="1:7" ht="15">
      <c r="A296" s="323" t="s">
        <v>332</v>
      </c>
      <c r="B296" s="119" t="s">
        <v>52</v>
      </c>
      <c r="C296" s="161" t="s">
        <v>45</v>
      </c>
      <c r="D296" s="142" t="s">
        <v>275</v>
      </c>
      <c r="E296" s="130">
        <v>300</v>
      </c>
      <c r="F296" s="82">
        <f>'Ведомственная 20-21'!G251</f>
        <v>1203384</v>
      </c>
      <c r="G296" s="82">
        <f>'Ведомственная 20-21'!H251</f>
        <v>1203384</v>
      </c>
    </row>
    <row r="297" spans="1:7" ht="30.75">
      <c r="A297" s="211" t="s">
        <v>653</v>
      </c>
      <c r="B297" s="194" t="s">
        <v>52</v>
      </c>
      <c r="C297" s="195" t="s">
        <v>45</v>
      </c>
      <c r="D297" s="154" t="s">
        <v>459</v>
      </c>
      <c r="E297" s="183"/>
      <c r="F297" s="78">
        <f aca="true" t="shared" si="17" ref="F297:G299">F298</f>
        <v>8527962</v>
      </c>
      <c r="G297" s="78">
        <f t="shared" si="17"/>
        <v>8527962</v>
      </c>
    </row>
    <row r="298" spans="1:7" ht="62.25">
      <c r="A298" s="211" t="s">
        <v>654</v>
      </c>
      <c r="B298" s="194" t="s">
        <v>52</v>
      </c>
      <c r="C298" s="195" t="s">
        <v>45</v>
      </c>
      <c r="D298" s="154" t="s">
        <v>467</v>
      </c>
      <c r="E298" s="183"/>
      <c r="F298" s="78">
        <f t="shared" si="17"/>
        <v>8527962</v>
      </c>
      <c r="G298" s="78">
        <f t="shared" si="17"/>
        <v>8527962</v>
      </c>
    </row>
    <row r="299" spans="1:7" ht="46.5">
      <c r="A299" s="322" t="s">
        <v>285</v>
      </c>
      <c r="B299" s="194" t="s">
        <v>52</v>
      </c>
      <c r="C299" s="195" t="s">
        <v>45</v>
      </c>
      <c r="D299" s="140" t="s">
        <v>526</v>
      </c>
      <c r="E299" s="183"/>
      <c r="F299" s="78">
        <f t="shared" si="17"/>
        <v>8527962</v>
      </c>
      <c r="G299" s="78">
        <f t="shared" si="17"/>
        <v>8527962</v>
      </c>
    </row>
    <row r="300" spans="1:7" ht="78">
      <c r="A300" s="353" t="s">
        <v>27</v>
      </c>
      <c r="B300" s="119" t="s">
        <v>52</v>
      </c>
      <c r="C300" s="161" t="s">
        <v>45</v>
      </c>
      <c r="D300" s="236" t="s">
        <v>286</v>
      </c>
      <c r="E300" s="188"/>
      <c r="F300" s="82">
        <f>F301</f>
        <v>8527962</v>
      </c>
      <c r="G300" s="82">
        <f>G301</f>
        <v>8527962</v>
      </c>
    </row>
    <row r="301" spans="1:7" ht="15">
      <c r="A301" s="323" t="s">
        <v>332</v>
      </c>
      <c r="B301" s="119" t="s">
        <v>52</v>
      </c>
      <c r="C301" s="161" t="s">
        <v>45</v>
      </c>
      <c r="D301" s="236" t="s">
        <v>286</v>
      </c>
      <c r="E301" s="161">
        <v>300</v>
      </c>
      <c r="F301" s="82">
        <f>'Ведомственная 20-21'!G329</f>
        <v>8527962</v>
      </c>
      <c r="G301" s="82">
        <f>'Ведомственная 20-21'!H329</f>
        <v>8527962</v>
      </c>
    </row>
    <row r="302" spans="1:7" ht="15">
      <c r="A302" s="319" t="s">
        <v>202</v>
      </c>
      <c r="B302" s="122" t="s">
        <v>52</v>
      </c>
      <c r="C302" s="162" t="s">
        <v>46</v>
      </c>
      <c r="D302" s="183"/>
      <c r="E302" s="183"/>
      <c r="F302" s="78">
        <f>F303+F313</f>
        <v>6455481</v>
      </c>
      <c r="G302" s="78">
        <f>G303+G313</f>
        <v>6455481</v>
      </c>
    </row>
    <row r="303" spans="1:7" ht="39" customHeight="1">
      <c r="A303" s="211" t="s">
        <v>628</v>
      </c>
      <c r="B303" s="122" t="s">
        <v>52</v>
      </c>
      <c r="C303" s="162" t="s">
        <v>46</v>
      </c>
      <c r="D303" s="154" t="s">
        <v>448</v>
      </c>
      <c r="E303" s="162"/>
      <c r="F303" s="78">
        <f>F304+F309</f>
        <v>6086652</v>
      </c>
      <c r="G303" s="78">
        <f>G304+G309</f>
        <v>6086652</v>
      </c>
    </row>
    <row r="304" spans="1:7" ht="62.25">
      <c r="A304" s="140" t="s">
        <v>667</v>
      </c>
      <c r="B304" s="122" t="s">
        <v>52</v>
      </c>
      <c r="C304" s="162" t="s">
        <v>46</v>
      </c>
      <c r="D304" s="154" t="s">
        <v>466</v>
      </c>
      <c r="E304" s="162"/>
      <c r="F304" s="78">
        <f>F305</f>
        <v>2073901</v>
      </c>
      <c r="G304" s="78">
        <f>G305</f>
        <v>2073901</v>
      </c>
    </row>
    <row r="305" spans="1:7" ht="30.75">
      <c r="A305" s="322" t="s">
        <v>246</v>
      </c>
      <c r="B305" s="122" t="s">
        <v>52</v>
      </c>
      <c r="C305" s="162" t="s">
        <v>46</v>
      </c>
      <c r="D305" s="126" t="s">
        <v>525</v>
      </c>
      <c r="E305" s="139"/>
      <c r="F305" s="78">
        <f>F306</f>
        <v>2073901</v>
      </c>
      <c r="G305" s="78">
        <f>G306</f>
        <v>2073901</v>
      </c>
    </row>
    <row r="306" spans="1:7" ht="15">
      <c r="A306" s="328" t="s">
        <v>317</v>
      </c>
      <c r="B306" s="122" t="s">
        <v>52</v>
      </c>
      <c r="C306" s="162" t="s">
        <v>46</v>
      </c>
      <c r="D306" s="211" t="s">
        <v>270</v>
      </c>
      <c r="E306" s="141"/>
      <c r="F306" s="78">
        <f>F307+F308</f>
        <v>2073901</v>
      </c>
      <c r="G306" s="78">
        <f>G307+G308</f>
        <v>2073901</v>
      </c>
    </row>
    <row r="307" spans="1:7" ht="30.75">
      <c r="A307" s="323" t="s">
        <v>188</v>
      </c>
      <c r="B307" s="119" t="s">
        <v>52</v>
      </c>
      <c r="C307" s="161" t="s">
        <v>46</v>
      </c>
      <c r="D307" s="190" t="s">
        <v>270</v>
      </c>
      <c r="E307" s="130">
        <v>200</v>
      </c>
      <c r="F307" s="82">
        <f>'Ведомственная 20-21'!G257</f>
        <v>550</v>
      </c>
      <c r="G307" s="82">
        <f>'Ведомственная 20-21'!H257</f>
        <v>550</v>
      </c>
    </row>
    <row r="308" spans="1:7" ht="15">
      <c r="A308" s="323" t="s">
        <v>332</v>
      </c>
      <c r="B308" s="119" t="s">
        <v>52</v>
      </c>
      <c r="C308" s="161" t="s">
        <v>46</v>
      </c>
      <c r="D308" s="190" t="s">
        <v>270</v>
      </c>
      <c r="E308" s="130">
        <v>300</v>
      </c>
      <c r="F308" s="82">
        <f>'Ведомственная 20-21'!G258</f>
        <v>2073351</v>
      </c>
      <c r="G308" s="82">
        <f>'Ведомственная 20-21'!H258</f>
        <v>2073351</v>
      </c>
    </row>
    <row r="309" spans="1:7" ht="78">
      <c r="A309" s="211" t="s">
        <v>631</v>
      </c>
      <c r="B309" s="122" t="s">
        <v>52</v>
      </c>
      <c r="C309" s="162" t="s">
        <v>46</v>
      </c>
      <c r="D309" s="154" t="s">
        <v>465</v>
      </c>
      <c r="E309" s="183"/>
      <c r="F309" s="78">
        <f aca="true" t="shared" si="18" ref="F309:G311">F310</f>
        <v>4012751</v>
      </c>
      <c r="G309" s="78">
        <f t="shared" si="18"/>
        <v>4012751</v>
      </c>
    </row>
    <row r="310" spans="1:7" ht="62.25">
      <c r="A310" s="354" t="s">
        <v>248</v>
      </c>
      <c r="B310" s="122" t="s">
        <v>52</v>
      </c>
      <c r="C310" s="162" t="s">
        <v>46</v>
      </c>
      <c r="D310" s="215" t="s">
        <v>527</v>
      </c>
      <c r="E310" s="183"/>
      <c r="F310" s="78">
        <f t="shared" si="18"/>
        <v>4012751</v>
      </c>
      <c r="G310" s="78">
        <f t="shared" si="18"/>
        <v>4012751</v>
      </c>
    </row>
    <row r="311" spans="1:7" ht="30.75">
      <c r="A311" s="339" t="s">
        <v>203</v>
      </c>
      <c r="B311" s="119" t="s">
        <v>52</v>
      </c>
      <c r="C311" s="161" t="s">
        <v>46</v>
      </c>
      <c r="D311" s="190" t="s">
        <v>249</v>
      </c>
      <c r="E311" s="188"/>
      <c r="F311" s="82">
        <f t="shared" si="18"/>
        <v>4012751</v>
      </c>
      <c r="G311" s="82">
        <f t="shared" si="18"/>
        <v>4012751</v>
      </c>
    </row>
    <row r="312" spans="1:7" ht="15">
      <c r="A312" s="323" t="s">
        <v>332</v>
      </c>
      <c r="B312" s="119" t="s">
        <v>52</v>
      </c>
      <c r="C312" s="161" t="s">
        <v>46</v>
      </c>
      <c r="D312" s="201" t="s">
        <v>249</v>
      </c>
      <c r="E312" s="161">
        <v>300</v>
      </c>
      <c r="F312" s="82">
        <f>'Ведомственная 20-21'!G201</f>
        <v>4012751</v>
      </c>
      <c r="G312" s="82">
        <f>'Ведомственная 20-21'!H201</f>
        <v>4012751</v>
      </c>
    </row>
    <row r="313" spans="1:7" ht="30.75">
      <c r="A313" s="211" t="s">
        <v>653</v>
      </c>
      <c r="B313" s="122" t="s">
        <v>52</v>
      </c>
      <c r="C313" s="162" t="s">
        <v>46</v>
      </c>
      <c r="D313" s="154" t="s">
        <v>459</v>
      </c>
      <c r="E313" s="183"/>
      <c r="F313" s="78">
        <f aca="true" t="shared" si="19" ref="F313:G316">F314</f>
        <v>368829</v>
      </c>
      <c r="G313" s="78">
        <f t="shared" si="19"/>
        <v>368829</v>
      </c>
    </row>
    <row r="314" spans="1:7" ht="62.25">
      <c r="A314" s="355" t="s">
        <v>668</v>
      </c>
      <c r="B314" s="122" t="s">
        <v>52</v>
      </c>
      <c r="C314" s="162" t="s">
        <v>46</v>
      </c>
      <c r="D314" s="154" t="s">
        <v>467</v>
      </c>
      <c r="E314" s="183"/>
      <c r="F314" s="78">
        <f t="shared" si="19"/>
        <v>368829</v>
      </c>
      <c r="G314" s="78">
        <f t="shared" si="19"/>
        <v>368829</v>
      </c>
    </row>
    <row r="315" spans="1:7" ht="30.75">
      <c r="A315" s="322" t="s">
        <v>279</v>
      </c>
      <c r="B315" s="122" t="s">
        <v>52</v>
      </c>
      <c r="C315" s="162" t="s">
        <v>46</v>
      </c>
      <c r="D315" s="126" t="s">
        <v>510</v>
      </c>
      <c r="E315" s="183"/>
      <c r="F315" s="78">
        <f t="shared" si="19"/>
        <v>368829</v>
      </c>
      <c r="G315" s="78">
        <f t="shared" si="19"/>
        <v>368829</v>
      </c>
    </row>
    <row r="316" spans="1:7" ht="15">
      <c r="A316" s="323" t="s">
        <v>40</v>
      </c>
      <c r="B316" s="119" t="s">
        <v>52</v>
      </c>
      <c r="C316" s="161" t="s">
        <v>46</v>
      </c>
      <c r="D316" s="142" t="s">
        <v>296</v>
      </c>
      <c r="E316" s="188"/>
      <c r="F316" s="82">
        <f t="shared" si="19"/>
        <v>368829</v>
      </c>
      <c r="G316" s="82">
        <f t="shared" si="19"/>
        <v>368829</v>
      </c>
    </row>
    <row r="317" spans="1:7" ht="15">
      <c r="A317" s="323" t="s">
        <v>332</v>
      </c>
      <c r="B317" s="119" t="s">
        <v>52</v>
      </c>
      <c r="C317" s="161" t="s">
        <v>46</v>
      </c>
      <c r="D317" s="142" t="s">
        <v>296</v>
      </c>
      <c r="E317" s="161" t="s">
        <v>378</v>
      </c>
      <c r="F317" s="82">
        <f>'Ведомственная 20-21'!G335</f>
        <v>368829</v>
      </c>
      <c r="G317" s="82">
        <f>'Ведомственная 20-21'!H335</f>
        <v>368829</v>
      </c>
    </row>
    <row r="318" spans="1:7" ht="15">
      <c r="A318" s="319" t="s">
        <v>57</v>
      </c>
      <c r="B318" s="122" t="s">
        <v>52</v>
      </c>
      <c r="C318" s="162" t="s">
        <v>49</v>
      </c>
      <c r="D318" s="183"/>
      <c r="E318" s="183"/>
      <c r="F318" s="78">
        <f>F319+F325</f>
        <v>1753200</v>
      </c>
      <c r="G318" s="78">
        <f>G319+G325</f>
        <v>1753200</v>
      </c>
    </row>
    <row r="319" spans="1:7" ht="46.5">
      <c r="A319" s="211" t="s">
        <v>628</v>
      </c>
      <c r="B319" s="122" t="s">
        <v>52</v>
      </c>
      <c r="C319" s="162" t="s">
        <v>49</v>
      </c>
      <c r="D319" s="154" t="s">
        <v>448</v>
      </c>
      <c r="E319" s="162"/>
      <c r="F319" s="78">
        <f aca="true" t="shared" si="20" ref="F319:G321">F320</f>
        <v>1461000</v>
      </c>
      <c r="G319" s="78">
        <f t="shared" si="20"/>
        <v>1461000</v>
      </c>
    </row>
    <row r="320" spans="1:7" ht="78">
      <c r="A320" s="211" t="s">
        <v>669</v>
      </c>
      <c r="B320" s="122" t="s">
        <v>52</v>
      </c>
      <c r="C320" s="162" t="s">
        <v>49</v>
      </c>
      <c r="D320" s="154" t="s">
        <v>464</v>
      </c>
      <c r="E320" s="183"/>
      <c r="F320" s="78">
        <f t="shared" si="20"/>
        <v>1461000</v>
      </c>
      <c r="G320" s="78">
        <f t="shared" si="20"/>
        <v>1461000</v>
      </c>
    </row>
    <row r="321" spans="1:7" ht="46.5">
      <c r="A321" s="322" t="s">
        <v>250</v>
      </c>
      <c r="B321" s="122" t="s">
        <v>52</v>
      </c>
      <c r="C321" s="162" t="s">
        <v>49</v>
      </c>
      <c r="D321" s="126" t="s">
        <v>528</v>
      </c>
      <c r="E321" s="183"/>
      <c r="F321" s="78">
        <f t="shared" si="20"/>
        <v>1461000</v>
      </c>
      <c r="G321" s="78">
        <f t="shared" si="20"/>
        <v>1461000</v>
      </c>
    </row>
    <row r="322" spans="1:7" ht="46.5">
      <c r="A322" s="339" t="s">
        <v>23</v>
      </c>
      <c r="B322" s="119" t="s">
        <v>52</v>
      </c>
      <c r="C322" s="161" t="s">
        <v>49</v>
      </c>
      <c r="D322" s="128" t="s">
        <v>251</v>
      </c>
      <c r="E322" s="188"/>
      <c r="F322" s="82">
        <f>F323+F324</f>
        <v>1461000</v>
      </c>
      <c r="G322" s="82">
        <f>G323+G324</f>
        <v>1461000</v>
      </c>
    </row>
    <row r="323" spans="1:7" ht="62.25">
      <c r="A323" s="323" t="s">
        <v>54</v>
      </c>
      <c r="B323" s="119" t="s">
        <v>52</v>
      </c>
      <c r="C323" s="161" t="s">
        <v>49</v>
      </c>
      <c r="D323" s="128" t="s">
        <v>251</v>
      </c>
      <c r="E323" s="161">
        <v>100</v>
      </c>
      <c r="F323" s="82">
        <f>'Ведомственная 20-21'!G207</f>
        <v>1396819</v>
      </c>
      <c r="G323" s="82">
        <f>'Ведомственная 20-21'!H207</f>
        <v>1396819</v>
      </c>
    </row>
    <row r="324" spans="1:7" ht="30.75">
      <c r="A324" s="323" t="s">
        <v>188</v>
      </c>
      <c r="B324" s="119" t="s">
        <v>52</v>
      </c>
      <c r="C324" s="161" t="s">
        <v>49</v>
      </c>
      <c r="D324" s="128" t="s">
        <v>251</v>
      </c>
      <c r="E324" s="161">
        <v>200</v>
      </c>
      <c r="F324" s="82">
        <f>'Ведомственная 20-21'!G208</f>
        <v>64181</v>
      </c>
      <c r="G324" s="82">
        <f>'Ведомственная 20-21'!H208</f>
        <v>64181</v>
      </c>
    </row>
    <row r="325" spans="1:7" ht="46.5">
      <c r="A325" s="196" t="s">
        <v>670</v>
      </c>
      <c r="B325" s="122" t="s">
        <v>52</v>
      </c>
      <c r="C325" s="122" t="s">
        <v>49</v>
      </c>
      <c r="D325" s="154" t="s">
        <v>455</v>
      </c>
      <c r="E325" s="162"/>
      <c r="F325" s="78">
        <f aca="true" t="shared" si="21" ref="F325:G327">F326</f>
        <v>292200</v>
      </c>
      <c r="G325" s="78">
        <f t="shared" si="21"/>
        <v>292200</v>
      </c>
    </row>
    <row r="326" spans="1:7" ht="62.25">
      <c r="A326" s="211" t="s">
        <v>671</v>
      </c>
      <c r="B326" s="122" t="s">
        <v>52</v>
      </c>
      <c r="C326" s="122" t="s">
        <v>49</v>
      </c>
      <c r="D326" s="154" t="s">
        <v>532</v>
      </c>
      <c r="E326" s="183"/>
      <c r="F326" s="78">
        <f t="shared" si="21"/>
        <v>292200</v>
      </c>
      <c r="G326" s="78">
        <f t="shared" si="21"/>
        <v>292200</v>
      </c>
    </row>
    <row r="327" spans="1:7" ht="36.75" customHeight="1">
      <c r="A327" s="211" t="s">
        <v>252</v>
      </c>
      <c r="B327" s="122" t="s">
        <v>52</v>
      </c>
      <c r="C327" s="122" t="s">
        <v>49</v>
      </c>
      <c r="D327" s="126" t="s">
        <v>535</v>
      </c>
      <c r="E327" s="183"/>
      <c r="F327" s="78">
        <f t="shared" si="21"/>
        <v>292200</v>
      </c>
      <c r="G327" s="78">
        <f t="shared" si="21"/>
        <v>292200</v>
      </c>
    </row>
    <row r="328" spans="1:7" ht="46.5">
      <c r="A328" s="321" t="s">
        <v>360</v>
      </c>
      <c r="B328" s="119" t="s">
        <v>52</v>
      </c>
      <c r="C328" s="119" t="s">
        <v>49</v>
      </c>
      <c r="D328" s="142" t="s">
        <v>253</v>
      </c>
      <c r="E328" s="188"/>
      <c r="F328" s="82">
        <f>F329+F330</f>
        <v>292200</v>
      </c>
      <c r="G328" s="82">
        <f>G329+G330</f>
        <v>292200</v>
      </c>
    </row>
    <row r="329" spans="1:7" ht="62.25">
      <c r="A329" s="323" t="s">
        <v>54</v>
      </c>
      <c r="B329" s="119" t="s">
        <v>52</v>
      </c>
      <c r="C329" s="119" t="s">
        <v>49</v>
      </c>
      <c r="D329" s="142" t="s">
        <v>253</v>
      </c>
      <c r="E329" s="161">
        <v>100</v>
      </c>
      <c r="F329" s="82">
        <f>'Ведомственная 20-21'!G213</f>
        <v>290961</v>
      </c>
      <c r="G329" s="82">
        <f>'Ведомственная 20-21'!H213</f>
        <v>290961</v>
      </c>
    </row>
    <row r="330" spans="1:7" ht="30.75">
      <c r="A330" s="323" t="s">
        <v>188</v>
      </c>
      <c r="B330" s="119" t="s">
        <v>52</v>
      </c>
      <c r="C330" s="119" t="s">
        <v>49</v>
      </c>
      <c r="D330" s="142" t="s">
        <v>253</v>
      </c>
      <c r="E330" s="161">
        <v>200</v>
      </c>
      <c r="F330" s="82">
        <f>'Ведомственная 20-21'!G214</f>
        <v>1239</v>
      </c>
      <c r="G330" s="82">
        <f>'Ведомственная 20-21'!H214</f>
        <v>1239</v>
      </c>
    </row>
    <row r="331" spans="1:7" ht="15">
      <c r="A331" s="328" t="s">
        <v>35</v>
      </c>
      <c r="B331" s="150" t="s">
        <v>308</v>
      </c>
      <c r="C331" s="183" t="s">
        <v>372</v>
      </c>
      <c r="D331" s="183" t="s">
        <v>372</v>
      </c>
      <c r="E331" s="183"/>
      <c r="F331" s="78">
        <f aca="true" t="shared" si="22" ref="F331:G336">F332</f>
        <v>254900</v>
      </c>
      <c r="G331" s="78">
        <f t="shared" si="22"/>
        <v>254900</v>
      </c>
    </row>
    <row r="332" spans="1:7" ht="15">
      <c r="A332" s="319" t="s">
        <v>36</v>
      </c>
      <c r="B332" s="122" t="s">
        <v>308</v>
      </c>
      <c r="C332" s="162" t="s">
        <v>43</v>
      </c>
      <c r="D332" s="183" t="s">
        <v>372</v>
      </c>
      <c r="E332" s="183"/>
      <c r="F332" s="78">
        <f t="shared" si="22"/>
        <v>254900</v>
      </c>
      <c r="G332" s="78">
        <f t="shared" si="22"/>
        <v>254900</v>
      </c>
    </row>
    <row r="333" spans="1:7" ht="63" customHeight="1">
      <c r="A333" s="211" t="s">
        <v>656</v>
      </c>
      <c r="B333" s="122" t="s">
        <v>308</v>
      </c>
      <c r="C333" s="122" t="s">
        <v>43</v>
      </c>
      <c r="D333" s="154" t="s">
        <v>460</v>
      </c>
      <c r="E333" s="241"/>
      <c r="F333" s="78">
        <f t="shared" si="22"/>
        <v>254900</v>
      </c>
      <c r="G333" s="78">
        <f t="shared" si="22"/>
        <v>254900</v>
      </c>
    </row>
    <row r="334" spans="1:7" ht="93">
      <c r="A334" s="328" t="s">
        <v>672</v>
      </c>
      <c r="B334" s="122" t="s">
        <v>308</v>
      </c>
      <c r="C334" s="122" t="s">
        <v>43</v>
      </c>
      <c r="D334" s="154" t="s">
        <v>463</v>
      </c>
      <c r="E334" s="141"/>
      <c r="F334" s="78">
        <f>F335+F338</f>
        <v>254900</v>
      </c>
      <c r="G334" s="78">
        <f>G335+G338</f>
        <v>254900</v>
      </c>
    </row>
    <row r="335" spans="1:7" ht="62.25">
      <c r="A335" s="322" t="s">
        <v>263</v>
      </c>
      <c r="B335" s="122" t="s">
        <v>308</v>
      </c>
      <c r="C335" s="122" t="s">
        <v>43</v>
      </c>
      <c r="D335" s="126" t="s">
        <v>529</v>
      </c>
      <c r="E335" s="139"/>
      <c r="F335" s="78">
        <f t="shared" si="22"/>
        <v>244900</v>
      </c>
      <c r="G335" s="78">
        <f t="shared" si="22"/>
        <v>244900</v>
      </c>
    </row>
    <row r="336" spans="1:7" ht="62.25">
      <c r="A336" s="323" t="s">
        <v>307</v>
      </c>
      <c r="B336" s="119" t="s">
        <v>308</v>
      </c>
      <c r="C336" s="119" t="s">
        <v>43</v>
      </c>
      <c r="D336" s="128" t="s">
        <v>264</v>
      </c>
      <c r="E336" s="138"/>
      <c r="F336" s="82">
        <f t="shared" si="22"/>
        <v>244900</v>
      </c>
      <c r="G336" s="82">
        <f t="shared" si="22"/>
        <v>244900</v>
      </c>
    </row>
    <row r="337" spans="1:7" ht="30.75">
      <c r="A337" s="323" t="s">
        <v>188</v>
      </c>
      <c r="B337" s="119" t="s">
        <v>308</v>
      </c>
      <c r="C337" s="119" t="s">
        <v>43</v>
      </c>
      <c r="D337" s="128" t="s">
        <v>264</v>
      </c>
      <c r="E337" s="143">
        <v>200</v>
      </c>
      <c r="F337" s="82">
        <f>'Ведомственная 20-21'!G221</f>
        <v>244900</v>
      </c>
      <c r="G337" s="82">
        <f>'Ведомственная 20-21'!H221</f>
        <v>244900</v>
      </c>
    </row>
    <row r="338" spans="1:7" ht="52.5" customHeight="1">
      <c r="A338" s="322" t="s">
        <v>414</v>
      </c>
      <c r="B338" s="122" t="s">
        <v>308</v>
      </c>
      <c r="C338" s="122" t="s">
        <v>43</v>
      </c>
      <c r="D338" s="126" t="s">
        <v>530</v>
      </c>
      <c r="E338" s="139"/>
      <c r="F338" s="78">
        <f>F339</f>
        <v>10000</v>
      </c>
      <c r="G338" s="78">
        <f>G339</f>
        <v>10000</v>
      </c>
    </row>
    <row r="339" spans="1:7" ht="62.25">
      <c r="A339" s="320" t="s">
        <v>307</v>
      </c>
      <c r="B339" s="119" t="s">
        <v>308</v>
      </c>
      <c r="C339" s="119" t="s">
        <v>43</v>
      </c>
      <c r="D339" s="128" t="s">
        <v>413</v>
      </c>
      <c r="E339" s="138"/>
      <c r="F339" s="82">
        <f>F340</f>
        <v>10000</v>
      </c>
      <c r="G339" s="82">
        <f>G340</f>
        <v>10000</v>
      </c>
    </row>
    <row r="340" spans="1:7" ht="30.75">
      <c r="A340" s="320" t="s">
        <v>188</v>
      </c>
      <c r="B340" s="119" t="s">
        <v>308</v>
      </c>
      <c r="C340" s="119" t="s">
        <v>43</v>
      </c>
      <c r="D340" s="128" t="s">
        <v>413</v>
      </c>
      <c r="E340" s="130">
        <v>200</v>
      </c>
      <c r="F340" s="82">
        <f>'Ведомственная 20-21'!G224</f>
        <v>10000</v>
      </c>
      <c r="G340" s="82">
        <f>'Ведомственная 20-21'!H224</f>
        <v>10000</v>
      </c>
    </row>
    <row r="341" spans="1:7" ht="46.5">
      <c r="A341" s="328" t="s">
        <v>313</v>
      </c>
      <c r="B341" s="150" t="s">
        <v>319</v>
      </c>
      <c r="C341" s="161"/>
      <c r="D341" s="183" t="s">
        <v>372</v>
      </c>
      <c r="E341" s="183"/>
      <c r="F341" s="78">
        <f>F342</f>
        <v>4069057</v>
      </c>
      <c r="G341" s="78">
        <f>G342</f>
        <v>3785169</v>
      </c>
    </row>
    <row r="342" spans="1:7" ht="46.5">
      <c r="A342" s="319" t="s">
        <v>53</v>
      </c>
      <c r="B342" s="122" t="s">
        <v>319</v>
      </c>
      <c r="C342" s="162" t="s">
        <v>43</v>
      </c>
      <c r="D342" s="242" t="s">
        <v>372</v>
      </c>
      <c r="E342" s="243"/>
      <c r="F342" s="78">
        <f>F343</f>
        <v>4069057</v>
      </c>
      <c r="G342" s="78">
        <f>G343</f>
        <v>3785169</v>
      </c>
    </row>
    <row r="343" spans="1:7" ht="46.5">
      <c r="A343" s="211" t="s">
        <v>673</v>
      </c>
      <c r="B343" s="122" t="s">
        <v>319</v>
      </c>
      <c r="C343" s="162" t="s">
        <v>43</v>
      </c>
      <c r="D343" s="154" t="s">
        <v>443</v>
      </c>
      <c r="E343" s="243"/>
      <c r="F343" s="78">
        <f>F347</f>
        <v>4069057</v>
      </c>
      <c r="G343" s="78">
        <f>G347</f>
        <v>3785169</v>
      </c>
    </row>
    <row r="344" spans="1:7" ht="62.25">
      <c r="A344" s="211" t="s">
        <v>674</v>
      </c>
      <c r="B344" s="122" t="s">
        <v>319</v>
      </c>
      <c r="C344" s="162" t="s">
        <v>43</v>
      </c>
      <c r="D344" s="154" t="s">
        <v>462</v>
      </c>
      <c r="E344" s="243"/>
      <c r="F344" s="78">
        <f aca="true" t="shared" si="23" ref="F344:G346">F345</f>
        <v>4069057</v>
      </c>
      <c r="G344" s="78">
        <f t="shared" si="23"/>
        <v>3785169</v>
      </c>
    </row>
    <row r="345" spans="1:7" ht="46.5">
      <c r="A345" s="322" t="s">
        <v>277</v>
      </c>
      <c r="B345" s="122" t="s">
        <v>319</v>
      </c>
      <c r="C345" s="162" t="s">
        <v>43</v>
      </c>
      <c r="D345" s="199" t="s">
        <v>531</v>
      </c>
      <c r="E345" s="243"/>
      <c r="F345" s="78">
        <f t="shared" si="23"/>
        <v>4069057</v>
      </c>
      <c r="G345" s="78">
        <f t="shared" si="23"/>
        <v>3785169</v>
      </c>
    </row>
    <row r="346" spans="1:7" ht="46.5">
      <c r="A346" s="339" t="s">
        <v>260</v>
      </c>
      <c r="B346" s="119" t="s">
        <v>319</v>
      </c>
      <c r="C346" s="161" t="s">
        <v>43</v>
      </c>
      <c r="D346" s="190" t="s">
        <v>276</v>
      </c>
      <c r="E346" s="244"/>
      <c r="F346" s="82">
        <f t="shared" si="23"/>
        <v>4069057</v>
      </c>
      <c r="G346" s="82">
        <f t="shared" si="23"/>
        <v>3785169</v>
      </c>
    </row>
    <row r="347" spans="1:7" ht="24" customHeight="1">
      <c r="A347" s="190" t="s">
        <v>331</v>
      </c>
      <c r="B347" s="119" t="s">
        <v>319</v>
      </c>
      <c r="C347" s="161" t="s">
        <v>43</v>
      </c>
      <c r="D347" s="190" t="s">
        <v>276</v>
      </c>
      <c r="E347" s="143">
        <v>500</v>
      </c>
      <c r="F347" s="82">
        <f>'Ведомственная 20-21'!G265</f>
        <v>4069057</v>
      </c>
      <c r="G347" s="82">
        <f>'Ведомственная 20-21'!H265</f>
        <v>3785169</v>
      </c>
    </row>
  </sheetData>
  <sheetProtection/>
  <mergeCells count="4">
    <mergeCell ref="D1:G1"/>
    <mergeCell ref="D2:G2"/>
    <mergeCell ref="D3:G3"/>
    <mergeCell ref="A5:G5"/>
  </mergeCells>
  <printOptions/>
  <pageMargins left="0.7086614173228347" right="0.1968503937007874" top="0.7480314960629921" bottom="0.7480314960629921" header="0.31496062992125984" footer="0.31496062992125984"/>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402"/>
  <sheetViews>
    <sheetView showZeros="0" view="pageBreakPreview" zoomScale="90" zoomScaleNormal="75" zoomScaleSheetLayoutView="90" zoomScalePageLayoutView="0" workbookViewId="0" topLeftCell="A1">
      <selection activeCell="A9" sqref="A9"/>
    </sheetView>
  </sheetViews>
  <sheetFormatPr defaultColWidth="9.125" defaultRowHeight="12.75"/>
  <cols>
    <col min="1" max="1" width="67.875" style="98" customWidth="1"/>
    <col min="2" max="2" width="8.50390625" style="83" customWidth="1"/>
    <col min="3" max="3" width="5.625" style="83" customWidth="1"/>
    <col min="4" max="4" width="6.50390625" style="83" customWidth="1"/>
    <col min="5" max="5" width="16.50390625" style="83" customWidth="1"/>
    <col min="6" max="6" width="6.375" style="83" customWidth="1"/>
    <col min="7" max="7" width="17.875" style="83" customWidth="1"/>
    <col min="8" max="16384" width="9.125" style="3" customWidth="1"/>
  </cols>
  <sheetData>
    <row r="1" spans="2:7" ht="16.5" customHeight="1">
      <c r="B1" s="377" t="s">
        <v>255</v>
      </c>
      <c r="C1" s="377"/>
      <c r="D1" s="377"/>
      <c r="E1" s="377"/>
      <c r="F1" s="377"/>
      <c r="G1" s="377"/>
    </row>
    <row r="2" spans="1:7" s="2" customFormat="1" ht="16.5" customHeight="1">
      <c r="A2" s="102"/>
      <c r="B2" s="380" t="s">
        <v>164</v>
      </c>
      <c r="C2" s="380"/>
      <c r="D2" s="380"/>
      <c r="E2" s="380"/>
      <c r="F2" s="380"/>
      <c r="G2" s="380"/>
    </row>
    <row r="3" spans="1:7" s="2" customFormat="1" ht="16.5" customHeight="1">
      <c r="A3" s="103" t="s">
        <v>204</v>
      </c>
      <c r="B3" s="377" t="s">
        <v>703</v>
      </c>
      <c r="C3" s="377"/>
      <c r="D3" s="377"/>
      <c r="E3" s="377"/>
      <c r="F3" s="377"/>
      <c r="G3" s="377"/>
    </row>
    <row r="4" spans="1:7" s="2" customFormat="1" ht="51" customHeight="1">
      <c r="A4" s="104"/>
      <c r="B4" s="378" t="s">
        <v>561</v>
      </c>
      <c r="C4" s="378"/>
      <c r="D4" s="378"/>
      <c r="E4" s="378"/>
      <c r="F4" s="378"/>
      <c r="G4" s="378"/>
    </row>
    <row r="5" spans="1:7" s="2" customFormat="1" ht="5.25" customHeight="1">
      <c r="A5" s="103" t="s">
        <v>204</v>
      </c>
      <c r="B5" s="382"/>
      <c r="C5" s="382"/>
      <c r="D5" s="382"/>
      <c r="E5" s="382"/>
      <c r="F5" s="382"/>
      <c r="G5" s="382"/>
    </row>
    <row r="6" spans="1:7" s="2" customFormat="1" ht="18.75" customHeight="1" hidden="1">
      <c r="A6" s="103" t="s">
        <v>204</v>
      </c>
      <c r="B6" s="382"/>
      <c r="C6" s="382"/>
      <c r="D6" s="382"/>
      <c r="E6" s="382"/>
      <c r="F6" s="382"/>
      <c r="G6" s="382"/>
    </row>
    <row r="7" spans="1:7" s="2" customFormat="1" ht="15" hidden="1">
      <c r="A7" s="103" t="s">
        <v>204</v>
      </c>
      <c r="B7" s="105"/>
      <c r="C7" s="69"/>
      <c r="D7" s="69"/>
      <c r="E7" s="69"/>
      <c r="F7" s="69"/>
      <c r="G7" s="69"/>
    </row>
    <row r="8" spans="1:7" s="2" customFormat="1" ht="6.75" customHeight="1">
      <c r="A8" s="103" t="s">
        <v>204</v>
      </c>
      <c r="B8" s="106"/>
      <c r="C8" s="107"/>
      <c r="D8" s="107"/>
      <c r="E8" s="107"/>
      <c r="F8" s="108"/>
      <c r="G8" s="87"/>
    </row>
    <row r="9" spans="1:7" s="2" customFormat="1" ht="20.25">
      <c r="A9" s="109" t="s">
        <v>190</v>
      </c>
      <c r="B9" s="110"/>
      <c r="C9" s="111"/>
      <c r="D9" s="111"/>
      <c r="E9" s="111"/>
      <c r="F9" s="111"/>
      <c r="G9" s="87"/>
    </row>
    <row r="10" spans="1:7" s="2" customFormat="1" ht="22.5" customHeight="1">
      <c r="A10" s="381" t="s">
        <v>566</v>
      </c>
      <c r="B10" s="381"/>
      <c r="C10" s="112"/>
      <c r="D10" s="112"/>
      <c r="E10" s="366"/>
      <c r="F10" s="366"/>
      <c r="G10" s="87"/>
    </row>
    <row r="11" spans="1:7" s="2" customFormat="1" ht="20.25" hidden="1">
      <c r="A11" s="113"/>
      <c r="B11" s="114"/>
      <c r="C11" s="112"/>
      <c r="D11" s="112"/>
      <c r="E11" s="366"/>
      <c r="F11" s="366"/>
      <c r="G11" s="87"/>
    </row>
    <row r="12" spans="1:7" s="2" customFormat="1" ht="14.25" customHeight="1">
      <c r="A12" s="115" t="s">
        <v>204</v>
      </c>
      <c r="B12" s="112"/>
      <c r="C12" s="112"/>
      <c r="D12" s="112"/>
      <c r="E12" s="366"/>
      <c r="F12" s="366"/>
      <c r="G12" s="88" t="s">
        <v>13</v>
      </c>
    </row>
    <row r="13" spans="1:7" s="4" customFormat="1" ht="31.5" customHeight="1">
      <c r="A13" s="379" t="s">
        <v>29</v>
      </c>
      <c r="B13" s="379" t="s">
        <v>31</v>
      </c>
      <c r="C13" s="379" t="s">
        <v>325</v>
      </c>
      <c r="D13" s="379" t="s">
        <v>326</v>
      </c>
      <c r="E13" s="379" t="s">
        <v>327</v>
      </c>
      <c r="F13" s="379" t="s">
        <v>328</v>
      </c>
      <c r="G13" s="379" t="s">
        <v>363</v>
      </c>
    </row>
    <row r="14" spans="1:7" s="4" customFormat="1" ht="3.75" customHeight="1">
      <c r="A14" s="379"/>
      <c r="B14" s="379"/>
      <c r="C14" s="379"/>
      <c r="D14" s="379"/>
      <c r="E14" s="379"/>
      <c r="F14" s="379"/>
      <c r="G14" s="379"/>
    </row>
    <row r="15" spans="1:7" s="62" customFormat="1" ht="15">
      <c r="A15" s="130">
        <v>1</v>
      </c>
      <c r="B15" s="76">
        <v>2</v>
      </c>
      <c r="C15" s="76">
        <v>3</v>
      </c>
      <c r="D15" s="76">
        <v>4</v>
      </c>
      <c r="E15" s="76">
        <v>5</v>
      </c>
      <c r="F15" s="76">
        <v>6</v>
      </c>
      <c r="G15" s="76">
        <v>7</v>
      </c>
    </row>
    <row r="16" spans="1:7" s="9" customFormat="1" ht="16.5" customHeight="1">
      <c r="A16" s="317" t="s">
        <v>193</v>
      </c>
      <c r="B16" s="116"/>
      <c r="C16" s="116"/>
      <c r="D16" s="116"/>
      <c r="E16" s="117"/>
      <c r="F16" s="116"/>
      <c r="G16" s="77">
        <f>G17+G248+G289+G359+G390</f>
        <v>327707965</v>
      </c>
    </row>
    <row r="17" spans="1:7" s="63" customFormat="1" ht="15">
      <c r="A17" s="318" t="s">
        <v>41</v>
      </c>
      <c r="B17" s="118" t="s">
        <v>42</v>
      </c>
      <c r="C17" s="119"/>
      <c r="D17" s="119"/>
      <c r="E17" s="120"/>
      <c r="F17" s="119"/>
      <c r="G17" s="78">
        <f>G18+G110+G139+G175+G182+G199+G212+G238+G205</f>
        <v>48265061</v>
      </c>
    </row>
    <row r="18" spans="1:7" s="64" customFormat="1" ht="16.5" customHeight="1">
      <c r="A18" s="319" t="s">
        <v>15</v>
      </c>
      <c r="B18" s="118" t="s">
        <v>42</v>
      </c>
      <c r="C18" s="122" t="s">
        <v>43</v>
      </c>
      <c r="D18" s="122"/>
      <c r="E18" s="123"/>
      <c r="F18" s="365"/>
      <c r="G18" s="79">
        <f>G19+G24+G42+G47</f>
        <v>33738122</v>
      </c>
    </row>
    <row r="19" spans="1:7" s="65" customFormat="1" ht="36" customHeight="1">
      <c r="A19" s="319" t="s">
        <v>17</v>
      </c>
      <c r="B19" s="118" t="s">
        <v>42</v>
      </c>
      <c r="C19" s="122" t="s">
        <v>43</v>
      </c>
      <c r="D19" s="122" t="s">
        <v>44</v>
      </c>
      <c r="E19" s="124"/>
      <c r="F19" s="365"/>
      <c r="G19" s="80">
        <f>G20</f>
        <v>1389567</v>
      </c>
    </row>
    <row r="20" spans="1:7" s="66" customFormat="1" ht="33" customHeight="1">
      <c r="A20" s="126" t="s">
        <v>212</v>
      </c>
      <c r="B20" s="118" t="s">
        <v>42</v>
      </c>
      <c r="C20" s="122" t="s">
        <v>43</v>
      </c>
      <c r="D20" s="122" t="s">
        <v>44</v>
      </c>
      <c r="E20" s="126" t="s">
        <v>433</v>
      </c>
      <c r="F20" s="365"/>
      <c r="G20" s="80">
        <f>G23</f>
        <v>1389567</v>
      </c>
    </row>
    <row r="21" spans="1:7" s="67" customFormat="1" ht="18" customHeight="1">
      <c r="A21" s="126" t="s">
        <v>213</v>
      </c>
      <c r="B21" s="127" t="s">
        <v>42</v>
      </c>
      <c r="C21" s="119" t="s">
        <v>43</v>
      </c>
      <c r="D21" s="119" t="s">
        <v>44</v>
      </c>
      <c r="E21" s="128" t="s">
        <v>434</v>
      </c>
      <c r="F21" s="119"/>
      <c r="G21" s="81">
        <f>G22</f>
        <v>1389567</v>
      </c>
    </row>
    <row r="22" spans="1:7" s="66" customFormat="1" ht="33" customHeight="1">
      <c r="A22" s="320" t="s">
        <v>214</v>
      </c>
      <c r="B22" s="127" t="s">
        <v>42</v>
      </c>
      <c r="C22" s="119" t="s">
        <v>43</v>
      </c>
      <c r="D22" s="119" t="s">
        <v>44</v>
      </c>
      <c r="E22" s="120" t="s">
        <v>209</v>
      </c>
      <c r="F22" s="365"/>
      <c r="G22" s="81">
        <f>G23</f>
        <v>1389567</v>
      </c>
    </row>
    <row r="23" spans="1:7" s="63" customFormat="1" ht="63.75" customHeight="1">
      <c r="A23" s="320" t="s">
        <v>54</v>
      </c>
      <c r="B23" s="127" t="s">
        <v>42</v>
      </c>
      <c r="C23" s="119" t="s">
        <v>43</v>
      </c>
      <c r="D23" s="119" t="s">
        <v>44</v>
      </c>
      <c r="E23" s="120" t="s">
        <v>209</v>
      </c>
      <c r="F23" s="130">
        <v>100</v>
      </c>
      <c r="G23" s="81">
        <v>1389567</v>
      </c>
    </row>
    <row r="24" spans="1:7" s="11" customFormat="1" ht="52.5" customHeight="1">
      <c r="A24" s="319" t="s">
        <v>330</v>
      </c>
      <c r="B24" s="118" t="s">
        <v>42</v>
      </c>
      <c r="C24" s="122" t="s">
        <v>43</v>
      </c>
      <c r="D24" s="122" t="s">
        <v>46</v>
      </c>
      <c r="E24" s="131"/>
      <c r="F24" s="365"/>
      <c r="G24" s="78">
        <f>G25+G30+G35</f>
        <v>13388502</v>
      </c>
    </row>
    <row r="25" spans="1:7" s="6" customFormat="1" ht="17.25" customHeight="1">
      <c r="A25" s="126" t="s">
        <v>37</v>
      </c>
      <c r="B25" s="118" t="s">
        <v>42</v>
      </c>
      <c r="C25" s="122" t="s">
        <v>43</v>
      </c>
      <c r="D25" s="122" t="s">
        <v>46</v>
      </c>
      <c r="E25" s="126" t="s">
        <v>437</v>
      </c>
      <c r="F25" s="365"/>
      <c r="G25" s="78">
        <f>G26</f>
        <v>13053088</v>
      </c>
    </row>
    <row r="26" spans="1:7" s="7" customFormat="1" ht="30" customHeight="1">
      <c r="A26" s="126" t="s">
        <v>39</v>
      </c>
      <c r="B26" s="127" t="s">
        <v>42</v>
      </c>
      <c r="C26" s="119" t="s">
        <v>43</v>
      </c>
      <c r="D26" s="119" t="s">
        <v>46</v>
      </c>
      <c r="E26" s="126" t="s">
        <v>438</v>
      </c>
      <c r="F26" s="130"/>
      <c r="G26" s="82">
        <f>G27</f>
        <v>13053088</v>
      </c>
    </row>
    <row r="27" spans="1:7" s="7" customFormat="1" ht="30.75">
      <c r="A27" s="321" t="s">
        <v>208</v>
      </c>
      <c r="B27" s="127" t="s">
        <v>42</v>
      </c>
      <c r="C27" s="119" t="s">
        <v>43</v>
      </c>
      <c r="D27" s="119" t="s">
        <v>46</v>
      </c>
      <c r="E27" s="128" t="s">
        <v>10</v>
      </c>
      <c r="F27" s="130"/>
      <c r="G27" s="82">
        <f>G28+G29</f>
        <v>13053088</v>
      </c>
    </row>
    <row r="28" spans="1:7" s="10" customFormat="1" ht="50.25" customHeight="1">
      <c r="A28" s="320" t="s">
        <v>54</v>
      </c>
      <c r="B28" s="127" t="s">
        <v>42</v>
      </c>
      <c r="C28" s="119" t="s">
        <v>43</v>
      </c>
      <c r="D28" s="119" t="s">
        <v>46</v>
      </c>
      <c r="E28" s="128" t="s">
        <v>10</v>
      </c>
      <c r="F28" s="130">
        <v>100</v>
      </c>
      <c r="G28" s="82">
        <f>12325318+3000</f>
        <v>12328318</v>
      </c>
    </row>
    <row r="29" spans="1:7" s="12" customFormat="1" ht="33" customHeight="1">
      <c r="A29" s="320" t="s">
        <v>188</v>
      </c>
      <c r="B29" s="127" t="s">
        <v>42</v>
      </c>
      <c r="C29" s="119" t="s">
        <v>43</v>
      </c>
      <c r="D29" s="119" t="s">
        <v>46</v>
      </c>
      <c r="E29" s="128" t="s">
        <v>10</v>
      </c>
      <c r="F29" s="130">
        <v>200</v>
      </c>
      <c r="G29" s="82">
        <v>724770</v>
      </c>
    </row>
    <row r="30" spans="1:7" s="6" customFormat="1" ht="62.25">
      <c r="A30" s="319" t="s">
        <v>665</v>
      </c>
      <c r="B30" s="118" t="s">
        <v>42</v>
      </c>
      <c r="C30" s="122" t="s">
        <v>43</v>
      </c>
      <c r="D30" s="122" t="s">
        <v>46</v>
      </c>
      <c r="E30" s="126" t="s">
        <v>439</v>
      </c>
      <c r="F30" s="365"/>
      <c r="G30" s="78">
        <f>G31</f>
        <v>29220</v>
      </c>
    </row>
    <row r="31" spans="1:7" s="5" customFormat="1" ht="100.5" customHeight="1">
      <c r="A31" s="319" t="s">
        <v>666</v>
      </c>
      <c r="B31" s="118" t="s">
        <v>42</v>
      </c>
      <c r="C31" s="122" t="s">
        <v>43</v>
      </c>
      <c r="D31" s="122" t="s">
        <v>46</v>
      </c>
      <c r="E31" s="126" t="s">
        <v>440</v>
      </c>
      <c r="F31" s="365"/>
      <c r="G31" s="78">
        <f>G32</f>
        <v>29220</v>
      </c>
    </row>
    <row r="32" spans="1:7" s="5" customFormat="1" ht="69" customHeight="1">
      <c r="A32" s="319" t="s">
        <v>154</v>
      </c>
      <c r="B32" s="118" t="s">
        <v>42</v>
      </c>
      <c r="C32" s="122" t="s">
        <v>43</v>
      </c>
      <c r="D32" s="122" t="s">
        <v>46</v>
      </c>
      <c r="E32" s="126" t="s">
        <v>524</v>
      </c>
      <c r="F32" s="365"/>
      <c r="G32" s="78">
        <f>G33</f>
        <v>29220</v>
      </c>
    </row>
    <row r="33" spans="1:7" s="5" customFormat="1" ht="49.5" customHeight="1">
      <c r="A33" s="319" t="s">
        <v>359</v>
      </c>
      <c r="B33" s="118" t="s">
        <v>42</v>
      </c>
      <c r="C33" s="122" t="s">
        <v>43</v>
      </c>
      <c r="D33" s="122" t="s">
        <v>46</v>
      </c>
      <c r="E33" s="126" t="s">
        <v>261</v>
      </c>
      <c r="F33" s="365"/>
      <c r="G33" s="78">
        <f>G34</f>
        <v>29220</v>
      </c>
    </row>
    <row r="34" spans="1:7" s="5" customFormat="1" ht="18" customHeight="1">
      <c r="A34" s="320" t="s">
        <v>54</v>
      </c>
      <c r="B34" s="127" t="s">
        <v>42</v>
      </c>
      <c r="C34" s="119" t="s">
        <v>43</v>
      </c>
      <c r="D34" s="119" t="s">
        <v>46</v>
      </c>
      <c r="E34" s="128" t="s">
        <v>261</v>
      </c>
      <c r="F34" s="130">
        <v>100</v>
      </c>
      <c r="G34" s="82">
        <v>29220</v>
      </c>
    </row>
    <row r="35" spans="1:7" s="5" customFormat="1" ht="18" customHeight="1">
      <c r="A35" s="319" t="s">
        <v>38</v>
      </c>
      <c r="B35" s="118" t="s">
        <v>42</v>
      </c>
      <c r="C35" s="122" t="s">
        <v>43</v>
      </c>
      <c r="D35" s="122" t="s">
        <v>46</v>
      </c>
      <c r="E35" s="126" t="s">
        <v>441</v>
      </c>
      <c r="F35" s="133"/>
      <c r="G35" s="78">
        <f>G36</f>
        <v>306194</v>
      </c>
    </row>
    <row r="36" spans="1:7" s="5" customFormat="1" ht="38.25" customHeight="1">
      <c r="A36" s="319" t="s">
        <v>5</v>
      </c>
      <c r="B36" s="118" t="s">
        <v>42</v>
      </c>
      <c r="C36" s="122" t="s">
        <v>43</v>
      </c>
      <c r="D36" s="122" t="s">
        <v>46</v>
      </c>
      <c r="E36" s="126" t="s">
        <v>442</v>
      </c>
      <c r="F36" s="133"/>
      <c r="G36" s="78">
        <f>G37+G40</f>
        <v>306194</v>
      </c>
    </row>
    <row r="37" spans="1:7" s="8" customFormat="1" ht="51.75" customHeight="1">
      <c r="A37" s="319" t="s">
        <v>335</v>
      </c>
      <c r="B37" s="118" t="s">
        <v>42</v>
      </c>
      <c r="C37" s="122" t="s">
        <v>43</v>
      </c>
      <c r="D37" s="122" t="s">
        <v>46</v>
      </c>
      <c r="E37" s="126" t="s">
        <v>210</v>
      </c>
      <c r="F37" s="365"/>
      <c r="G37" s="78">
        <f>G38+G39</f>
        <v>292200</v>
      </c>
    </row>
    <row r="38" spans="1:7" s="10" customFormat="1" ht="69" customHeight="1">
      <c r="A38" s="320" t="s">
        <v>54</v>
      </c>
      <c r="B38" s="127" t="s">
        <v>42</v>
      </c>
      <c r="C38" s="119" t="s">
        <v>43</v>
      </c>
      <c r="D38" s="119" t="s">
        <v>46</v>
      </c>
      <c r="E38" s="128" t="s">
        <v>210</v>
      </c>
      <c r="F38" s="130">
        <v>100</v>
      </c>
      <c r="G38" s="82">
        <v>290200</v>
      </c>
    </row>
    <row r="39" spans="1:7" s="13" customFormat="1" ht="33.75" customHeight="1">
      <c r="A39" s="320" t="s">
        <v>188</v>
      </c>
      <c r="B39" s="127" t="s">
        <v>42</v>
      </c>
      <c r="C39" s="119" t="s">
        <v>43</v>
      </c>
      <c r="D39" s="119" t="s">
        <v>46</v>
      </c>
      <c r="E39" s="128" t="s">
        <v>210</v>
      </c>
      <c r="F39" s="130">
        <v>200</v>
      </c>
      <c r="G39" s="82">
        <v>2000</v>
      </c>
    </row>
    <row r="40" spans="1:7" s="13" customFormat="1" ht="33.75" customHeight="1">
      <c r="A40" s="322" t="s">
        <v>208</v>
      </c>
      <c r="B40" s="118" t="s">
        <v>42</v>
      </c>
      <c r="C40" s="358" t="s">
        <v>43</v>
      </c>
      <c r="D40" s="358" t="s">
        <v>46</v>
      </c>
      <c r="E40" s="126" t="s">
        <v>612</v>
      </c>
      <c r="F40" s="133"/>
      <c r="G40" s="78">
        <f>G41</f>
        <v>13994</v>
      </c>
    </row>
    <row r="41" spans="1:7" s="13" customFormat="1" ht="63.75" customHeight="1">
      <c r="A41" s="129" t="s">
        <v>54</v>
      </c>
      <c r="B41" s="127" t="s">
        <v>42</v>
      </c>
      <c r="C41" s="119" t="s">
        <v>43</v>
      </c>
      <c r="D41" s="119" t="s">
        <v>46</v>
      </c>
      <c r="E41" s="128" t="s">
        <v>612</v>
      </c>
      <c r="F41" s="130">
        <v>100</v>
      </c>
      <c r="G41" s="82">
        <v>13994</v>
      </c>
    </row>
    <row r="42" spans="1:7" s="11" customFormat="1" ht="16.5">
      <c r="A42" s="319" t="s">
        <v>200</v>
      </c>
      <c r="B42" s="118" t="s">
        <v>42</v>
      </c>
      <c r="C42" s="122" t="s">
        <v>43</v>
      </c>
      <c r="D42" s="122" t="s">
        <v>308</v>
      </c>
      <c r="E42" s="134"/>
      <c r="F42" s="365"/>
      <c r="G42" s="78">
        <f>G43</f>
        <v>200000</v>
      </c>
    </row>
    <row r="43" spans="1:7" s="14" customFormat="1" ht="15.75">
      <c r="A43" s="126" t="s">
        <v>160</v>
      </c>
      <c r="B43" s="118" t="s">
        <v>42</v>
      </c>
      <c r="C43" s="122" t="s">
        <v>43</v>
      </c>
      <c r="D43" s="122" t="s">
        <v>308</v>
      </c>
      <c r="E43" s="126" t="s">
        <v>446</v>
      </c>
      <c r="F43" s="365"/>
      <c r="G43" s="78">
        <f>G44</f>
        <v>200000</v>
      </c>
    </row>
    <row r="44" spans="1:7" s="14" customFormat="1" ht="30" customHeight="1">
      <c r="A44" s="322" t="s">
        <v>6</v>
      </c>
      <c r="B44" s="118" t="s">
        <v>42</v>
      </c>
      <c r="C44" s="122" t="s">
        <v>43</v>
      </c>
      <c r="D44" s="122" t="s">
        <v>308</v>
      </c>
      <c r="E44" s="126" t="s">
        <v>447</v>
      </c>
      <c r="F44" s="365"/>
      <c r="G44" s="78">
        <f>G45</f>
        <v>200000</v>
      </c>
    </row>
    <row r="45" spans="1:7" s="15" customFormat="1" ht="16.5" customHeight="1">
      <c r="A45" s="321" t="s">
        <v>6</v>
      </c>
      <c r="B45" s="127" t="s">
        <v>42</v>
      </c>
      <c r="C45" s="119" t="s">
        <v>43</v>
      </c>
      <c r="D45" s="119" t="s">
        <v>308</v>
      </c>
      <c r="E45" s="128" t="s">
        <v>211</v>
      </c>
      <c r="F45" s="119"/>
      <c r="G45" s="82">
        <f>G46</f>
        <v>200000</v>
      </c>
    </row>
    <row r="46" spans="1:7" s="16" customFormat="1" ht="15">
      <c r="A46" s="320" t="s">
        <v>311</v>
      </c>
      <c r="B46" s="127" t="s">
        <v>42</v>
      </c>
      <c r="C46" s="119" t="s">
        <v>43</v>
      </c>
      <c r="D46" s="119" t="s">
        <v>308</v>
      </c>
      <c r="E46" s="128" t="s">
        <v>211</v>
      </c>
      <c r="F46" s="130">
        <v>800</v>
      </c>
      <c r="G46" s="82">
        <v>200000</v>
      </c>
    </row>
    <row r="47" spans="1:7" s="11" customFormat="1" ht="16.5">
      <c r="A47" s="319" t="s">
        <v>18</v>
      </c>
      <c r="B47" s="118" t="s">
        <v>42</v>
      </c>
      <c r="C47" s="122" t="s">
        <v>43</v>
      </c>
      <c r="D47" s="122" t="s">
        <v>194</v>
      </c>
      <c r="E47" s="134"/>
      <c r="F47" s="365"/>
      <c r="G47" s="78">
        <f>G48+G77+G82+G88+G93+G97+G70</f>
        <v>18760053</v>
      </c>
    </row>
    <row r="48" spans="1:7" s="12" customFormat="1" ht="35.25" customHeight="1">
      <c r="A48" s="126" t="s">
        <v>628</v>
      </c>
      <c r="B48" s="118" t="s">
        <v>42</v>
      </c>
      <c r="C48" s="122" t="s">
        <v>43</v>
      </c>
      <c r="D48" s="122" t="s">
        <v>194</v>
      </c>
      <c r="E48" s="131" t="s">
        <v>448</v>
      </c>
      <c r="F48" s="133"/>
      <c r="G48" s="78">
        <f>G49+G57+G53</f>
        <v>1242121</v>
      </c>
    </row>
    <row r="49" spans="1:7" s="12" customFormat="1" ht="66" customHeight="1">
      <c r="A49" s="126" t="s">
        <v>675</v>
      </c>
      <c r="B49" s="118" t="s">
        <v>42</v>
      </c>
      <c r="C49" s="122" t="s">
        <v>43</v>
      </c>
      <c r="D49" s="122" t="s">
        <v>194</v>
      </c>
      <c r="E49" s="131" t="s">
        <v>464</v>
      </c>
      <c r="F49" s="133"/>
      <c r="G49" s="78">
        <f>G50</f>
        <v>122900</v>
      </c>
    </row>
    <row r="50" spans="1:7" s="12" customFormat="1" ht="46.5">
      <c r="A50" s="126" t="s">
        <v>215</v>
      </c>
      <c r="B50" s="118" t="s">
        <v>42</v>
      </c>
      <c r="C50" s="122" t="s">
        <v>43</v>
      </c>
      <c r="D50" s="122" t="s">
        <v>194</v>
      </c>
      <c r="E50" s="126" t="s">
        <v>488</v>
      </c>
      <c r="F50" s="133"/>
      <c r="G50" s="78">
        <f>G51</f>
        <v>122900</v>
      </c>
    </row>
    <row r="51" spans="1:7" s="12" customFormat="1" ht="46.5">
      <c r="A51" s="321" t="s">
        <v>1</v>
      </c>
      <c r="B51" s="127" t="s">
        <v>42</v>
      </c>
      <c r="C51" s="119" t="s">
        <v>43</v>
      </c>
      <c r="D51" s="119" t="s">
        <v>194</v>
      </c>
      <c r="E51" s="128" t="s">
        <v>216</v>
      </c>
      <c r="F51" s="130"/>
      <c r="G51" s="82">
        <f>G52</f>
        <v>122900</v>
      </c>
    </row>
    <row r="52" spans="1:7" s="12" customFormat="1" ht="30.75">
      <c r="A52" s="320" t="s">
        <v>55</v>
      </c>
      <c r="B52" s="127" t="s">
        <v>42</v>
      </c>
      <c r="C52" s="119" t="s">
        <v>43</v>
      </c>
      <c r="D52" s="119" t="s">
        <v>194</v>
      </c>
      <c r="E52" s="128" t="s">
        <v>216</v>
      </c>
      <c r="F52" s="130">
        <v>600</v>
      </c>
      <c r="G52" s="82">
        <v>122900</v>
      </c>
    </row>
    <row r="53" spans="1:7" s="12" customFormat="1" ht="66.75" customHeight="1">
      <c r="A53" s="126" t="s">
        <v>676</v>
      </c>
      <c r="B53" s="118" t="s">
        <v>42</v>
      </c>
      <c r="C53" s="122" t="s">
        <v>43</v>
      </c>
      <c r="D53" s="122" t="s">
        <v>194</v>
      </c>
      <c r="E53" s="131" t="s">
        <v>466</v>
      </c>
      <c r="F53" s="133"/>
      <c r="G53" s="78">
        <f>G55</f>
        <v>44000</v>
      </c>
    </row>
    <row r="54" spans="1:7" s="12" customFormat="1" ht="46.5">
      <c r="A54" s="319" t="s">
        <v>217</v>
      </c>
      <c r="B54" s="118" t="s">
        <v>42</v>
      </c>
      <c r="C54" s="122" t="s">
        <v>43</v>
      </c>
      <c r="D54" s="122" t="s">
        <v>194</v>
      </c>
      <c r="E54" s="123" t="s">
        <v>489</v>
      </c>
      <c r="F54" s="133"/>
      <c r="G54" s="78">
        <f>G55</f>
        <v>44000</v>
      </c>
    </row>
    <row r="55" spans="1:7" s="12" customFormat="1" ht="15">
      <c r="A55" s="128" t="s">
        <v>218</v>
      </c>
      <c r="B55" s="127" t="s">
        <v>42</v>
      </c>
      <c r="C55" s="119" t="s">
        <v>43</v>
      </c>
      <c r="D55" s="119" t="s">
        <v>194</v>
      </c>
      <c r="E55" s="128" t="s">
        <v>314</v>
      </c>
      <c r="F55" s="130"/>
      <c r="G55" s="82">
        <f>G56</f>
        <v>44000</v>
      </c>
    </row>
    <row r="56" spans="1:7" s="12" customFormat="1" ht="30.75">
      <c r="A56" s="320" t="s">
        <v>188</v>
      </c>
      <c r="B56" s="127" t="s">
        <v>42</v>
      </c>
      <c r="C56" s="119" t="s">
        <v>43</v>
      </c>
      <c r="D56" s="119" t="s">
        <v>194</v>
      </c>
      <c r="E56" s="128" t="s">
        <v>314</v>
      </c>
      <c r="F56" s="130">
        <v>200</v>
      </c>
      <c r="G56" s="82">
        <v>44000</v>
      </c>
    </row>
    <row r="57" spans="1:7" s="10" customFormat="1" ht="63" customHeight="1">
      <c r="A57" s="126" t="s">
        <v>631</v>
      </c>
      <c r="B57" s="118" t="s">
        <v>42</v>
      </c>
      <c r="C57" s="122" t="s">
        <v>43</v>
      </c>
      <c r="D57" s="122" t="s">
        <v>194</v>
      </c>
      <c r="E57" s="131" t="s">
        <v>465</v>
      </c>
      <c r="F57" s="130"/>
      <c r="G57" s="78">
        <f>G58+G64+G67</f>
        <v>1075221</v>
      </c>
    </row>
    <row r="58" spans="1:7" s="10" customFormat="1" ht="67.5" customHeight="1">
      <c r="A58" s="322" t="s">
        <v>219</v>
      </c>
      <c r="B58" s="118" t="s">
        <v>42</v>
      </c>
      <c r="C58" s="122" t="s">
        <v>43</v>
      </c>
      <c r="D58" s="122" t="s">
        <v>194</v>
      </c>
      <c r="E58" s="126" t="s">
        <v>492</v>
      </c>
      <c r="F58" s="138"/>
      <c r="G58" s="78">
        <f>G59+G62</f>
        <v>954221</v>
      </c>
    </row>
    <row r="59" spans="1:7" s="10" customFormat="1" ht="48" customHeight="1">
      <c r="A59" s="320" t="s">
        <v>0</v>
      </c>
      <c r="B59" s="127" t="s">
        <v>42</v>
      </c>
      <c r="C59" s="119" t="s">
        <v>43</v>
      </c>
      <c r="D59" s="119" t="s">
        <v>194</v>
      </c>
      <c r="E59" s="128" t="s">
        <v>220</v>
      </c>
      <c r="F59" s="138"/>
      <c r="G59" s="78">
        <f>G60+G61</f>
        <v>876600</v>
      </c>
    </row>
    <row r="60" spans="1:7" s="8" customFormat="1" ht="67.5" customHeight="1">
      <c r="A60" s="320" t="s">
        <v>54</v>
      </c>
      <c r="B60" s="127" t="s">
        <v>42</v>
      </c>
      <c r="C60" s="119" t="s">
        <v>43</v>
      </c>
      <c r="D60" s="119" t="s">
        <v>194</v>
      </c>
      <c r="E60" s="128" t="s">
        <v>220</v>
      </c>
      <c r="F60" s="138">
        <v>100</v>
      </c>
      <c r="G60" s="82">
        <v>874600</v>
      </c>
    </row>
    <row r="61" spans="1:7" s="10" customFormat="1" ht="36.75" customHeight="1">
      <c r="A61" s="320" t="s">
        <v>188</v>
      </c>
      <c r="B61" s="127" t="s">
        <v>42</v>
      </c>
      <c r="C61" s="119" t="s">
        <v>43</v>
      </c>
      <c r="D61" s="119" t="s">
        <v>194</v>
      </c>
      <c r="E61" s="128" t="s">
        <v>220</v>
      </c>
      <c r="F61" s="138">
        <v>200</v>
      </c>
      <c r="G61" s="82">
        <v>2000</v>
      </c>
    </row>
    <row r="62" spans="1:7" s="10" customFormat="1" ht="36.75" customHeight="1">
      <c r="A62" s="322" t="s">
        <v>208</v>
      </c>
      <c r="B62" s="118" t="s">
        <v>42</v>
      </c>
      <c r="C62" s="358" t="s">
        <v>43</v>
      </c>
      <c r="D62" s="358" t="s">
        <v>194</v>
      </c>
      <c r="E62" s="126" t="s">
        <v>613</v>
      </c>
      <c r="F62" s="138"/>
      <c r="G62" s="78">
        <f>G63</f>
        <v>77621</v>
      </c>
    </row>
    <row r="63" spans="1:7" s="10" customFormat="1" ht="36.75" customHeight="1">
      <c r="A63" s="129" t="s">
        <v>54</v>
      </c>
      <c r="B63" s="127" t="s">
        <v>42</v>
      </c>
      <c r="C63" s="119" t="s">
        <v>43</v>
      </c>
      <c r="D63" s="119" t="s">
        <v>194</v>
      </c>
      <c r="E63" s="128" t="s">
        <v>613</v>
      </c>
      <c r="F63" s="138">
        <v>100</v>
      </c>
      <c r="G63" s="82">
        <v>77621</v>
      </c>
    </row>
    <row r="64" spans="1:7" s="13" customFormat="1" ht="66.75" customHeight="1">
      <c r="A64" s="319" t="s">
        <v>265</v>
      </c>
      <c r="B64" s="118" t="s">
        <v>42</v>
      </c>
      <c r="C64" s="122" t="s">
        <v>43</v>
      </c>
      <c r="D64" s="122" t="s">
        <v>194</v>
      </c>
      <c r="E64" s="126" t="s">
        <v>490</v>
      </c>
      <c r="F64" s="133"/>
      <c r="G64" s="78">
        <f>G65</f>
        <v>5000</v>
      </c>
    </row>
    <row r="65" spans="1:7" s="13" customFormat="1" ht="18.75" customHeight="1">
      <c r="A65" s="128" t="s">
        <v>218</v>
      </c>
      <c r="B65" s="127" t="s">
        <v>42</v>
      </c>
      <c r="C65" s="119" t="s">
        <v>43</v>
      </c>
      <c r="D65" s="119" t="s">
        <v>194</v>
      </c>
      <c r="E65" s="128" t="s">
        <v>222</v>
      </c>
      <c r="F65" s="138"/>
      <c r="G65" s="82">
        <f>G66</f>
        <v>5000</v>
      </c>
    </row>
    <row r="66" spans="1:7" s="13" customFormat="1" ht="36" customHeight="1">
      <c r="A66" s="320" t="s">
        <v>188</v>
      </c>
      <c r="B66" s="127" t="s">
        <v>42</v>
      </c>
      <c r="C66" s="119" t="s">
        <v>43</v>
      </c>
      <c r="D66" s="119" t="s">
        <v>194</v>
      </c>
      <c r="E66" s="128" t="s">
        <v>222</v>
      </c>
      <c r="F66" s="130">
        <v>200</v>
      </c>
      <c r="G66" s="82">
        <v>5000</v>
      </c>
    </row>
    <row r="67" spans="1:7" s="13" customFormat="1" ht="36" customHeight="1">
      <c r="A67" s="322" t="s">
        <v>221</v>
      </c>
      <c r="B67" s="118" t="s">
        <v>42</v>
      </c>
      <c r="C67" s="122" t="s">
        <v>43</v>
      </c>
      <c r="D67" s="122" t="s">
        <v>194</v>
      </c>
      <c r="E67" s="126" t="s">
        <v>491</v>
      </c>
      <c r="F67" s="133"/>
      <c r="G67" s="78">
        <f>G68</f>
        <v>116000</v>
      </c>
    </row>
    <row r="68" spans="1:7" s="13" customFormat="1" ht="22.5" customHeight="1">
      <c r="A68" s="128" t="s">
        <v>218</v>
      </c>
      <c r="B68" s="127" t="s">
        <v>42</v>
      </c>
      <c r="C68" s="119" t="s">
        <v>43</v>
      </c>
      <c r="D68" s="119" t="s">
        <v>194</v>
      </c>
      <c r="E68" s="128" t="s">
        <v>223</v>
      </c>
      <c r="F68" s="138"/>
      <c r="G68" s="82">
        <f>G69</f>
        <v>116000</v>
      </c>
    </row>
    <row r="69" spans="1:7" s="13" customFormat="1" ht="36" customHeight="1">
      <c r="A69" s="320" t="s">
        <v>188</v>
      </c>
      <c r="B69" s="127" t="s">
        <v>42</v>
      </c>
      <c r="C69" s="119" t="s">
        <v>43</v>
      </c>
      <c r="D69" s="119" t="s">
        <v>194</v>
      </c>
      <c r="E69" s="128" t="s">
        <v>223</v>
      </c>
      <c r="F69" s="138">
        <v>200</v>
      </c>
      <c r="G69" s="82">
        <v>116000</v>
      </c>
    </row>
    <row r="70" spans="1:7" s="13" customFormat="1" ht="53.25" customHeight="1">
      <c r="A70" s="319" t="s">
        <v>632</v>
      </c>
      <c r="B70" s="118" t="s">
        <v>42</v>
      </c>
      <c r="C70" s="122" t="s">
        <v>43</v>
      </c>
      <c r="D70" s="122" t="s">
        <v>194</v>
      </c>
      <c r="E70" s="131" t="s">
        <v>449</v>
      </c>
      <c r="F70" s="139"/>
      <c r="G70" s="78">
        <f>G71</f>
        <v>230000</v>
      </c>
    </row>
    <row r="71" spans="1:7" s="13" customFormat="1" ht="83.25" customHeight="1">
      <c r="A71" s="319" t="s">
        <v>633</v>
      </c>
      <c r="B71" s="118" t="s">
        <v>42</v>
      </c>
      <c r="C71" s="122" t="s">
        <v>43</v>
      </c>
      <c r="D71" s="122" t="s">
        <v>194</v>
      </c>
      <c r="E71" s="126" t="s">
        <v>487</v>
      </c>
      <c r="F71" s="139"/>
      <c r="G71" s="78">
        <f>G72</f>
        <v>230000</v>
      </c>
    </row>
    <row r="72" spans="1:7" s="13" customFormat="1" ht="50.25" customHeight="1">
      <c r="A72" s="319" t="s">
        <v>146</v>
      </c>
      <c r="B72" s="118" t="s">
        <v>42</v>
      </c>
      <c r="C72" s="122" t="s">
        <v>43</v>
      </c>
      <c r="D72" s="122" t="s">
        <v>194</v>
      </c>
      <c r="E72" s="126" t="s">
        <v>493</v>
      </c>
      <c r="F72" s="139"/>
      <c r="G72" s="78">
        <f>G73+G75</f>
        <v>230000</v>
      </c>
    </row>
    <row r="73" spans="1:7" s="13" customFormat="1" ht="18" customHeight="1">
      <c r="A73" s="319" t="s">
        <v>357</v>
      </c>
      <c r="B73" s="118" t="s">
        <v>42</v>
      </c>
      <c r="C73" s="122" t="s">
        <v>43</v>
      </c>
      <c r="D73" s="122" t="s">
        <v>194</v>
      </c>
      <c r="E73" s="126" t="s">
        <v>358</v>
      </c>
      <c r="F73" s="139"/>
      <c r="G73" s="78">
        <f>G74</f>
        <v>115000</v>
      </c>
    </row>
    <row r="74" spans="1:7" s="13" customFormat="1" ht="34.5" customHeight="1">
      <c r="A74" s="320" t="s">
        <v>188</v>
      </c>
      <c r="B74" s="127" t="s">
        <v>42</v>
      </c>
      <c r="C74" s="119" t="s">
        <v>43</v>
      </c>
      <c r="D74" s="119" t="s">
        <v>194</v>
      </c>
      <c r="E74" s="128" t="s">
        <v>358</v>
      </c>
      <c r="F74" s="138">
        <v>200</v>
      </c>
      <c r="G74" s="82">
        <v>115000</v>
      </c>
    </row>
    <row r="75" spans="1:7" s="13" customFormat="1" ht="18" customHeight="1">
      <c r="A75" s="319" t="s">
        <v>147</v>
      </c>
      <c r="B75" s="118" t="s">
        <v>42</v>
      </c>
      <c r="C75" s="122" t="s">
        <v>43</v>
      </c>
      <c r="D75" s="122" t="s">
        <v>194</v>
      </c>
      <c r="E75" s="126" t="s">
        <v>148</v>
      </c>
      <c r="F75" s="139"/>
      <c r="G75" s="78">
        <f>G76</f>
        <v>115000</v>
      </c>
    </row>
    <row r="76" spans="1:7" s="13" customFormat="1" ht="36" customHeight="1">
      <c r="A76" s="320" t="s">
        <v>188</v>
      </c>
      <c r="B76" s="127" t="s">
        <v>42</v>
      </c>
      <c r="C76" s="119" t="s">
        <v>43</v>
      </c>
      <c r="D76" s="119" t="s">
        <v>194</v>
      </c>
      <c r="E76" s="128" t="s">
        <v>148</v>
      </c>
      <c r="F76" s="138">
        <v>200</v>
      </c>
      <c r="G76" s="82">
        <v>115000</v>
      </c>
    </row>
    <row r="77" spans="1:7" s="13" customFormat="1" ht="35.25" customHeight="1">
      <c r="A77" s="319" t="s">
        <v>634</v>
      </c>
      <c r="B77" s="118" t="s">
        <v>42</v>
      </c>
      <c r="C77" s="122" t="s">
        <v>43</v>
      </c>
      <c r="D77" s="122" t="s">
        <v>194</v>
      </c>
      <c r="E77" s="131" t="s">
        <v>450</v>
      </c>
      <c r="F77" s="133"/>
      <c r="G77" s="78">
        <f>G78</f>
        <v>45000</v>
      </c>
    </row>
    <row r="78" spans="1:7" s="13" customFormat="1" ht="62.25" customHeight="1">
      <c r="A78" s="319" t="s">
        <v>635</v>
      </c>
      <c r="B78" s="118" t="s">
        <v>42</v>
      </c>
      <c r="C78" s="122" t="s">
        <v>43</v>
      </c>
      <c r="D78" s="122" t="s">
        <v>194</v>
      </c>
      <c r="E78" s="126" t="s">
        <v>486</v>
      </c>
      <c r="F78" s="133"/>
      <c r="G78" s="78">
        <f>G79</f>
        <v>45000</v>
      </c>
    </row>
    <row r="79" spans="1:7" s="13" customFormat="1" ht="51.75" customHeight="1">
      <c r="A79" s="126" t="s">
        <v>34</v>
      </c>
      <c r="B79" s="118" t="s">
        <v>42</v>
      </c>
      <c r="C79" s="122" t="s">
        <v>43</v>
      </c>
      <c r="D79" s="122" t="s">
        <v>194</v>
      </c>
      <c r="E79" s="126" t="s">
        <v>494</v>
      </c>
      <c r="F79" s="133"/>
      <c r="G79" s="78">
        <f>G80</f>
        <v>45000</v>
      </c>
    </row>
    <row r="80" spans="1:7" s="13" customFormat="1" ht="18" customHeight="1">
      <c r="A80" s="320" t="s">
        <v>224</v>
      </c>
      <c r="B80" s="127" t="s">
        <v>42</v>
      </c>
      <c r="C80" s="119" t="s">
        <v>43</v>
      </c>
      <c r="D80" s="119" t="s">
        <v>194</v>
      </c>
      <c r="E80" s="128" t="s">
        <v>225</v>
      </c>
      <c r="F80" s="130"/>
      <c r="G80" s="82">
        <f>G81</f>
        <v>45000</v>
      </c>
    </row>
    <row r="81" spans="1:7" s="13" customFormat="1" ht="36" customHeight="1">
      <c r="A81" s="320" t="s">
        <v>188</v>
      </c>
      <c r="B81" s="127" t="s">
        <v>42</v>
      </c>
      <c r="C81" s="119" t="s">
        <v>43</v>
      </c>
      <c r="D81" s="119" t="s">
        <v>194</v>
      </c>
      <c r="E81" s="128" t="s">
        <v>225</v>
      </c>
      <c r="F81" s="130">
        <v>200</v>
      </c>
      <c r="G81" s="82">
        <v>45000</v>
      </c>
    </row>
    <row r="82" spans="1:7" s="13" customFormat="1" ht="31.5" customHeight="1">
      <c r="A82" s="126" t="s">
        <v>636</v>
      </c>
      <c r="B82" s="118" t="s">
        <v>42</v>
      </c>
      <c r="C82" s="122" t="s">
        <v>43</v>
      </c>
      <c r="D82" s="122" t="s">
        <v>194</v>
      </c>
      <c r="E82" s="131" t="s">
        <v>451</v>
      </c>
      <c r="F82" s="365"/>
      <c r="G82" s="78">
        <f>G83</f>
        <v>289309</v>
      </c>
    </row>
    <row r="83" spans="1:7" s="13" customFormat="1" ht="83.25" customHeight="1">
      <c r="A83" s="126" t="s">
        <v>637</v>
      </c>
      <c r="B83" s="118" t="s">
        <v>42</v>
      </c>
      <c r="C83" s="122" t="s">
        <v>43</v>
      </c>
      <c r="D83" s="122" t="s">
        <v>194</v>
      </c>
      <c r="E83" s="131" t="s">
        <v>485</v>
      </c>
      <c r="F83" s="119"/>
      <c r="G83" s="78">
        <f>G84</f>
        <v>289309</v>
      </c>
    </row>
    <row r="84" spans="1:7" s="13" customFormat="1" ht="36" customHeight="1">
      <c r="A84" s="322" t="s">
        <v>226</v>
      </c>
      <c r="B84" s="118" t="s">
        <v>42</v>
      </c>
      <c r="C84" s="122" t="s">
        <v>43</v>
      </c>
      <c r="D84" s="122" t="s">
        <v>194</v>
      </c>
      <c r="E84" s="126" t="s">
        <v>495</v>
      </c>
      <c r="F84" s="139"/>
      <c r="G84" s="78">
        <f>G85</f>
        <v>289309</v>
      </c>
    </row>
    <row r="85" spans="1:7" s="17" customFormat="1" ht="31.5" customHeight="1">
      <c r="A85" s="321" t="s">
        <v>2</v>
      </c>
      <c r="B85" s="127" t="s">
        <v>42</v>
      </c>
      <c r="C85" s="119" t="s">
        <v>43</v>
      </c>
      <c r="D85" s="119" t="s">
        <v>194</v>
      </c>
      <c r="E85" s="128" t="s">
        <v>227</v>
      </c>
      <c r="F85" s="138"/>
      <c r="G85" s="82">
        <f>G86+G87</f>
        <v>289309</v>
      </c>
    </row>
    <row r="86" spans="1:7" s="17" customFormat="1" ht="69" customHeight="1">
      <c r="A86" s="320" t="s">
        <v>54</v>
      </c>
      <c r="B86" s="127" t="s">
        <v>42</v>
      </c>
      <c r="C86" s="119" t="s">
        <v>43</v>
      </c>
      <c r="D86" s="119" t="s">
        <v>194</v>
      </c>
      <c r="E86" s="128" t="s">
        <v>227</v>
      </c>
      <c r="F86" s="130">
        <v>100</v>
      </c>
      <c r="G86" s="82">
        <v>262553</v>
      </c>
    </row>
    <row r="87" spans="1:7" s="16" customFormat="1" ht="34.5" customHeight="1">
      <c r="A87" s="320" t="s">
        <v>188</v>
      </c>
      <c r="B87" s="127" t="s">
        <v>42</v>
      </c>
      <c r="C87" s="119" t="s">
        <v>43</v>
      </c>
      <c r="D87" s="119" t="s">
        <v>194</v>
      </c>
      <c r="E87" s="128" t="s">
        <v>227</v>
      </c>
      <c r="F87" s="130">
        <v>200</v>
      </c>
      <c r="G87" s="82">
        <v>26756</v>
      </c>
    </row>
    <row r="88" spans="1:7" s="16" customFormat="1" ht="50.25" customHeight="1">
      <c r="A88" s="319" t="s">
        <v>638</v>
      </c>
      <c r="B88" s="118" t="s">
        <v>42</v>
      </c>
      <c r="C88" s="122" t="s">
        <v>43</v>
      </c>
      <c r="D88" s="122" t="s">
        <v>194</v>
      </c>
      <c r="E88" s="140" t="s">
        <v>452</v>
      </c>
      <c r="F88" s="141"/>
      <c r="G88" s="78">
        <f>G89</f>
        <v>30000</v>
      </c>
    </row>
    <row r="89" spans="1:7" s="16" customFormat="1" ht="83.25" customHeight="1">
      <c r="A89" s="319" t="s">
        <v>677</v>
      </c>
      <c r="B89" s="118" t="s">
        <v>42</v>
      </c>
      <c r="C89" s="122" t="s">
        <v>43</v>
      </c>
      <c r="D89" s="122" t="s">
        <v>194</v>
      </c>
      <c r="E89" s="140" t="s">
        <v>484</v>
      </c>
      <c r="F89" s="141"/>
      <c r="G89" s="78">
        <f>G90</f>
        <v>30000</v>
      </c>
    </row>
    <row r="90" spans="1:7" s="16" customFormat="1" ht="63.75" customHeight="1">
      <c r="A90" s="319" t="s">
        <v>7</v>
      </c>
      <c r="B90" s="118" t="s">
        <v>42</v>
      </c>
      <c r="C90" s="122" t="s">
        <v>43</v>
      </c>
      <c r="D90" s="122" t="s">
        <v>194</v>
      </c>
      <c r="E90" s="140" t="s">
        <v>496</v>
      </c>
      <c r="F90" s="141"/>
      <c r="G90" s="78">
        <f>G91</f>
        <v>30000</v>
      </c>
    </row>
    <row r="91" spans="1:7" s="16" customFormat="1" ht="31.5" customHeight="1">
      <c r="A91" s="320" t="s">
        <v>8</v>
      </c>
      <c r="B91" s="127" t="s">
        <v>42</v>
      </c>
      <c r="C91" s="119" t="s">
        <v>43</v>
      </c>
      <c r="D91" s="119" t="s">
        <v>194</v>
      </c>
      <c r="E91" s="142" t="s">
        <v>9</v>
      </c>
      <c r="F91" s="143"/>
      <c r="G91" s="82">
        <f>G92</f>
        <v>30000</v>
      </c>
    </row>
    <row r="92" spans="1:7" s="16" customFormat="1" ht="18.75" customHeight="1">
      <c r="A92" s="320" t="s">
        <v>332</v>
      </c>
      <c r="B92" s="127" t="s">
        <v>42</v>
      </c>
      <c r="C92" s="119" t="s">
        <v>43</v>
      </c>
      <c r="D92" s="119" t="s">
        <v>194</v>
      </c>
      <c r="E92" s="142" t="s">
        <v>9</v>
      </c>
      <c r="F92" s="143">
        <v>300</v>
      </c>
      <c r="G92" s="82">
        <v>30000</v>
      </c>
    </row>
    <row r="93" spans="1:7" s="6" customFormat="1" ht="36" customHeight="1">
      <c r="A93" s="319" t="s">
        <v>61</v>
      </c>
      <c r="B93" s="118" t="s">
        <v>42</v>
      </c>
      <c r="C93" s="122" t="s">
        <v>43</v>
      </c>
      <c r="D93" s="122" t="s">
        <v>194</v>
      </c>
      <c r="E93" s="126" t="s">
        <v>453</v>
      </c>
      <c r="F93" s="139"/>
      <c r="G93" s="78">
        <f>G94</f>
        <v>3690333.05</v>
      </c>
    </row>
    <row r="94" spans="1:7" s="6" customFormat="1" ht="22.5" customHeight="1">
      <c r="A94" s="319" t="s">
        <v>620</v>
      </c>
      <c r="B94" s="118" t="s">
        <v>42</v>
      </c>
      <c r="C94" s="122" t="s">
        <v>43</v>
      </c>
      <c r="D94" s="122" t="s">
        <v>194</v>
      </c>
      <c r="E94" s="126" t="s">
        <v>483</v>
      </c>
      <c r="F94" s="139"/>
      <c r="G94" s="78">
        <f>G95</f>
        <v>3690333.05</v>
      </c>
    </row>
    <row r="95" spans="1:7" s="6" customFormat="1" ht="31.5" customHeight="1">
      <c r="A95" s="323" t="s">
        <v>536</v>
      </c>
      <c r="B95" s="127" t="s">
        <v>42</v>
      </c>
      <c r="C95" s="119" t="s">
        <v>43</v>
      </c>
      <c r="D95" s="119" t="s">
        <v>194</v>
      </c>
      <c r="E95" s="144" t="s">
        <v>228</v>
      </c>
      <c r="F95" s="145"/>
      <c r="G95" s="82">
        <f>G96</f>
        <v>3690333.05</v>
      </c>
    </row>
    <row r="96" spans="1:7" s="6" customFormat="1" ht="15.75" customHeight="1">
      <c r="A96" s="320" t="s">
        <v>311</v>
      </c>
      <c r="B96" s="127" t="s">
        <v>42</v>
      </c>
      <c r="C96" s="119" t="s">
        <v>43</v>
      </c>
      <c r="D96" s="119" t="s">
        <v>194</v>
      </c>
      <c r="E96" s="144" t="s">
        <v>228</v>
      </c>
      <c r="F96" s="130">
        <v>800</v>
      </c>
      <c r="G96" s="82">
        <f>304900+30000+3730875-342441.95-33000</f>
        <v>3690333.05</v>
      </c>
    </row>
    <row r="97" spans="1:7" s="6" customFormat="1" ht="18" customHeight="1">
      <c r="A97" s="319" t="s">
        <v>38</v>
      </c>
      <c r="B97" s="118" t="s">
        <v>42</v>
      </c>
      <c r="C97" s="122" t="s">
        <v>43</v>
      </c>
      <c r="D97" s="122" t="s">
        <v>194</v>
      </c>
      <c r="E97" s="131" t="s">
        <v>441</v>
      </c>
      <c r="F97" s="130"/>
      <c r="G97" s="78">
        <f>G98</f>
        <v>13233289.95</v>
      </c>
    </row>
    <row r="98" spans="1:7" s="6" customFormat="1" ht="36" customHeight="1">
      <c r="A98" s="319" t="s">
        <v>5</v>
      </c>
      <c r="B98" s="118" t="s">
        <v>42</v>
      </c>
      <c r="C98" s="122" t="s">
        <v>43</v>
      </c>
      <c r="D98" s="122" t="s">
        <v>194</v>
      </c>
      <c r="E98" s="131" t="s">
        <v>442</v>
      </c>
      <c r="F98" s="130"/>
      <c r="G98" s="78">
        <f>+G99+G102+G106+G108</f>
        <v>13233289.95</v>
      </c>
    </row>
    <row r="99" spans="1:7" s="8" customFormat="1" ht="131.25" customHeight="1">
      <c r="A99" s="280" t="s">
        <v>539</v>
      </c>
      <c r="B99" s="118" t="s">
        <v>42</v>
      </c>
      <c r="C99" s="122" t="s">
        <v>43</v>
      </c>
      <c r="D99" s="122" t="s">
        <v>194</v>
      </c>
      <c r="E99" s="126" t="s">
        <v>262</v>
      </c>
      <c r="F99" s="365"/>
      <c r="G99" s="78">
        <f>G100+G101</f>
        <v>2886632</v>
      </c>
    </row>
    <row r="100" spans="1:7" s="16" customFormat="1" ht="68.25" customHeight="1">
      <c r="A100" s="320" t="s">
        <v>54</v>
      </c>
      <c r="B100" s="127" t="s">
        <v>42</v>
      </c>
      <c r="C100" s="119" t="s">
        <v>43</v>
      </c>
      <c r="D100" s="119" t="s">
        <v>194</v>
      </c>
      <c r="E100" s="128" t="s">
        <v>262</v>
      </c>
      <c r="F100" s="130">
        <v>100</v>
      </c>
      <c r="G100" s="82">
        <v>979357</v>
      </c>
    </row>
    <row r="101" spans="1:7" s="12" customFormat="1" ht="33" customHeight="1">
      <c r="A101" s="320" t="s">
        <v>188</v>
      </c>
      <c r="B101" s="127" t="s">
        <v>42</v>
      </c>
      <c r="C101" s="119" t="s">
        <v>43</v>
      </c>
      <c r="D101" s="119" t="s">
        <v>194</v>
      </c>
      <c r="E101" s="128" t="s">
        <v>262</v>
      </c>
      <c r="F101" s="130">
        <v>200</v>
      </c>
      <c r="G101" s="82">
        <v>1907275</v>
      </c>
    </row>
    <row r="102" spans="1:7" s="13" customFormat="1" ht="33.75" customHeight="1">
      <c r="A102" s="319" t="s">
        <v>195</v>
      </c>
      <c r="B102" s="118" t="s">
        <v>42</v>
      </c>
      <c r="C102" s="122" t="s">
        <v>43</v>
      </c>
      <c r="D102" s="122" t="s">
        <v>194</v>
      </c>
      <c r="E102" s="126" t="s">
        <v>229</v>
      </c>
      <c r="F102" s="146"/>
      <c r="G102" s="78">
        <f>G103+G104+G105</f>
        <v>9924216</v>
      </c>
    </row>
    <row r="103" spans="1:7" s="10" customFormat="1" ht="63.75" customHeight="1">
      <c r="A103" s="320" t="s">
        <v>54</v>
      </c>
      <c r="B103" s="127" t="s">
        <v>42</v>
      </c>
      <c r="C103" s="119" t="s">
        <v>43</v>
      </c>
      <c r="D103" s="119" t="s">
        <v>194</v>
      </c>
      <c r="E103" s="128" t="s">
        <v>229</v>
      </c>
      <c r="F103" s="147" t="s">
        <v>198</v>
      </c>
      <c r="G103" s="82">
        <v>6390096</v>
      </c>
    </row>
    <row r="104" spans="1:7" s="13" customFormat="1" ht="38.25" customHeight="1">
      <c r="A104" s="320" t="s">
        <v>188</v>
      </c>
      <c r="B104" s="127" t="s">
        <v>42</v>
      </c>
      <c r="C104" s="119" t="s">
        <v>43</v>
      </c>
      <c r="D104" s="119" t="s">
        <v>194</v>
      </c>
      <c r="E104" s="128" t="s">
        <v>229</v>
      </c>
      <c r="F104" s="147" t="s">
        <v>199</v>
      </c>
      <c r="G104" s="82">
        <v>3473185</v>
      </c>
    </row>
    <row r="105" spans="1:7" s="13" customFormat="1" ht="16.5" customHeight="1">
      <c r="A105" s="320" t="s">
        <v>311</v>
      </c>
      <c r="B105" s="127" t="s">
        <v>42</v>
      </c>
      <c r="C105" s="119" t="s">
        <v>43</v>
      </c>
      <c r="D105" s="119" t="s">
        <v>194</v>
      </c>
      <c r="E105" s="128" t="s">
        <v>229</v>
      </c>
      <c r="F105" s="147" t="s">
        <v>192</v>
      </c>
      <c r="G105" s="82">
        <v>60935</v>
      </c>
    </row>
    <row r="106" spans="1:7" s="8" customFormat="1" ht="33.75" customHeight="1">
      <c r="A106" s="126" t="s">
        <v>60</v>
      </c>
      <c r="B106" s="118" t="s">
        <v>42</v>
      </c>
      <c r="C106" s="122" t="s">
        <v>43</v>
      </c>
      <c r="D106" s="122" t="s">
        <v>194</v>
      </c>
      <c r="E106" s="126" t="s">
        <v>230</v>
      </c>
      <c r="F106" s="365"/>
      <c r="G106" s="78">
        <f>G107</f>
        <v>80000</v>
      </c>
    </row>
    <row r="107" spans="1:7" s="13" customFormat="1" ht="34.5" customHeight="1">
      <c r="A107" s="320" t="s">
        <v>188</v>
      </c>
      <c r="B107" s="127" t="s">
        <v>42</v>
      </c>
      <c r="C107" s="119" t="s">
        <v>43</v>
      </c>
      <c r="D107" s="119" t="s">
        <v>194</v>
      </c>
      <c r="E107" s="128" t="s">
        <v>230</v>
      </c>
      <c r="F107" s="130">
        <v>200</v>
      </c>
      <c r="G107" s="82">
        <v>80000</v>
      </c>
    </row>
    <row r="108" spans="1:7" s="13" customFormat="1" ht="34.5" customHeight="1">
      <c r="A108" s="121" t="s">
        <v>699</v>
      </c>
      <c r="B108" s="118" t="s">
        <v>42</v>
      </c>
      <c r="C108" s="363" t="s">
        <v>43</v>
      </c>
      <c r="D108" s="363" t="s">
        <v>194</v>
      </c>
      <c r="E108" s="126" t="s">
        <v>700</v>
      </c>
      <c r="F108" s="133"/>
      <c r="G108" s="78">
        <f>G109</f>
        <v>342441.95</v>
      </c>
    </row>
    <row r="109" spans="1:7" s="13" customFormat="1" ht="18" customHeight="1">
      <c r="A109" s="136" t="s">
        <v>331</v>
      </c>
      <c r="B109" s="127" t="s">
        <v>42</v>
      </c>
      <c r="C109" s="119" t="s">
        <v>43</v>
      </c>
      <c r="D109" s="119" t="s">
        <v>194</v>
      </c>
      <c r="E109" s="128" t="s">
        <v>700</v>
      </c>
      <c r="F109" s="130">
        <v>500</v>
      </c>
      <c r="G109" s="82">
        <v>342441.95</v>
      </c>
    </row>
    <row r="110" spans="1:7" s="13" customFormat="1" ht="31.5" customHeight="1">
      <c r="A110" s="322" t="s">
        <v>375</v>
      </c>
      <c r="B110" s="118" t="s">
        <v>42</v>
      </c>
      <c r="C110" s="122" t="s">
        <v>45</v>
      </c>
      <c r="D110" s="119"/>
      <c r="E110" s="148"/>
      <c r="F110" s="130"/>
      <c r="G110" s="78">
        <f>G111+G128</f>
        <v>344000</v>
      </c>
    </row>
    <row r="111" spans="1:7" s="13" customFormat="1" ht="34.5" customHeight="1">
      <c r="A111" s="322" t="s">
        <v>11</v>
      </c>
      <c r="B111" s="118" t="s">
        <v>42</v>
      </c>
      <c r="C111" s="122" t="s">
        <v>45</v>
      </c>
      <c r="D111" s="122" t="s">
        <v>48</v>
      </c>
      <c r="E111" s="148"/>
      <c r="F111" s="130"/>
      <c r="G111" s="78">
        <f>G112</f>
        <v>324000</v>
      </c>
    </row>
    <row r="112" spans="1:7" s="18" customFormat="1" ht="67.5" customHeight="1">
      <c r="A112" s="126" t="s">
        <v>640</v>
      </c>
      <c r="B112" s="118" t="s">
        <v>42</v>
      </c>
      <c r="C112" s="122" t="s">
        <v>45</v>
      </c>
      <c r="D112" s="122" t="s">
        <v>48</v>
      </c>
      <c r="E112" s="131" t="s">
        <v>454</v>
      </c>
      <c r="F112" s="365"/>
      <c r="G112" s="78">
        <f>G117+G113</f>
        <v>324000</v>
      </c>
    </row>
    <row r="113" spans="1:7" s="18" customFormat="1" ht="112.5" customHeight="1">
      <c r="A113" s="319" t="s">
        <v>641</v>
      </c>
      <c r="B113" s="118" t="s">
        <v>42</v>
      </c>
      <c r="C113" s="122" t="s">
        <v>45</v>
      </c>
      <c r="D113" s="122" t="s">
        <v>48</v>
      </c>
      <c r="E113" s="131" t="s">
        <v>533</v>
      </c>
      <c r="F113" s="365"/>
      <c r="G113" s="78">
        <f>G114</f>
        <v>40000</v>
      </c>
    </row>
    <row r="114" spans="1:7" s="18" customFormat="1" ht="51" customHeight="1">
      <c r="A114" s="126" t="s">
        <v>412</v>
      </c>
      <c r="B114" s="118" t="s">
        <v>42</v>
      </c>
      <c r="C114" s="122" t="s">
        <v>45</v>
      </c>
      <c r="D114" s="122" t="s">
        <v>48</v>
      </c>
      <c r="E114" s="126" t="s">
        <v>534</v>
      </c>
      <c r="F114" s="139"/>
      <c r="G114" s="78">
        <f>G115</f>
        <v>40000</v>
      </c>
    </row>
    <row r="115" spans="1:7" s="18" customFormat="1" ht="47.25" customHeight="1">
      <c r="A115" s="320" t="s">
        <v>59</v>
      </c>
      <c r="B115" s="127" t="s">
        <v>42</v>
      </c>
      <c r="C115" s="119" t="s">
        <v>45</v>
      </c>
      <c r="D115" s="119" t="s">
        <v>48</v>
      </c>
      <c r="E115" s="142" t="s">
        <v>411</v>
      </c>
      <c r="F115" s="149"/>
      <c r="G115" s="82">
        <f>G116</f>
        <v>40000</v>
      </c>
    </row>
    <row r="116" spans="1:7" s="18" customFormat="1" ht="33" customHeight="1">
      <c r="A116" s="320" t="s">
        <v>188</v>
      </c>
      <c r="B116" s="127" t="s">
        <v>42</v>
      </c>
      <c r="C116" s="119" t="s">
        <v>45</v>
      </c>
      <c r="D116" s="119" t="s">
        <v>48</v>
      </c>
      <c r="E116" s="142" t="s">
        <v>411</v>
      </c>
      <c r="F116" s="143">
        <v>200</v>
      </c>
      <c r="G116" s="82">
        <v>40000</v>
      </c>
    </row>
    <row r="117" spans="1:7" s="19" customFormat="1" ht="115.5" customHeight="1">
      <c r="A117" s="319" t="s">
        <v>642</v>
      </c>
      <c r="B117" s="118" t="s">
        <v>42</v>
      </c>
      <c r="C117" s="122" t="s">
        <v>45</v>
      </c>
      <c r="D117" s="122" t="s">
        <v>48</v>
      </c>
      <c r="E117" s="131" t="s">
        <v>482</v>
      </c>
      <c r="F117" s="365"/>
      <c r="G117" s="78">
        <f>G118+G121+G124</f>
        <v>284000</v>
      </c>
    </row>
    <row r="118" spans="1:7" s="19" customFormat="1" ht="31.5" customHeight="1">
      <c r="A118" s="322" t="s">
        <v>183</v>
      </c>
      <c r="B118" s="118" t="s">
        <v>42</v>
      </c>
      <c r="C118" s="122" t="s">
        <v>45</v>
      </c>
      <c r="D118" s="122" t="s">
        <v>48</v>
      </c>
      <c r="E118" s="126" t="s">
        <v>497</v>
      </c>
      <c r="F118" s="139"/>
      <c r="G118" s="78">
        <f>G119</f>
        <v>30000</v>
      </c>
    </row>
    <row r="119" spans="1:7" s="19" customFormat="1" ht="51.75" customHeight="1">
      <c r="A119" s="320" t="s">
        <v>59</v>
      </c>
      <c r="B119" s="127" t="s">
        <v>42</v>
      </c>
      <c r="C119" s="119" t="s">
        <v>45</v>
      </c>
      <c r="D119" s="119" t="s">
        <v>48</v>
      </c>
      <c r="E119" s="142" t="s">
        <v>185</v>
      </c>
      <c r="F119" s="149"/>
      <c r="G119" s="82">
        <f>G120</f>
        <v>30000</v>
      </c>
    </row>
    <row r="120" spans="1:7" s="19" customFormat="1" ht="32.25" customHeight="1">
      <c r="A120" s="320" t="s">
        <v>188</v>
      </c>
      <c r="B120" s="127" t="s">
        <v>42</v>
      </c>
      <c r="C120" s="119" t="s">
        <v>45</v>
      </c>
      <c r="D120" s="119" t="s">
        <v>48</v>
      </c>
      <c r="E120" s="142" t="s">
        <v>185</v>
      </c>
      <c r="F120" s="143">
        <v>200</v>
      </c>
      <c r="G120" s="82">
        <v>30000</v>
      </c>
    </row>
    <row r="121" spans="1:7" s="19" customFormat="1" ht="33" customHeight="1">
      <c r="A121" s="322" t="s">
        <v>231</v>
      </c>
      <c r="B121" s="118" t="s">
        <v>42</v>
      </c>
      <c r="C121" s="122" t="s">
        <v>45</v>
      </c>
      <c r="D121" s="122" t="s">
        <v>48</v>
      </c>
      <c r="E121" s="126" t="s">
        <v>498</v>
      </c>
      <c r="F121" s="130"/>
      <c r="G121" s="78">
        <f>G122</f>
        <v>244000</v>
      </c>
    </row>
    <row r="122" spans="1:7" s="19" customFormat="1" ht="51" customHeight="1">
      <c r="A122" s="320" t="s">
        <v>59</v>
      </c>
      <c r="B122" s="127" t="s">
        <v>42</v>
      </c>
      <c r="C122" s="119" t="s">
        <v>45</v>
      </c>
      <c r="D122" s="119" t="s">
        <v>48</v>
      </c>
      <c r="E122" s="128" t="s">
        <v>315</v>
      </c>
      <c r="F122" s="138"/>
      <c r="G122" s="82">
        <f>G123</f>
        <v>244000</v>
      </c>
    </row>
    <row r="123" spans="1:7" s="19" customFormat="1" ht="32.25" customHeight="1">
      <c r="A123" s="320" t="s">
        <v>188</v>
      </c>
      <c r="B123" s="127" t="s">
        <v>42</v>
      </c>
      <c r="C123" s="119" t="s">
        <v>45</v>
      </c>
      <c r="D123" s="119" t="s">
        <v>48</v>
      </c>
      <c r="E123" s="128" t="s">
        <v>315</v>
      </c>
      <c r="F123" s="130">
        <v>200</v>
      </c>
      <c r="G123" s="82">
        <v>244000</v>
      </c>
    </row>
    <row r="124" spans="1:7" s="19" customFormat="1" ht="32.25" customHeight="1">
      <c r="A124" s="322" t="s">
        <v>232</v>
      </c>
      <c r="B124" s="118" t="s">
        <v>42</v>
      </c>
      <c r="C124" s="122" t="s">
        <v>45</v>
      </c>
      <c r="D124" s="122" t="s">
        <v>48</v>
      </c>
      <c r="E124" s="126" t="s">
        <v>499</v>
      </c>
      <c r="F124" s="130"/>
      <c r="G124" s="78">
        <f>G125</f>
        <v>10000</v>
      </c>
    </row>
    <row r="125" spans="1:7" s="19" customFormat="1" ht="51" customHeight="1">
      <c r="A125" s="320" t="s">
        <v>59</v>
      </c>
      <c r="B125" s="127" t="s">
        <v>42</v>
      </c>
      <c r="C125" s="119" t="s">
        <v>45</v>
      </c>
      <c r="D125" s="119" t="s">
        <v>48</v>
      </c>
      <c r="E125" s="128" t="s">
        <v>316</v>
      </c>
      <c r="F125" s="138"/>
      <c r="G125" s="82">
        <f>G126</f>
        <v>10000</v>
      </c>
    </row>
    <row r="126" spans="1:7" s="19" customFormat="1" ht="33.75" customHeight="1">
      <c r="A126" s="320" t="s">
        <v>188</v>
      </c>
      <c r="B126" s="127" t="s">
        <v>42</v>
      </c>
      <c r="C126" s="119" t="s">
        <v>45</v>
      </c>
      <c r="D126" s="119" t="s">
        <v>48</v>
      </c>
      <c r="E126" s="128" t="s">
        <v>316</v>
      </c>
      <c r="F126" s="130">
        <v>200</v>
      </c>
      <c r="G126" s="82">
        <v>10000</v>
      </c>
    </row>
    <row r="127" spans="1:7" s="13" customFormat="1" ht="35.25" customHeight="1">
      <c r="A127" s="319" t="s">
        <v>321</v>
      </c>
      <c r="B127" s="118" t="s">
        <v>42</v>
      </c>
      <c r="C127" s="150" t="s">
        <v>45</v>
      </c>
      <c r="D127" s="133">
        <v>14</v>
      </c>
      <c r="E127" s="148"/>
      <c r="F127" s="130"/>
      <c r="G127" s="78">
        <f>G128</f>
        <v>20000</v>
      </c>
    </row>
    <row r="128" spans="1:7" s="13" customFormat="1" ht="34.5" customHeight="1">
      <c r="A128" s="319" t="s">
        <v>643</v>
      </c>
      <c r="B128" s="118" t="s">
        <v>42</v>
      </c>
      <c r="C128" s="150" t="s">
        <v>45</v>
      </c>
      <c r="D128" s="133">
        <v>14</v>
      </c>
      <c r="E128" s="131" t="s">
        <v>455</v>
      </c>
      <c r="F128" s="133"/>
      <c r="G128" s="78">
        <f>G129</f>
        <v>20000</v>
      </c>
    </row>
    <row r="129" spans="1:7" s="13" customFormat="1" ht="67.5" customHeight="1">
      <c r="A129" s="319" t="s">
        <v>644</v>
      </c>
      <c r="B129" s="118" t="s">
        <v>42</v>
      </c>
      <c r="C129" s="150" t="s">
        <v>45</v>
      </c>
      <c r="D129" s="133">
        <v>14</v>
      </c>
      <c r="E129" s="131" t="s">
        <v>481</v>
      </c>
      <c r="F129" s="133"/>
      <c r="G129" s="78">
        <f>G130+G133+G136</f>
        <v>20000</v>
      </c>
    </row>
    <row r="130" spans="1:7" s="13" customFormat="1" ht="48.75" customHeight="1">
      <c r="A130" s="319" t="s">
        <v>165</v>
      </c>
      <c r="B130" s="118" t="s">
        <v>42</v>
      </c>
      <c r="C130" s="150" t="s">
        <v>45</v>
      </c>
      <c r="D130" s="133">
        <v>14</v>
      </c>
      <c r="E130" s="126" t="s">
        <v>500</v>
      </c>
      <c r="F130" s="133"/>
      <c r="G130" s="78">
        <f>G131</f>
        <v>10000</v>
      </c>
    </row>
    <row r="131" spans="1:7" s="13" customFormat="1" ht="35.25" customHeight="1">
      <c r="A131" s="320" t="s">
        <v>312</v>
      </c>
      <c r="B131" s="127" t="s">
        <v>42</v>
      </c>
      <c r="C131" s="151" t="s">
        <v>45</v>
      </c>
      <c r="D131" s="130">
        <v>14</v>
      </c>
      <c r="E131" s="128" t="s">
        <v>234</v>
      </c>
      <c r="F131" s="130"/>
      <c r="G131" s="82">
        <f>G132</f>
        <v>10000</v>
      </c>
    </row>
    <row r="132" spans="1:7" s="13" customFormat="1" ht="35.25" customHeight="1">
      <c r="A132" s="320" t="s">
        <v>188</v>
      </c>
      <c r="B132" s="127" t="s">
        <v>42</v>
      </c>
      <c r="C132" s="151" t="s">
        <v>45</v>
      </c>
      <c r="D132" s="130">
        <v>14</v>
      </c>
      <c r="E132" s="128" t="s">
        <v>234</v>
      </c>
      <c r="F132" s="130">
        <v>200</v>
      </c>
      <c r="G132" s="82">
        <v>10000</v>
      </c>
    </row>
    <row r="133" spans="1:7" s="13" customFormat="1" ht="35.25" customHeight="1">
      <c r="A133" s="319" t="s">
        <v>233</v>
      </c>
      <c r="B133" s="118" t="s">
        <v>42</v>
      </c>
      <c r="C133" s="150" t="s">
        <v>45</v>
      </c>
      <c r="D133" s="133">
        <v>14</v>
      </c>
      <c r="E133" s="131" t="s">
        <v>501</v>
      </c>
      <c r="F133" s="133"/>
      <c r="G133" s="78">
        <f>G134</f>
        <v>5000</v>
      </c>
    </row>
    <row r="134" spans="1:7" s="13" customFormat="1" ht="35.25" customHeight="1">
      <c r="A134" s="320" t="s">
        <v>312</v>
      </c>
      <c r="B134" s="127" t="s">
        <v>42</v>
      </c>
      <c r="C134" s="151" t="s">
        <v>45</v>
      </c>
      <c r="D134" s="130">
        <v>14</v>
      </c>
      <c r="E134" s="128" t="s">
        <v>32</v>
      </c>
      <c r="F134" s="130"/>
      <c r="G134" s="82">
        <f>G135</f>
        <v>5000</v>
      </c>
    </row>
    <row r="135" spans="1:7" s="13" customFormat="1" ht="35.25" customHeight="1">
      <c r="A135" s="320" t="s">
        <v>188</v>
      </c>
      <c r="B135" s="127" t="s">
        <v>42</v>
      </c>
      <c r="C135" s="151" t="s">
        <v>45</v>
      </c>
      <c r="D135" s="130">
        <v>14</v>
      </c>
      <c r="E135" s="128" t="s">
        <v>32</v>
      </c>
      <c r="F135" s="130">
        <v>200</v>
      </c>
      <c r="G135" s="82">
        <v>5000</v>
      </c>
    </row>
    <row r="136" spans="1:7" s="13" customFormat="1" ht="35.25" customHeight="1">
      <c r="A136" s="319" t="s">
        <v>187</v>
      </c>
      <c r="B136" s="118" t="s">
        <v>42</v>
      </c>
      <c r="C136" s="150" t="s">
        <v>45</v>
      </c>
      <c r="D136" s="133">
        <v>14</v>
      </c>
      <c r="E136" s="131" t="s">
        <v>502</v>
      </c>
      <c r="F136" s="133"/>
      <c r="G136" s="78">
        <f>G137</f>
        <v>5000</v>
      </c>
    </row>
    <row r="137" spans="1:7" s="13" customFormat="1" ht="35.25" customHeight="1">
      <c r="A137" s="320" t="s">
        <v>312</v>
      </c>
      <c r="B137" s="127" t="s">
        <v>42</v>
      </c>
      <c r="C137" s="151" t="s">
        <v>45</v>
      </c>
      <c r="D137" s="130">
        <v>14</v>
      </c>
      <c r="E137" s="128" t="s">
        <v>186</v>
      </c>
      <c r="F137" s="130"/>
      <c r="G137" s="82">
        <f>G138</f>
        <v>5000</v>
      </c>
    </row>
    <row r="138" spans="1:7" s="13" customFormat="1" ht="35.25" customHeight="1">
      <c r="A138" s="320" t="s">
        <v>188</v>
      </c>
      <c r="B138" s="127" t="s">
        <v>42</v>
      </c>
      <c r="C138" s="151" t="s">
        <v>45</v>
      </c>
      <c r="D138" s="130">
        <v>14</v>
      </c>
      <c r="E138" s="128" t="s">
        <v>186</v>
      </c>
      <c r="F138" s="130">
        <v>200</v>
      </c>
      <c r="G138" s="82">
        <v>5000</v>
      </c>
    </row>
    <row r="139" spans="1:7" s="20" customFormat="1" ht="18">
      <c r="A139" s="319" t="s">
        <v>158</v>
      </c>
      <c r="B139" s="118" t="s">
        <v>42</v>
      </c>
      <c r="C139" s="122" t="s">
        <v>46</v>
      </c>
      <c r="D139" s="122"/>
      <c r="E139" s="134"/>
      <c r="F139" s="365"/>
      <c r="G139" s="78">
        <f>G140+G149+G159</f>
        <v>6351906</v>
      </c>
    </row>
    <row r="140" spans="1:7" s="20" customFormat="1" ht="18">
      <c r="A140" s="319" t="s">
        <v>58</v>
      </c>
      <c r="B140" s="118" t="s">
        <v>42</v>
      </c>
      <c r="C140" s="122" t="s">
        <v>46</v>
      </c>
      <c r="D140" s="122" t="s">
        <v>43</v>
      </c>
      <c r="E140" s="134"/>
      <c r="F140" s="365"/>
      <c r="G140" s="78">
        <f>G141</f>
        <v>296085</v>
      </c>
    </row>
    <row r="141" spans="1:7" s="6" customFormat="1" ht="32.25" customHeight="1">
      <c r="A141" s="126" t="s">
        <v>645</v>
      </c>
      <c r="B141" s="118" t="s">
        <v>42</v>
      </c>
      <c r="C141" s="122" t="s">
        <v>46</v>
      </c>
      <c r="D141" s="122" t="s">
        <v>43</v>
      </c>
      <c r="E141" s="131" t="s">
        <v>456</v>
      </c>
      <c r="F141" s="365"/>
      <c r="G141" s="78">
        <f>G142</f>
        <v>296085</v>
      </c>
    </row>
    <row r="142" spans="1:7" s="5" customFormat="1" ht="50.25" customHeight="1">
      <c r="A142" s="126" t="s">
        <v>647</v>
      </c>
      <c r="B142" s="118" t="s">
        <v>42</v>
      </c>
      <c r="C142" s="122" t="s">
        <v>46</v>
      </c>
      <c r="D142" s="122" t="s">
        <v>43</v>
      </c>
      <c r="E142" s="131" t="s">
        <v>479</v>
      </c>
      <c r="F142" s="365"/>
      <c r="G142" s="78">
        <f>G143</f>
        <v>296085</v>
      </c>
    </row>
    <row r="143" spans="1:7" s="5" customFormat="1" ht="66.75" customHeight="1">
      <c r="A143" s="126" t="s">
        <v>235</v>
      </c>
      <c r="B143" s="118" t="s">
        <v>42</v>
      </c>
      <c r="C143" s="122" t="s">
        <v>46</v>
      </c>
      <c r="D143" s="122" t="s">
        <v>43</v>
      </c>
      <c r="E143" s="126" t="s">
        <v>504</v>
      </c>
      <c r="F143" s="139"/>
      <c r="G143" s="78">
        <f>G144+G147</f>
        <v>296085</v>
      </c>
    </row>
    <row r="144" spans="1:7" s="8" customFormat="1" ht="34.5" customHeight="1">
      <c r="A144" s="322" t="s">
        <v>3</v>
      </c>
      <c r="B144" s="118" t="s">
        <v>42</v>
      </c>
      <c r="C144" s="122" t="s">
        <v>46</v>
      </c>
      <c r="D144" s="122" t="s">
        <v>43</v>
      </c>
      <c r="E144" s="126" t="s">
        <v>236</v>
      </c>
      <c r="F144" s="139"/>
      <c r="G144" s="78">
        <f>G145+G146</f>
        <v>292200</v>
      </c>
    </row>
    <row r="145" spans="1:7" s="10" customFormat="1" ht="63.75" customHeight="1">
      <c r="A145" s="320" t="s">
        <v>54</v>
      </c>
      <c r="B145" s="127" t="s">
        <v>42</v>
      </c>
      <c r="C145" s="119" t="s">
        <v>46</v>
      </c>
      <c r="D145" s="119" t="s">
        <v>43</v>
      </c>
      <c r="E145" s="128" t="s">
        <v>236</v>
      </c>
      <c r="F145" s="130">
        <v>100</v>
      </c>
      <c r="G145" s="82">
        <v>290200</v>
      </c>
    </row>
    <row r="146" spans="1:7" s="13" customFormat="1" ht="35.25" customHeight="1">
      <c r="A146" s="320" t="s">
        <v>188</v>
      </c>
      <c r="B146" s="127" t="s">
        <v>42</v>
      </c>
      <c r="C146" s="119" t="s">
        <v>46</v>
      </c>
      <c r="D146" s="119" t="s">
        <v>43</v>
      </c>
      <c r="E146" s="128" t="s">
        <v>236</v>
      </c>
      <c r="F146" s="130">
        <v>200</v>
      </c>
      <c r="G146" s="82">
        <v>2000</v>
      </c>
    </row>
    <row r="147" spans="1:7" s="13" customFormat="1" ht="35.25" customHeight="1">
      <c r="A147" s="322" t="s">
        <v>208</v>
      </c>
      <c r="B147" s="118" t="s">
        <v>42</v>
      </c>
      <c r="C147" s="358" t="s">
        <v>46</v>
      </c>
      <c r="D147" s="358" t="s">
        <v>43</v>
      </c>
      <c r="E147" s="126" t="s">
        <v>614</v>
      </c>
      <c r="F147" s="130"/>
      <c r="G147" s="78">
        <f>G148</f>
        <v>3885</v>
      </c>
    </row>
    <row r="148" spans="1:7" s="13" customFormat="1" ht="35.25" customHeight="1">
      <c r="A148" s="129" t="s">
        <v>54</v>
      </c>
      <c r="B148" s="127" t="s">
        <v>42</v>
      </c>
      <c r="C148" s="119" t="s">
        <v>46</v>
      </c>
      <c r="D148" s="119" t="s">
        <v>43</v>
      </c>
      <c r="E148" s="128" t="s">
        <v>614</v>
      </c>
      <c r="F148" s="130">
        <v>100</v>
      </c>
      <c r="G148" s="82">
        <v>3885</v>
      </c>
    </row>
    <row r="149" spans="1:7" s="21" customFormat="1" ht="20.25" customHeight="1">
      <c r="A149" s="324" t="s">
        <v>205</v>
      </c>
      <c r="B149" s="118" t="s">
        <v>42</v>
      </c>
      <c r="C149" s="122" t="s">
        <v>46</v>
      </c>
      <c r="D149" s="122" t="s">
        <v>48</v>
      </c>
      <c r="E149" s="153"/>
      <c r="F149" s="365"/>
      <c r="G149" s="78">
        <f>G150</f>
        <v>5576821</v>
      </c>
    </row>
    <row r="150" spans="1:7" s="6" customFormat="1" ht="48.75" customHeight="1">
      <c r="A150" s="319" t="s">
        <v>648</v>
      </c>
      <c r="B150" s="118" t="s">
        <v>42</v>
      </c>
      <c r="C150" s="122" t="s">
        <v>46</v>
      </c>
      <c r="D150" s="122" t="s">
        <v>48</v>
      </c>
      <c r="E150" s="131" t="s">
        <v>457</v>
      </c>
      <c r="F150" s="365"/>
      <c r="G150" s="78">
        <f>G151+G155</f>
        <v>5576821</v>
      </c>
    </row>
    <row r="151" spans="1:7" s="6" customFormat="1" ht="81.75" customHeight="1">
      <c r="A151" s="319" t="s">
        <v>649</v>
      </c>
      <c r="B151" s="118" t="s">
        <v>42</v>
      </c>
      <c r="C151" s="122" t="s">
        <v>46</v>
      </c>
      <c r="D151" s="122" t="s">
        <v>48</v>
      </c>
      <c r="E151" s="131" t="s">
        <v>478</v>
      </c>
      <c r="F151" s="365"/>
      <c r="G151" s="78">
        <f>G152</f>
        <v>5526821</v>
      </c>
    </row>
    <row r="152" spans="1:7" s="6" customFormat="1" ht="52.5" customHeight="1">
      <c r="A152" s="322" t="s">
        <v>237</v>
      </c>
      <c r="B152" s="118" t="s">
        <v>42</v>
      </c>
      <c r="C152" s="122" t="s">
        <v>46</v>
      </c>
      <c r="D152" s="122" t="s">
        <v>48</v>
      </c>
      <c r="E152" s="126" t="s">
        <v>505</v>
      </c>
      <c r="F152" s="139"/>
      <c r="G152" s="78">
        <f>G153</f>
        <v>5526821</v>
      </c>
    </row>
    <row r="153" spans="1:7" s="6" customFormat="1" ht="33.75" customHeight="1">
      <c r="A153" s="319" t="s">
        <v>14</v>
      </c>
      <c r="B153" s="118" t="s">
        <v>42</v>
      </c>
      <c r="C153" s="122" t="s">
        <v>46</v>
      </c>
      <c r="D153" s="122" t="s">
        <v>48</v>
      </c>
      <c r="E153" s="126" t="s">
        <v>238</v>
      </c>
      <c r="F153" s="139"/>
      <c r="G153" s="78">
        <f>G154</f>
        <v>5526821</v>
      </c>
    </row>
    <row r="154" spans="1:7" s="6" customFormat="1" ht="33.75" customHeight="1">
      <c r="A154" s="320" t="s">
        <v>188</v>
      </c>
      <c r="B154" s="127" t="s">
        <v>42</v>
      </c>
      <c r="C154" s="119" t="s">
        <v>46</v>
      </c>
      <c r="D154" s="119" t="s">
        <v>48</v>
      </c>
      <c r="E154" s="128" t="s">
        <v>238</v>
      </c>
      <c r="F154" s="138">
        <v>200</v>
      </c>
      <c r="G154" s="82">
        <f>'Доходы 2019'!C16</f>
        <v>5526821</v>
      </c>
    </row>
    <row r="155" spans="1:7" s="6" customFormat="1" ht="83.25" customHeight="1">
      <c r="A155" s="319" t="s">
        <v>650</v>
      </c>
      <c r="B155" s="118" t="s">
        <v>42</v>
      </c>
      <c r="C155" s="122" t="s">
        <v>46</v>
      </c>
      <c r="D155" s="122" t="s">
        <v>48</v>
      </c>
      <c r="E155" s="154" t="s">
        <v>477</v>
      </c>
      <c r="F155" s="138"/>
      <c r="G155" s="78">
        <f>G156</f>
        <v>50000</v>
      </c>
    </row>
    <row r="156" spans="1:7" s="6" customFormat="1" ht="47.25" customHeight="1">
      <c r="A156" s="319" t="s">
        <v>150</v>
      </c>
      <c r="B156" s="118" t="s">
        <v>42</v>
      </c>
      <c r="C156" s="122" t="s">
        <v>46</v>
      </c>
      <c r="D156" s="122" t="s">
        <v>48</v>
      </c>
      <c r="E156" s="126" t="s">
        <v>506</v>
      </c>
      <c r="F156" s="138"/>
      <c r="G156" s="78">
        <f>G157</f>
        <v>50000</v>
      </c>
    </row>
    <row r="157" spans="1:7" s="6" customFormat="1" ht="33.75" customHeight="1">
      <c r="A157" s="320" t="s">
        <v>151</v>
      </c>
      <c r="B157" s="127" t="s">
        <v>42</v>
      </c>
      <c r="C157" s="119" t="s">
        <v>46</v>
      </c>
      <c r="D157" s="119" t="s">
        <v>48</v>
      </c>
      <c r="E157" s="142" t="s">
        <v>152</v>
      </c>
      <c r="F157" s="138"/>
      <c r="G157" s="82">
        <f>G158</f>
        <v>50000</v>
      </c>
    </row>
    <row r="158" spans="1:7" s="6" customFormat="1" ht="33.75" customHeight="1">
      <c r="A158" s="320" t="s">
        <v>188</v>
      </c>
      <c r="B158" s="127" t="s">
        <v>42</v>
      </c>
      <c r="C158" s="119" t="s">
        <v>46</v>
      </c>
      <c r="D158" s="119" t="s">
        <v>48</v>
      </c>
      <c r="E158" s="142" t="s">
        <v>152</v>
      </c>
      <c r="F158" s="138">
        <v>200</v>
      </c>
      <c r="G158" s="82">
        <v>50000</v>
      </c>
    </row>
    <row r="159" spans="1:7" s="6" customFormat="1" ht="20.25" customHeight="1">
      <c r="A159" s="325" t="s">
        <v>144</v>
      </c>
      <c r="B159" s="118" t="s">
        <v>42</v>
      </c>
      <c r="C159" s="155" t="s">
        <v>46</v>
      </c>
      <c r="D159" s="155" t="s">
        <v>52</v>
      </c>
      <c r="E159" s="152"/>
      <c r="F159" s="139"/>
      <c r="G159" s="78">
        <f>G160</f>
        <v>479000</v>
      </c>
    </row>
    <row r="160" spans="1:7" s="6" customFormat="1" ht="33.75" customHeight="1">
      <c r="A160" s="121" t="s">
        <v>621</v>
      </c>
      <c r="B160" s="118" t="s">
        <v>42</v>
      </c>
      <c r="C160" s="155" t="s">
        <v>46</v>
      </c>
      <c r="D160" s="155" t="s">
        <v>52</v>
      </c>
      <c r="E160" s="126" t="s">
        <v>458</v>
      </c>
      <c r="F160" s="139"/>
      <c r="G160" s="78">
        <f>G165+G161</f>
        <v>479000</v>
      </c>
    </row>
    <row r="161" spans="1:7" s="6" customFormat="1" ht="51" customHeight="1">
      <c r="A161" s="121" t="s">
        <v>622</v>
      </c>
      <c r="B161" s="118" t="s">
        <v>42</v>
      </c>
      <c r="C161" s="155" t="s">
        <v>46</v>
      </c>
      <c r="D161" s="155" t="s">
        <v>52</v>
      </c>
      <c r="E161" s="126" t="s">
        <v>476</v>
      </c>
      <c r="F161" s="139"/>
      <c r="G161" s="78">
        <f>G162</f>
        <v>230000</v>
      </c>
    </row>
    <row r="162" spans="1:7" s="6" customFormat="1" ht="33.75" customHeight="1">
      <c r="A162" s="121" t="s">
        <v>24</v>
      </c>
      <c r="B162" s="118" t="s">
        <v>42</v>
      </c>
      <c r="C162" s="155" t="s">
        <v>46</v>
      </c>
      <c r="D162" s="155" t="s">
        <v>52</v>
      </c>
      <c r="E162" s="126" t="s">
        <v>507</v>
      </c>
      <c r="F162" s="139"/>
      <c r="G162" s="78">
        <f>G163</f>
        <v>230000</v>
      </c>
    </row>
    <row r="163" spans="1:7" s="6" customFormat="1" ht="33.75" customHeight="1">
      <c r="A163" s="129" t="s">
        <v>25</v>
      </c>
      <c r="B163" s="127" t="s">
        <v>42</v>
      </c>
      <c r="C163" s="156" t="s">
        <v>46</v>
      </c>
      <c r="D163" s="156" t="s">
        <v>52</v>
      </c>
      <c r="E163" s="128" t="s">
        <v>26</v>
      </c>
      <c r="F163" s="138"/>
      <c r="G163" s="82">
        <f>G164</f>
        <v>230000</v>
      </c>
    </row>
    <row r="164" spans="1:7" s="6" customFormat="1" ht="33.75" customHeight="1">
      <c r="A164" s="129" t="s">
        <v>188</v>
      </c>
      <c r="B164" s="127" t="s">
        <v>42</v>
      </c>
      <c r="C164" s="156" t="s">
        <v>46</v>
      </c>
      <c r="D164" s="156" t="s">
        <v>52</v>
      </c>
      <c r="E164" s="128" t="s">
        <v>26</v>
      </c>
      <c r="F164" s="138">
        <v>200</v>
      </c>
      <c r="G164" s="82">
        <v>230000</v>
      </c>
    </row>
    <row r="165" spans="1:7" s="6" customFormat="1" ht="66.75" customHeight="1">
      <c r="A165" s="121" t="s">
        <v>623</v>
      </c>
      <c r="B165" s="118" t="s">
        <v>42</v>
      </c>
      <c r="C165" s="157" t="s">
        <v>46</v>
      </c>
      <c r="D165" s="157" t="s">
        <v>52</v>
      </c>
      <c r="E165" s="126" t="s">
        <v>475</v>
      </c>
      <c r="F165" s="139"/>
      <c r="G165" s="78">
        <f>G166+G169+G172</f>
        <v>249000</v>
      </c>
    </row>
    <row r="166" spans="1:7" s="6" customFormat="1" ht="33.75" customHeight="1">
      <c r="A166" s="319" t="s">
        <v>145</v>
      </c>
      <c r="B166" s="118" t="s">
        <v>42</v>
      </c>
      <c r="C166" s="157" t="s">
        <v>46</v>
      </c>
      <c r="D166" s="157" t="s">
        <v>52</v>
      </c>
      <c r="E166" s="126" t="s">
        <v>508</v>
      </c>
      <c r="F166" s="139"/>
      <c r="G166" s="78">
        <f>G167</f>
        <v>140000</v>
      </c>
    </row>
    <row r="167" spans="1:7" s="6" customFormat="1" ht="33.75" customHeight="1">
      <c r="A167" s="320" t="s">
        <v>25</v>
      </c>
      <c r="B167" s="127" t="s">
        <v>42</v>
      </c>
      <c r="C167" s="158" t="s">
        <v>46</v>
      </c>
      <c r="D167" s="158" t="s">
        <v>52</v>
      </c>
      <c r="E167" s="128" t="s">
        <v>149</v>
      </c>
      <c r="F167" s="138"/>
      <c r="G167" s="82">
        <f>G168</f>
        <v>140000</v>
      </c>
    </row>
    <row r="168" spans="1:7" s="6" customFormat="1" ht="33.75" customHeight="1">
      <c r="A168" s="326" t="s">
        <v>188</v>
      </c>
      <c r="B168" s="127" t="s">
        <v>42</v>
      </c>
      <c r="C168" s="158" t="s">
        <v>46</v>
      </c>
      <c r="D168" s="158" t="s">
        <v>52</v>
      </c>
      <c r="E168" s="128" t="s">
        <v>149</v>
      </c>
      <c r="F168" s="138">
        <v>200</v>
      </c>
      <c r="G168" s="82">
        <v>140000</v>
      </c>
    </row>
    <row r="169" spans="1:7" s="6" customFormat="1" ht="101.25" customHeight="1">
      <c r="A169" s="327" t="s">
        <v>431</v>
      </c>
      <c r="B169" s="118" t="s">
        <v>42</v>
      </c>
      <c r="C169" s="157" t="s">
        <v>46</v>
      </c>
      <c r="D169" s="157" t="s">
        <v>52</v>
      </c>
      <c r="E169" s="126" t="s">
        <v>509</v>
      </c>
      <c r="F169" s="139"/>
      <c r="G169" s="78">
        <f>G170</f>
        <v>79000</v>
      </c>
    </row>
    <row r="170" spans="1:7" s="6" customFormat="1" ht="33.75" customHeight="1">
      <c r="A170" s="320" t="s">
        <v>25</v>
      </c>
      <c r="B170" s="127" t="s">
        <v>42</v>
      </c>
      <c r="C170" s="158" t="s">
        <v>46</v>
      </c>
      <c r="D170" s="158" t="s">
        <v>52</v>
      </c>
      <c r="E170" s="128" t="s">
        <v>432</v>
      </c>
      <c r="F170" s="138"/>
      <c r="G170" s="82">
        <f>G171</f>
        <v>79000</v>
      </c>
    </row>
    <row r="171" spans="1:7" s="6" customFormat="1" ht="33.75" customHeight="1">
      <c r="A171" s="326" t="s">
        <v>188</v>
      </c>
      <c r="B171" s="127" t="s">
        <v>42</v>
      </c>
      <c r="C171" s="158" t="s">
        <v>46</v>
      </c>
      <c r="D171" s="158" t="s">
        <v>52</v>
      </c>
      <c r="E171" s="128" t="s">
        <v>432</v>
      </c>
      <c r="F171" s="138">
        <v>200</v>
      </c>
      <c r="G171" s="82">
        <v>79000</v>
      </c>
    </row>
    <row r="172" spans="1:7" s="6" customFormat="1" ht="84" customHeight="1">
      <c r="A172" s="284" t="s">
        <v>615</v>
      </c>
      <c r="B172" s="118" t="s">
        <v>42</v>
      </c>
      <c r="C172" s="157" t="s">
        <v>46</v>
      </c>
      <c r="D172" s="157" t="s">
        <v>52</v>
      </c>
      <c r="E172" s="126" t="s">
        <v>617</v>
      </c>
      <c r="F172" s="139"/>
      <c r="G172" s="78">
        <f>G173</f>
        <v>30000</v>
      </c>
    </row>
    <row r="173" spans="1:7" s="6" customFormat="1" ht="33.75" customHeight="1">
      <c r="A173" s="129" t="s">
        <v>25</v>
      </c>
      <c r="B173" s="127" t="s">
        <v>42</v>
      </c>
      <c r="C173" s="158" t="s">
        <v>46</v>
      </c>
      <c r="D173" s="158" t="s">
        <v>52</v>
      </c>
      <c r="E173" s="128" t="s">
        <v>616</v>
      </c>
      <c r="F173" s="138"/>
      <c r="G173" s="82">
        <f>G174</f>
        <v>30000</v>
      </c>
    </row>
    <row r="174" spans="1:7" s="6" customFormat="1" ht="33.75" customHeight="1">
      <c r="A174" s="159" t="s">
        <v>188</v>
      </c>
      <c r="B174" s="127" t="s">
        <v>42</v>
      </c>
      <c r="C174" s="158" t="s">
        <v>46</v>
      </c>
      <c r="D174" s="158" t="s">
        <v>52</v>
      </c>
      <c r="E174" s="128" t="s">
        <v>616</v>
      </c>
      <c r="F174" s="138">
        <v>200</v>
      </c>
      <c r="G174" s="82">
        <v>30000</v>
      </c>
    </row>
    <row r="175" spans="1:7" s="6" customFormat="1" ht="19.5" customHeight="1">
      <c r="A175" s="319" t="s">
        <v>542</v>
      </c>
      <c r="B175" s="118" t="s">
        <v>42</v>
      </c>
      <c r="C175" s="150" t="s">
        <v>543</v>
      </c>
      <c r="D175" s="119"/>
      <c r="E175" s="128"/>
      <c r="F175" s="138"/>
      <c r="G175" s="78">
        <f aca="true" t="shared" si="0" ref="G175:G180">G176</f>
        <v>584654</v>
      </c>
    </row>
    <row r="176" spans="1:7" s="6" customFormat="1" ht="19.5" customHeight="1">
      <c r="A176" s="319" t="s">
        <v>544</v>
      </c>
      <c r="B176" s="118" t="s">
        <v>42</v>
      </c>
      <c r="C176" s="150" t="s">
        <v>543</v>
      </c>
      <c r="D176" s="162" t="s">
        <v>44</v>
      </c>
      <c r="E176" s="128"/>
      <c r="F176" s="138"/>
      <c r="G176" s="78">
        <f t="shared" si="0"/>
        <v>584654</v>
      </c>
    </row>
    <row r="177" spans="1:7" s="6" customFormat="1" ht="33.75" customHeight="1">
      <c r="A177" s="329" t="s">
        <v>651</v>
      </c>
      <c r="B177" s="118" t="s">
        <v>42</v>
      </c>
      <c r="C177" s="150" t="s">
        <v>543</v>
      </c>
      <c r="D177" s="162" t="s">
        <v>44</v>
      </c>
      <c r="E177" s="131" t="s">
        <v>547</v>
      </c>
      <c r="F177" s="162"/>
      <c r="G177" s="78">
        <f t="shared" si="0"/>
        <v>584654</v>
      </c>
    </row>
    <row r="178" spans="1:7" s="6" customFormat="1" ht="66.75" customHeight="1">
      <c r="A178" s="329" t="s">
        <v>652</v>
      </c>
      <c r="B178" s="118" t="s">
        <v>42</v>
      </c>
      <c r="C178" s="150" t="s">
        <v>543</v>
      </c>
      <c r="D178" s="162" t="s">
        <v>44</v>
      </c>
      <c r="E178" s="131" t="s">
        <v>548</v>
      </c>
      <c r="F178" s="162"/>
      <c r="G178" s="78">
        <f t="shared" si="0"/>
        <v>584654</v>
      </c>
    </row>
    <row r="179" spans="1:7" s="6" customFormat="1" ht="33.75" customHeight="1">
      <c r="A179" s="126" t="s">
        <v>546</v>
      </c>
      <c r="B179" s="118" t="s">
        <v>42</v>
      </c>
      <c r="C179" s="150" t="s">
        <v>543</v>
      </c>
      <c r="D179" s="162" t="s">
        <v>44</v>
      </c>
      <c r="E179" s="131" t="s">
        <v>549</v>
      </c>
      <c r="F179" s="162"/>
      <c r="G179" s="78">
        <f t="shared" si="0"/>
        <v>584654</v>
      </c>
    </row>
    <row r="180" spans="1:7" s="6" customFormat="1" ht="33.75" customHeight="1">
      <c r="A180" s="126" t="s">
        <v>552</v>
      </c>
      <c r="B180" s="118" t="s">
        <v>42</v>
      </c>
      <c r="C180" s="150" t="s">
        <v>543</v>
      </c>
      <c r="D180" s="162" t="s">
        <v>44</v>
      </c>
      <c r="E180" s="131" t="s">
        <v>618</v>
      </c>
      <c r="F180" s="162"/>
      <c r="G180" s="78">
        <f t="shared" si="0"/>
        <v>584654</v>
      </c>
    </row>
    <row r="181" spans="1:7" s="6" customFormat="1" ht="18.75" customHeight="1">
      <c r="A181" s="128" t="s">
        <v>331</v>
      </c>
      <c r="B181" s="127" t="s">
        <v>42</v>
      </c>
      <c r="C181" s="151" t="s">
        <v>543</v>
      </c>
      <c r="D181" s="161" t="s">
        <v>44</v>
      </c>
      <c r="E181" s="148" t="s">
        <v>618</v>
      </c>
      <c r="F181" s="161" t="s">
        <v>545</v>
      </c>
      <c r="G181" s="82">
        <v>584654</v>
      </c>
    </row>
    <row r="182" spans="1:7" s="22" customFormat="1" ht="17.25">
      <c r="A182" s="319" t="s">
        <v>159</v>
      </c>
      <c r="B182" s="118" t="s">
        <v>42</v>
      </c>
      <c r="C182" s="122" t="s">
        <v>50</v>
      </c>
      <c r="D182" s="122"/>
      <c r="E182" s="134"/>
      <c r="F182" s="365"/>
      <c r="G182" s="78">
        <f>G183</f>
        <v>516026</v>
      </c>
    </row>
    <row r="183" spans="1:7" s="21" customFormat="1" ht="16.5">
      <c r="A183" s="319" t="s">
        <v>336</v>
      </c>
      <c r="B183" s="118" t="s">
        <v>42</v>
      </c>
      <c r="C183" s="122" t="s">
        <v>50</v>
      </c>
      <c r="D183" s="122" t="s">
        <v>50</v>
      </c>
      <c r="E183" s="134"/>
      <c r="F183" s="365"/>
      <c r="G183" s="78">
        <f>G184</f>
        <v>516026</v>
      </c>
    </row>
    <row r="184" spans="1:7" s="21" customFormat="1" ht="63" customHeight="1">
      <c r="A184" s="126" t="s">
        <v>656</v>
      </c>
      <c r="B184" s="118" t="s">
        <v>42</v>
      </c>
      <c r="C184" s="122" t="s">
        <v>50</v>
      </c>
      <c r="D184" s="122" t="s">
        <v>50</v>
      </c>
      <c r="E184" s="131" t="s">
        <v>460</v>
      </c>
      <c r="F184" s="365"/>
      <c r="G184" s="78">
        <f>G185+G193</f>
        <v>516026</v>
      </c>
    </row>
    <row r="185" spans="1:7" s="21" customFormat="1" ht="97.5" customHeight="1">
      <c r="A185" s="319" t="s">
        <v>657</v>
      </c>
      <c r="B185" s="118" t="s">
        <v>42</v>
      </c>
      <c r="C185" s="122" t="s">
        <v>50</v>
      </c>
      <c r="D185" s="122" t="s">
        <v>50</v>
      </c>
      <c r="E185" s="131" t="s">
        <v>473</v>
      </c>
      <c r="F185" s="365"/>
      <c r="G185" s="78">
        <f>G186+G190</f>
        <v>137000</v>
      </c>
    </row>
    <row r="186" spans="1:7" s="21" customFormat="1" ht="36" customHeight="1">
      <c r="A186" s="322" t="s">
        <v>239</v>
      </c>
      <c r="B186" s="127" t="s">
        <v>42</v>
      </c>
      <c r="C186" s="119" t="s">
        <v>50</v>
      </c>
      <c r="D186" s="119" t="s">
        <v>50</v>
      </c>
      <c r="E186" s="126" t="s">
        <v>515</v>
      </c>
      <c r="F186" s="139"/>
      <c r="G186" s="78">
        <f>G187</f>
        <v>85000</v>
      </c>
    </row>
    <row r="187" spans="1:7" s="21" customFormat="1" ht="20.25" customHeight="1">
      <c r="A187" s="320" t="s">
        <v>22</v>
      </c>
      <c r="B187" s="127" t="s">
        <v>42</v>
      </c>
      <c r="C187" s="119" t="s">
        <v>50</v>
      </c>
      <c r="D187" s="119" t="s">
        <v>50</v>
      </c>
      <c r="E187" s="128" t="s">
        <v>240</v>
      </c>
      <c r="F187" s="138"/>
      <c r="G187" s="82">
        <f>G188+G189</f>
        <v>85000</v>
      </c>
    </row>
    <row r="188" spans="1:7" s="21" customFormat="1" ht="38.25" customHeight="1">
      <c r="A188" s="320" t="s">
        <v>188</v>
      </c>
      <c r="B188" s="127" t="s">
        <v>42</v>
      </c>
      <c r="C188" s="119" t="s">
        <v>50</v>
      </c>
      <c r="D188" s="119" t="s">
        <v>50</v>
      </c>
      <c r="E188" s="128" t="s">
        <v>240</v>
      </c>
      <c r="F188" s="130">
        <v>200</v>
      </c>
      <c r="G188" s="82">
        <v>50000</v>
      </c>
    </row>
    <row r="189" spans="1:7" s="21" customFormat="1" ht="19.5" customHeight="1">
      <c r="A189" s="320" t="s">
        <v>332</v>
      </c>
      <c r="B189" s="127" t="s">
        <v>42</v>
      </c>
      <c r="C189" s="119" t="s">
        <v>50</v>
      </c>
      <c r="D189" s="119" t="s">
        <v>50</v>
      </c>
      <c r="E189" s="128" t="s">
        <v>240</v>
      </c>
      <c r="F189" s="130">
        <v>300</v>
      </c>
      <c r="G189" s="82">
        <v>35000</v>
      </c>
    </row>
    <row r="190" spans="1:7" s="23" customFormat="1" ht="49.5" customHeight="1">
      <c r="A190" s="322" t="s">
        <v>62</v>
      </c>
      <c r="B190" s="118" t="s">
        <v>42</v>
      </c>
      <c r="C190" s="122" t="s">
        <v>50</v>
      </c>
      <c r="D190" s="122" t="s">
        <v>50</v>
      </c>
      <c r="E190" s="126" t="s">
        <v>516</v>
      </c>
      <c r="F190" s="133"/>
      <c r="G190" s="78">
        <f>G191</f>
        <v>52000</v>
      </c>
    </row>
    <row r="191" spans="1:7" s="13" customFormat="1" ht="20.25" customHeight="1">
      <c r="A191" s="320" t="s">
        <v>22</v>
      </c>
      <c r="B191" s="127" t="s">
        <v>42</v>
      </c>
      <c r="C191" s="119" t="s">
        <v>50</v>
      </c>
      <c r="D191" s="119" t="s">
        <v>50</v>
      </c>
      <c r="E191" s="128" t="s">
        <v>241</v>
      </c>
      <c r="F191" s="130"/>
      <c r="G191" s="82">
        <f>G192</f>
        <v>52000</v>
      </c>
    </row>
    <row r="192" spans="1:7" s="10" customFormat="1" ht="35.25" customHeight="1">
      <c r="A192" s="320" t="s">
        <v>188</v>
      </c>
      <c r="B192" s="127" t="s">
        <v>42</v>
      </c>
      <c r="C192" s="119" t="s">
        <v>50</v>
      </c>
      <c r="D192" s="119" t="s">
        <v>50</v>
      </c>
      <c r="E192" s="128" t="s">
        <v>241</v>
      </c>
      <c r="F192" s="130">
        <v>200</v>
      </c>
      <c r="G192" s="82">
        <v>52000</v>
      </c>
    </row>
    <row r="193" spans="1:7" s="14" customFormat="1" ht="82.5" customHeight="1">
      <c r="A193" s="126" t="s">
        <v>658</v>
      </c>
      <c r="B193" s="118" t="s">
        <v>42</v>
      </c>
      <c r="C193" s="122" t="s">
        <v>50</v>
      </c>
      <c r="D193" s="122" t="s">
        <v>50</v>
      </c>
      <c r="E193" s="131" t="s">
        <v>472</v>
      </c>
      <c r="F193" s="365"/>
      <c r="G193" s="78">
        <f>G194</f>
        <v>379026</v>
      </c>
    </row>
    <row r="194" spans="1:7" s="14" customFormat="1" ht="35.25" customHeight="1">
      <c r="A194" s="319" t="s">
        <v>242</v>
      </c>
      <c r="B194" s="118" t="s">
        <v>42</v>
      </c>
      <c r="C194" s="122" t="s">
        <v>50</v>
      </c>
      <c r="D194" s="122" t="s">
        <v>50</v>
      </c>
      <c r="E194" s="126" t="s">
        <v>517</v>
      </c>
      <c r="F194" s="139"/>
      <c r="G194" s="78">
        <f>G195+G197</f>
        <v>379026</v>
      </c>
    </row>
    <row r="195" spans="1:7" s="14" customFormat="1" ht="19.5" customHeight="1">
      <c r="A195" s="320" t="s">
        <v>259</v>
      </c>
      <c r="B195" s="127" t="s">
        <v>42</v>
      </c>
      <c r="C195" s="119" t="s">
        <v>50</v>
      </c>
      <c r="D195" s="119" t="s">
        <v>50</v>
      </c>
      <c r="E195" s="120" t="s">
        <v>244</v>
      </c>
      <c r="F195" s="138"/>
      <c r="G195" s="82">
        <f>G196</f>
        <v>30000</v>
      </c>
    </row>
    <row r="196" spans="1:7" s="23" customFormat="1" ht="33.75" customHeight="1">
      <c r="A196" s="320" t="s">
        <v>188</v>
      </c>
      <c r="B196" s="127" t="s">
        <v>42</v>
      </c>
      <c r="C196" s="119" t="s">
        <v>50</v>
      </c>
      <c r="D196" s="119" t="s">
        <v>50</v>
      </c>
      <c r="E196" s="120" t="s">
        <v>244</v>
      </c>
      <c r="F196" s="164">
        <v>200</v>
      </c>
      <c r="G196" s="82">
        <v>30000</v>
      </c>
    </row>
    <row r="197" spans="1:7" s="23" customFormat="1" ht="35.25" customHeight="1">
      <c r="A197" s="319" t="s">
        <v>243</v>
      </c>
      <c r="B197" s="127" t="s">
        <v>42</v>
      </c>
      <c r="C197" s="119" t="s">
        <v>50</v>
      </c>
      <c r="D197" s="119" t="s">
        <v>50</v>
      </c>
      <c r="E197" s="126" t="s">
        <v>245</v>
      </c>
      <c r="F197" s="164"/>
      <c r="G197" s="82">
        <f>G198</f>
        <v>349026</v>
      </c>
    </row>
    <row r="198" spans="1:7" s="10" customFormat="1" ht="16.5" customHeight="1">
      <c r="A198" s="320" t="s">
        <v>332</v>
      </c>
      <c r="B198" s="127" t="s">
        <v>42</v>
      </c>
      <c r="C198" s="119" t="s">
        <v>50</v>
      </c>
      <c r="D198" s="119" t="s">
        <v>50</v>
      </c>
      <c r="E198" s="128" t="s">
        <v>245</v>
      </c>
      <c r="F198" s="130">
        <v>300</v>
      </c>
      <c r="G198" s="82">
        <v>349026</v>
      </c>
    </row>
    <row r="199" spans="1:7" s="10" customFormat="1" ht="16.5" customHeight="1">
      <c r="A199" s="121" t="s">
        <v>334</v>
      </c>
      <c r="B199" s="118" t="s">
        <v>42</v>
      </c>
      <c r="C199" s="363" t="s">
        <v>51</v>
      </c>
      <c r="D199" s="133"/>
      <c r="E199" s="126"/>
      <c r="F199" s="133"/>
      <c r="G199" s="78">
        <f>G200</f>
        <v>33000</v>
      </c>
    </row>
    <row r="200" spans="1:7" s="10" customFormat="1" ht="16.5" customHeight="1">
      <c r="A200" s="121" t="s">
        <v>20</v>
      </c>
      <c r="B200" s="118" t="s">
        <v>42</v>
      </c>
      <c r="C200" s="363" t="s">
        <v>51</v>
      </c>
      <c r="D200" s="363" t="s">
        <v>43</v>
      </c>
      <c r="E200" s="126"/>
      <c r="F200" s="133"/>
      <c r="G200" s="78">
        <f>G201</f>
        <v>33000</v>
      </c>
    </row>
    <row r="201" spans="1:7" s="10" customFormat="1" ht="23.25" customHeight="1">
      <c r="A201" s="121" t="s">
        <v>38</v>
      </c>
      <c r="B201" s="118" t="s">
        <v>42</v>
      </c>
      <c r="C201" s="363" t="s">
        <v>51</v>
      </c>
      <c r="D201" s="363" t="s">
        <v>43</v>
      </c>
      <c r="E201" s="131" t="s">
        <v>441</v>
      </c>
      <c r="F201" s="133"/>
      <c r="G201" s="78">
        <f>G202</f>
        <v>33000</v>
      </c>
    </row>
    <row r="202" spans="1:7" s="10" customFormat="1" ht="32.25" customHeight="1">
      <c r="A202" s="121" t="s">
        <v>5</v>
      </c>
      <c r="B202" s="118" t="s">
        <v>42</v>
      </c>
      <c r="C202" s="363" t="s">
        <v>51</v>
      </c>
      <c r="D202" s="363" t="s">
        <v>43</v>
      </c>
      <c r="E202" s="131" t="s">
        <v>442</v>
      </c>
      <c r="F202" s="133"/>
      <c r="G202" s="78">
        <f>G203</f>
        <v>33000</v>
      </c>
    </row>
    <row r="203" spans="1:7" s="10" customFormat="1" ht="112.5" customHeight="1">
      <c r="A203" s="121" t="s">
        <v>702</v>
      </c>
      <c r="B203" s="118" t="s">
        <v>42</v>
      </c>
      <c r="C203" s="363" t="s">
        <v>51</v>
      </c>
      <c r="D203" s="363" t="s">
        <v>43</v>
      </c>
      <c r="E203" s="126" t="s">
        <v>701</v>
      </c>
      <c r="F203" s="133"/>
      <c r="G203" s="78">
        <f>G204</f>
        <v>33000</v>
      </c>
    </row>
    <row r="204" spans="1:7" s="10" customFormat="1" ht="18" customHeight="1">
      <c r="A204" s="136" t="s">
        <v>331</v>
      </c>
      <c r="B204" s="127" t="s">
        <v>42</v>
      </c>
      <c r="C204" s="119" t="s">
        <v>51</v>
      </c>
      <c r="D204" s="119" t="s">
        <v>43</v>
      </c>
      <c r="E204" s="128" t="s">
        <v>701</v>
      </c>
      <c r="F204" s="130">
        <v>500</v>
      </c>
      <c r="G204" s="82">
        <v>33000</v>
      </c>
    </row>
    <row r="205" spans="1:7" s="10" customFormat="1" ht="16.5" customHeight="1">
      <c r="A205" s="319" t="s">
        <v>153</v>
      </c>
      <c r="B205" s="118" t="s">
        <v>42</v>
      </c>
      <c r="C205" s="150" t="s">
        <v>48</v>
      </c>
      <c r="D205" s="151"/>
      <c r="E205" s="128"/>
      <c r="F205" s="130"/>
      <c r="G205" s="78">
        <f aca="true" t="shared" si="1" ref="G205:G210">G206</f>
        <v>12012</v>
      </c>
    </row>
    <row r="206" spans="1:7" s="10" customFormat="1" ht="16.5" customHeight="1">
      <c r="A206" s="319" t="s">
        <v>120</v>
      </c>
      <c r="B206" s="118" t="s">
        <v>42</v>
      </c>
      <c r="C206" s="150" t="s">
        <v>48</v>
      </c>
      <c r="D206" s="122" t="s">
        <v>50</v>
      </c>
      <c r="E206" s="128"/>
      <c r="F206" s="130"/>
      <c r="G206" s="78">
        <f t="shared" si="1"/>
        <v>12012</v>
      </c>
    </row>
    <row r="207" spans="1:7" s="10" customFormat="1" ht="66.75" customHeight="1">
      <c r="A207" s="319" t="s">
        <v>665</v>
      </c>
      <c r="B207" s="118" t="s">
        <v>42</v>
      </c>
      <c r="C207" s="150" t="s">
        <v>48</v>
      </c>
      <c r="D207" s="122" t="s">
        <v>50</v>
      </c>
      <c r="E207" s="131" t="s">
        <v>439</v>
      </c>
      <c r="F207" s="133"/>
      <c r="G207" s="78">
        <f t="shared" si="1"/>
        <v>12012</v>
      </c>
    </row>
    <row r="208" spans="1:7" s="10" customFormat="1" ht="101.25" customHeight="1">
      <c r="A208" s="319" t="s">
        <v>666</v>
      </c>
      <c r="B208" s="118" t="s">
        <v>42</v>
      </c>
      <c r="C208" s="150" t="s">
        <v>48</v>
      </c>
      <c r="D208" s="122" t="s">
        <v>50</v>
      </c>
      <c r="E208" s="131" t="s">
        <v>440</v>
      </c>
      <c r="F208" s="365"/>
      <c r="G208" s="78">
        <f t="shared" si="1"/>
        <v>12012</v>
      </c>
    </row>
    <row r="209" spans="1:7" s="10" customFormat="1" ht="66.75" customHeight="1">
      <c r="A209" s="319" t="s">
        <v>154</v>
      </c>
      <c r="B209" s="118" t="s">
        <v>42</v>
      </c>
      <c r="C209" s="150" t="s">
        <v>48</v>
      </c>
      <c r="D209" s="122" t="s">
        <v>50</v>
      </c>
      <c r="E209" s="131" t="s">
        <v>524</v>
      </c>
      <c r="F209" s="365"/>
      <c r="G209" s="78">
        <f t="shared" si="1"/>
        <v>12012</v>
      </c>
    </row>
    <row r="210" spans="1:7" s="10" customFormat="1" ht="36" customHeight="1">
      <c r="A210" s="328" t="s">
        <v>537</v>
      </c>
      <c r="B210" s="118" t="s">
        <v>42</v>
      </c>
      <c r="C210" s="150" t="s">
        <v>48</v>
      </c>
      <c r="D210" s="122" t="s">
        <v>50</v>
      </c>
      <c r="E210" s="131" t="s">
        <v>155</v>
      </c>
      <c r="F210" s="365"/>
      <c r="G210" s="78">
        <f t="shared" si="1"/>
        <v>12012</v>
      </c>
    </row>
    <row r="211" spans="1:7" s="10" customFormat="1" ht="36" customHeight="1">
      <c r="A211" s="320" t="s">
        <v>188</v>
      </c>
      <c r="B211" s="127" t="s">
        <v>42</v>
      </c>
      <c r="C211" s="151" t="s">
        <v>48</v>
      </c>
      <c r="D211" s="119" t="s">
        <v>50</v>
      </c>
      <c r="E211" s="148" t="s">
        <v>155</v>
      </c>
      <c r="F211" s="130">
        <v>200</v>
      </c>
      <c r="G211" s="82">
        <v>12012</v>
      </c>
    </row>
    <row r="212" spans="1:7" s="22" customFormat="1" ht="17.25">
      <c r="A212" s="319" t="s">
        <v>201</v>
      </c>
      <c r="B212" s="118" t="s">
        <v>42</v>
      </c>
      <c r="C212" s="122" t="s">
        <v>52</v>
      </c>
      <c r="D212" s="122"/>
      <c r="E212" s="134"/>
      <c r="F212" s="365"/>
      <c r="G212" s="78">
        <f>G213+G225+G219</f>
        <v>6430441</v>
      </c>
    </row>
    <row r="213" spans="1:7" s="24" customFormat="1" ht="15">
      <c r="A213" s="319" t="s">
        <v>191</v>
      </c>
      <c r="B213" s="118" t="s">
        <v>42</v>
      </c>
      <c r="C213" s="122" t="s">
        <v>52</v>
      </c>
      <c r="D213" s="122" t="s">
        <v>43</v>
      </c>
      <c r="E213" s="134"/>
      <c r="F213" s="165"/>
      <c r="G213" s="78">
        <f>G215</f>
        <v>664490</v>
      </c>
    </row>
    <row r="214" spans="1:7" s="24" customFormat="1" ht="36.75" customHeight="1">
      <c r="A214" s="126" t="s">
        <v>628</v>
      </c>
      <c r="B214" s="118" t="s">
        <v>42</v>
      </c>
      <c r="C214" s="122" t="s">
        <v>52</v>
      </c>
      <c r="D214" s="122" t="s">
        <v>43</v>
      </c>
      <c r="E214" s="131" t="s">
        <v>448</v>
      </c>
      <c r="F214" s="165"/>
      <c r="G214" s="78">
        <f>G215</f>
        <v>664490</v>
      </c>
    </row>
    <row r="215" spans="1:7" s="15" customFormat="1" ht="63.75" customHeight="1">
      <c r="A215" s="126" t="s">
        <v>678</v>
      </c>
      <c r="B215" s="118" t="s">
        <v>42</v>
      </c>
      <c r="C215" s="122" t="s">
        <v>52</v>
      </c>
      <c r="D215" s="122" t="s">
        <v>43</v>
      </c>
      <c r="E215" s="131" t="s">
        <v>466</v>
      </c>
      <c r="F215" s="165"/>
      <c r="G215" s="78">
        <f>G216</f>
        <v>664490</v>
      </c>
    </row>
    <row r="216" spans="1:7" s="15" customFormat="1" ht="30.75" customHeight="1">
      <c r="A216" s="322" t="s">
        <v>246</v>
      </c>
      <c r="B216" s="118" t="s">
        <v>42</v>
      </c>
      <c r="C216" s="122" t="s">
        <v>52</v>
      </c>
      <c r="D216" s="122" t="s">
        <v>43</v>
      </c>
      <c r="E216" s="131" t="s">
        <v>525</v>
      </c>
      <c r="F216" s="165"/>
      <c r="G216" s="78">
        <f>G217</f>
        <v>664490</v>
      </c>
    </row>
    <row r="217" spans="1:7" s="15" customFormat="1" ht="33" customHeight="1">
      <c r="A217" s="321" t="s">
        <v>322</v>
      </c>
      <c r="B217" s="127" t="s">
        <v>42</v>
      </c>
      <c r="C217" s="119" t="s">
        <v>52</v>
      </c>
      <c r="D217" s="119" t="s">
        <v>43</v>
      </c>
      <c r="E217" s="120" t="s">
        <v>247</v>
      </c>
      <c r="F217" s="138"/>
      <c r="G217" s="82">
        <f>G218</f>
        <v>664490</v>
      </c>
    </row>
    <row r="218" spans="1:7" s="10" customFormat="1" ht="16.5" customHeight="1">
      <c r="A218" s="320" t="s">
        <v>332</v>
      </c>
      <c r="B218" s="127" t="s">
        <v>42</v>
      </c>
      <c r="C218" s="119" t="s">
        <v>52</v>
      </c>
      <c r="D218" s="119" t="s">
        <v>43</v>
      </c>
      <c r="E218" s="120" t="s">
        <v>247</v>
      </c>
      <c r="F218" s="130">
        <v>300</v>
      </c>
      <c r="G218" s="82">
        <v>664490</v>
      </c>
    </row>
    <row r="219" spans="1:7" s="11" customFormat="1" ht="16.5">
      <c r="A219" s="319" t="s">
        <v>202</v>
      </c>
      <c r="B219" s="118" t="s">
        <v>42</v>
      </c>
      <c r="C219" s="122" t="s">
        <v>52</v>
      </c>
      <c r="D219" s="122" t="s">
        <v>46</v>
      </c>
      <c r="E219" s="131"/>
      <c r="F219" s="130"/>
      <c r="G219" s="78">
        <f>G220</f>
        <v>4012751</v>
      </c>
    </row>
    <row r="220" spans="1:7" s="6" customFormat="1" ht="33.75" customHeight="1">
      <c r="A220" s="126" t="s">
        <v>628</v>
      </c>
      <c r="B220" s="118" t="s">
        <v>42</v>
      </c>
      <c r="C220" s="122" t="s">
        <v>52</v>
      </c>
      <c r="D220" s="122" t="s">
        <v>46</v>
      </c>
      <c r="E220" s="131" t="s">
        <v>448</v>
      </c>
      <c r="F220" s="133"/>
      <c r="G220" s="78">
        <f>G221</f>
        <v>4012751</v>
      </c>
    </row>
    <row r="221" spans="1:7" s="8" customFormat="1" ht="64.5" customHeight="1">
      <c r="A221" s="126" t="s">
        <v>631</v>
      </c>
      <c r="B221" s="118" t="s">
        <v>42</v>
      </c>
      <c r="C221" s="122" t="s">
        <v>52</v>
      </c>
      <c r="D221" s="122" t="s">
        <v>46</v>
      </c>
      <c r="E221" s="131" t="s">
        <v>465</v>
      </c>
      <c r="F221" s="133"/>
      <c r="G221" s="78">
        <f>G222</f>
        <v>4012751</v>
      </c>
    </row>
    <row r="222" spans="1:7" s="8" customFormat="1" ht="66.75" customHeight="1">
      <c r="A222" s="319" t="s">
        <v>248</v>
      </c>
      <c r="B222" s="118" t="s">
        <v>42</v>
      </c>
      <c r="C222" s="122" t="s">
        <v>52</v>
      </c>
      <c r="D222" s="122" t="s">
        <v>46</v>
      </c>
      <c r="E222" s="126" t="s">
        <v>527</v>
      </c>
      <c r="F222" s="138"/>
      <c r="G222" s="78">
        <f>G223</f>
        <v>4012751</v>
      </c>
    </row>
    <row r="223" spans="1:7" s="8" customFormat="1" ht="33.75" customHeight="1">
      <c r="A223" s="321" t="s">
        <v>203</v>
      </c>
      <c r="B223" s="127" t="s">
        <v>42</v>
      </c>
      <c r="C223" s="119" t="s">
        <v>52</v>
      </c>
      <c r="D223" s="119" t="s">
        <v>46</v>
      </c>
      <c r="E223" s="128" t="s">
        <v>249</v>
      </c>
      <c r="F223" s="138"/>
      <c r="G223" s="82">
        <f>G224</f>
        <v>4012751</v>
      </c>
    </row>
    <row r="224" spans="1:7" s="10" customFormat="1" ht="16.5" customHeight="1">
      <c r="A224" s="320" t="s">
        <v>332</v>
      </c>
      <c r="B224" s="127" t="s">
        <v>42</v>
      </c>
      <c r="C224" s="119" t="s">
        <v>52</v>
      </c>
      <c r="D224" s="119" t="s">
        <v>46</v>
      </c>
      <c r="E224" s="128" t="s">
        <v>249</v>
      </c>
      <c r="F224" s="130">
        <v>300</v>
      </c>
      <c r="G224" s="82">
        <v>4012751</v>
      </c>
    </row>
    <row r="225" spans="1:7" s="10" customFormat="1" ht="21.75" customHeight="1">
      <c r="A225" s="319" t="s">
        <v>57</v>
      </c>
      <c r="B225" s="118" t="s">
        <v>42</v>
      </c>
      <c r="C225" s="122" t="s">
        <v>52</v>
      </c>
      <c r="D225" s="122" t="s">
        <v>49</v>
      </c>
      <c r="E225" s="134"/>
      <c r="F225" s="130"/>
      <c r="G225" s="78">
        <f>G226+G232</f>
        <v>1753200</v>
      </c>
    </row>
    <row r="226" spans="1:7" s="10" customFormat="1" ht="34.5" customHeight="1">
      <c r="A226" s="126" t="s">
        <v>628</v>
      </c>
      <c r="B226" s="118" t="s">
        <v>42</v>
      </c>
      <c r="C226" s="122" t="s">
        <v>52</v>
      </c>
      <c r="D226" s="122" t="s">
        <v>49</v>
      </c>
      <c r="E226" s="131" t="s">
        <v>448</v>
      </c>
      <c r="F226" s="130"/>
      <c r="G226" s="78">
        <f>G227</f>
        <v>1461000</v>
      </c>
    </row>
    <row r="227" spans="1:7" s="10" customFormat="1" ht="81.75" customHeight="1">
      <c r="A227" s="126" t="s">
        <v>669</v>
      </c>
      <c r="B227" s="118" t="s">
        <v>42</v>
      </c>
      <c r="C227" s="122" t="s">
        <v>52</v>
      </c>
      <c r="D227" s="122" t="s">
        <v>49</v>
      </c>
      <c r="E227" s="131" t="s">
        <v>464</v>
      </c>
      <c r="F227" s="133"/>
      <c r="G227" s="78">
        <f>G228</f>
        <v>1461000</v>
      </c>
    </row>
    <row r="228" spans="1:7" s="10" customFormat="1" ht="46.5">
      <c r="A228" s="322" t="s">
        <v>250</v>
      </c>
      <c r="B228" s="118" t="s">
        <v>42</v>
      </c>
      <c r="C228" s="122" t="s">
        <v>52</v>
      </c>
      <c r="D228" s="122" t="s">
        <v>49</v>
      </c>
      <c r="E228" s="126" t="s">
        <v>528</v>
      </c>
      <c r="F228" s="139"/>
      <c r="G228" s="78">
        <f>G229</f>
        <v>1461000</v>
      </c>
    </row>
    <row r="229" spans="1:7" s="10" customFormat="1" ht="33" customHeight="1">
      <c r="A229" s="321" t="s">
        <v>23</v>
      </c>
      <c r="B229" s="127" t="s">
        <v>42</v>
      </c>
      <c r="C229" s="119" t="s">
        <v>52</v>
      </c>
      <c r="D229" s="119" t="s">
        <v>49</v>
      </c>
      <c r="E229" s="128" t="s">
        <v>251</v>
      </c>
      <c r="F229" s="138"/>
      <c r="G229" s="78">
        <f>G230+G231</f>
        <v>1461000</v>
      </c>
    </row>
    <row r="230" spans="1:7" s="10" customFormat="1" ht="66" customHeight="1">
      <c r="A230" s="320" t="s">
        <v>54</v>
      </c>
      <c r="B230" s="127" t="s">
        <v>42</v>
      </c>
      <c r="C230" s="119" t="s">
        <v>52</v>
      </c>
      <c r="D230" s="119" t="s">
        <v>49</v>
      </c>
      <c r="E230" s="128" t="s">
        <v>251</v>
      </c>
      <c r="F230" s="138">
        <v>100</v>
      </c>
      <c r="G230" s="82">
        <v>1396819</v>
      </c>
    </row>
    <row r="231" spans="1:7" s="10" customFormat="1" ht="30.75">
      <c r="A231" s="320" t="s">
        <v>188</v>
      </c>
      <c r="B231" s="127" t="s">
        <v>42</v>
      </c>
      <c r="C231" s="119" t="s">
        <v>52</v>
      </c>
      <c r="D231" s="119" t="s">
        <v>49</v>
      </c>
      <c r="E231" s="128" t="s">
        <v>251</v>
      </c>
      <c r="F231" s="138">
        <v>200</v>
      </c>
      <c r="G231" s="82">
        <v>64181</v>
      </c>
    </row>
    <row r="232" spans="1:7" s="8" customFormat="1" ht="36.75" customHeight="1">
      <c r="A232" s="126" t="s">
        <v>670</v>
      </c>
      <c r="B232" s="118" t="s">
        <v>42</v>
      </c>
      <c r="C232" s="122" t="s">
        <v>52</v>
      </c>
      <c r="D232" s="122" t="s">
        <v>49</v>
      </c>
      <c r="E232" s="131" t="s">
        <v>455</v>
      </c>
      <c r="F232" s="365"/>
      <c r="G232" s="78">
        <f>G233</f>
        <v>292200</v>
      </c>
    </row>
    <row r="233" spans="1:7" s="8" customFormat="1" ht="64.5" customHeight="1">
      <c r="A233" s="126" t="s">
        <v>671</v>
      </c>
      <c r="B233" s="118" t="s">
        <v>42</v>
      </c>
      <c r="C233" s="122" t="s">
        <v>52</v>
      </c>
      <c r="D233" s="122" t="s">
        <v>49</v>
      </c>
      <c r="E233" s="131" t="s">
        <v>532</v>
      </c>
      <c r="F233" s="365"/>
      <c r="G233" s="78">
        <f>G234</f>
        <v>292200</v>
      </c>
    </row>
    <row r="234" spans="1:7" s="8" customFormat="1" ht="36" customHeight="1">
      <c r="A234" s="126" t="s">
        <v>252</v>
      </c>
      <c r="B234" s="118" t="s">
        <v>42</v>
      </c>
      <c r="C234" s="122" t="s">
        <v>52</v>
      </c>
      <c r="D234" s="122" t="s">
        <v>49</v>
      </c>
      <c r="E234" s="126" t="s">
        <v>535</v>
      </c>
      <c r="F234" s="139"/>
      <c r="G234" s="78">
        <f>G235</f>
        <v>292200</v>
      </c>
    </row>
    <row r="235" spans="1:7" s="8" customFormat="1" ht="48.75" customHeight="1">
      <c r="A235" s="321" t="s">
        <v>360</v>
      </c>
      <c r="B235" s="127" t="s">
        <v>42</v>
      </c>
      <c r="C235" s="119" t="s">
        <v>52</v>
      </c>
      <c r="D235" s="119" t="s">
        <v>49</v>
      </c>
      <c r="E235" s="128" t="s">
        <v>253</v>
      </c>
      <c r="F235" s="138"/>
      <c r="G235" s="82">
        <f>G236+G237</f>
        <v>292200</v>
      </c>
    </row>
    <row r="236" spans="1:7" s="10" customFormat="1" ht="64.5" customHeight="1">
      <c r="A236" s="320" t="s">
        <v>54</v>
      </c>
      <c r="B236" s="127" t="s">
        <v>42</v>
      </c>
      <c r="C236" s="119" t="s">
        <v>52</v>
      </c>
      <c r="D236" s="119" t="s">
        <v>49</v>
      </c>
      <c r="E236" s="128" t="s">
        <v>253</v>
      </c>
      <c r="F236" s="130">
        <v>100</v>
      </c>
      <c r="G236" s="82">
        <v>290961</v>
      </c>
    </row>
    <row r="237" spans="1:7" s="13" customFormat="1" ht="33" customHeight="1">
      <c r="A237" s="320" t="s">
        <v>188</v>
      </c>
      <c r="B237" s="127" t="s">
        <v>42</v>
      </c>
      <c r="C237" s="119" t="s">
        <v>52</v>
      </c>
      <c r="D237" s="119" t="s">
        <v>49</v>
      </c>
      <c r="E237" s="128" t="s">
        <v>253</v>
      </c>
      <c r="F237" s="130">
        <v>200</v>
      </c>
      <c r="G237" s="82">
        <v>1239</v>
      </c>
    </row>
    <row r="238" spans="1:7" s="22" customFormat="1" ht="16.5" customHeight="1">
      <c r="A238" s="319" t="s">
        <v>35</v>
      </c>
      <c r="B238" s="118" t="s">
        <v>42</v>
      </c>
      <c r="C238" s="122" t="s">
        <v>308</v>
      </c>
      <c r="D238" s="122"/>
      <c r="E238" s="134"/>
      <c r="F238" s="130"/>
      <c r="G238" s="78">
        <f aca="true" t="shared" si="2" ref="G238:G243">G239</f>
        <v>254900</v>
      </c>
    </row>
    <row r="239" spans="1:7" s="25" customFormat="1" ht="16.5">
      <c r="A239" s="319" t="s">
        <v>36</v>
      </c>
      <c r="B239" s="118" t="s">
        <v>42</v>
      </c>
      <c r="C239" s="122" t="s">
        <v>308</v>
      </c>
      <c r="D239" s="122" t="s">
        <v>43</v>
      </c>
      <c r="E239" s="134"/>
      <c r="F239" s="130"/>
      <c r="G239" s="78">
        <f t="shared" si="2"/>
        <v>254900</v>
      </c>
    </row>
    <row r="240" spans="1:7" s="6" customFormat="1" ht="66" customHeight="1">
      <c r="A240" s="126" t="s">
        <v>656</v>
      </c>
      <c r="B240" s="118" t="s">
        <v>42</v>
      </c>
      <c r="C240" s="122" t="s">
        <v>308</v>
      </c>
      <c r="D240" s="122" t="s">
        <v>43</v>
      </c>
      <c r="E240" s="131" t="s">
        <v>460</v>
      </c>
      <c r="F240" s="133"/>
      <c r="G240" s="78">
        <f t="shared" si="2"/>
        <v>254900</v>
      </c>
    </row>
    <row r="241" spans="1:7" s="26" customFormat="1" ht="99.75" customHeight="1">
      <c r="A241" s="319" t="s">
        <v>672</v>
      </c>
      <c r="B241" s="118" t="s">
        <v>42</v>
      </c>
      <c r="C241" s="122" t="s">
        <v>308</v>
      </c>
      <c r="D241" s="122" t="s">
        <v>43</v>
      </c>
      <c r="E241" s="131" t="s">
        <v>463</v>
      </c>
      <c r="F241" s="133"/>
      <c r="G241" s="78">
        <f>G242+G245</f>
        <v>254900</v>
      </c>
    </row>
    <row r="242" spans="1:7" s="26" customFormat="1" ht="67.5" customHeight="1">
      <c r="A242" s="322" t="s">
        <v>263</v>
      </c>
      <c r="B242" s="118" t="s">
        <v>42</v>
      </c>
      <c r="C242" s="122" t="s">
        <v>308</v>
      </c>
      <c r="D242" s="122" t="s">
        <v>43</v>
      </c>
      <c r="E242" s="126" t="s">
        <v>529</v>
      </c>
      <c r="F242" s="139"/>
      <c r="G242" s="78">
        <f t="shared" si="2"/>
        <v>244900</v>
      </c>
    </row>
    <row r="243" spans="1:7" s="26" customFormat="1" ht="54.75" customHeight="1">
      <c r="A243" s="320" t="s">
        <v>307</v>
      </c>
      <c r="B243" s="127" t="s">
        <v>42</v>
      </c>
      <c r="C243" s="119" t="s">
        <v>308</v>
      </c>
      <c r="D243" s="119" t="s">
        <v>43</v>
      </c>
      <c r="E243" s="128" t="s">
        <v>264</v>
      </c>
      <c r="F243" s="138"/>
      <c r="G243" s="82">
        <f t="shared" si="2"/>
        <v>244900</v>
      </c>
    </row>
    <row r="244" spans="1:7" s="26" customFormat="1" ht="33.75" customHeight="1">
      <c r="A244" s="320" t="s">
        <v>188</v>
      </c>
      <c r="B244" s="127" t="s">
        <v>42</v>
      </c>
      <c r="C244" s="119" t="s">
        <v>308</v>
      </c>
      <c r="D244" s="119" t="s">
        <v>43</v>
      </c>
      <c r="E244" s="128" t="s">
        <v>264</v>
      </c>
      <c r="F244" s="130">
        <v>200</v>
      </c>
      <c r="G244" s="82">
        <v>244900</v>
      </c>
    </row>
    <row r="245" spans="1:7" s="26" customFormat="1" ht="51.75" customHeight="1">
      <c r="A245" s="322" t="s">
        <v>414</v>
      </c>
      <c r="B245" s="118" t="s">
        <v>42</v>
      </c>
      <c r="C245" s="122" t="s">
        <v>308</v>
      </c>
      <c r="D245" s="122" t="s">
        <v>43</v>
      </c>
      <c r="E245" s="126" t="s">
        <v>530</v>
      </c>
      <c r="F245" s="139"/>
      <c r="G245" s="78">
        <f>G246</f>
        <v>10000</v>
      </c>
    </row>
    <row r="246" spans="1:7" s="26" customFormat="1" ht="33.75" customHeight="1">
      <c r="A246" s="320" t="s">
        <v>307</v>
      </c>
      <c r="B246" s="127" t="s">
        <v>42</v>
      </c>
      <c r="C246" s="119" t="s">
        <v>308</v>
      </c>
      <c r="D246" s="119" t="s">
        <v>43</v>
      </c>
      <c r="E246" s="128" t="s">
        <v>413</v>
      </c>
      <c r="F246" s="138"/>
      <c r="G246" s="82">
        <f>G247</f>
        <v>10000</v>
      </c>
    </row>
    <row r="247" spans="1:7" s="26" customFormat="1" ht="33.75" customHeight="1">
      <c r="A247" s="320" t="s">
        <v>188</v>
      </c>
      <c r="B247" s="127" t="s">
        <v>42</v>
      </c>
      <c r="C247" s="119" t="s">
        <v>308</v>
      </c>
      <c r="D247" s="119" t="s">
        <v>43</v>
      </c>
      <c r="E247" s="128" t="s">
        <v>413</v>
      </c>
      <c r="F247" s="130">
        <v>200</v>
      </c>
      <c r="G247" s="82">
        <v>10000</v>
      </c>
    </row>
    <row r="248" spans="1:7" s="9" customFormat="1" ht="37.5" customHeight="1">
      <c r="A248" s="319" t="s">
        <v>47</v>
      </c>
      <c r="B248" s="118" t="s">
        <v>4</v>
      </c>
      <c r="C248" s="122"/>
      <c r="D248" s="122"/>
      <c r="E248" s="134"/>
      <c r="F248" s="130"/>
      <c r="G248" s="78">
        <f>G249+G257+G282</f>
        <v>15346730</v>
      </c>
    </row>
    <row r="249" spans="1:7" s="27" customFormat="1" ht="17.25" customHeight="1">
      <c r="A249" s="319" t="s">
        <v>15</v>
      </c>
      <c r="B249" s="118" t="s">
        <v>4</v>
      </c>
      <c r="C249" s="122" t="s">
        <v>43</v>
      </c>
      <c r="D249" s="122"/>
      <c r="E249" s="134"/>
      <c r="F249" s="130"/>
      <c r="G249" s="78">
        <f>G250</f>
        <v>2450640</v>
      </c>
    </row>
    <row r="250" spans="1:7" s="11" customFormat="1" ht="46.5">
      <c r="A250" s="319" t="s">
        <v>320</v>
      </c>
      <c r="B250" s="118" t="s">
        <v>4</v>
      </c>
      <c r="C250" s="122" t="s">
        <v>43</v>
      </c>
      <c r="D250" s="122" t="s">
        <v>49</v>
      </c>
      <c r="E250" s="134"/>
      <c r="F250" s="130"/>
      <c r="G250" s="78">
        <f>G251</f>
        <v>2450640</v>
      </c>
    </row>
    <row r="251" spans="1:7" s="6" customFormat="1" ht="51.75" customHeight="1">
      <c r="A251" s="126" t="s">
        <v>673</v>
      </c>
      <c r="B251" s="118" t="s">
        <v>4</v>
      </c>
      <c r="C251" s="122" t="s">
        <v>43</v>
      </c>
      <c r="D251" s="122" t="s">
        <v>49</v>
      </c>
      <c r="E251" s="131" t="s">
        <v>443</v>
      </c>
      <c r="F251" s="133"/>
      <c r="G251" s="78">
        <f>G252</f>
        <v>2450640</v>
      </c>
    </row>
    <row r="252" spans="1:7" s="6" customFormat="1" ht="80.25" customHeight="1">
      <c r="A252" s="126" t="s">
        <v>627</v>
      </c>
      <c r="B252" s="118" t="s">
        <v>4</v>
      </c>
      <c r="C252" s="122" t="s">
        <v>43</v>
      </c>
      <c r="D252" s="122" t="s">
        <v>49</v>
      </c>
      <c r="E252" s="126" t="s">
        <v>444</v>
      </c>
      <c r="F252" s="139"/>
      <c r="G252" s="78">
        <f>G253</f>
        <v>2450640</v>
      </c>
    </row>
    <row r="253" spans="1:7" s="6" customFormat="1" ht="50.25" customHeight="1">
      <c r="A253" s="322" t="s">
        <v>267</v>
      </c>
      <c r="B253" s="118" t="s">
        <v>4</v>
      </c>
      <c r="C253" s="122" t="s">
        <v>43</v>
      </c>
      <c r="D253" s="122" t="s">
        <v>49</v>
      </c>
      <c r="E253" s="126" t="s">
        <v>445</v>
      </c>
      <c r="F253" s="139"/>
      <c r="G253" s="78">
        <f>G254</f>
        <v>2450640</v>
      </c>
    </row>
    <row r="254" spans="1:7" s="8" customFormat="1" ht="30.75">
      <c r="A254" s="321" t="s">
        <v>208</v>
      </c>
      <c r="B254" s="127" t="s">
        <v>4</v>
      </c>
      <c r="C254" s="119" t="s">
        <v>43</v>
      </c>
      <c r="D254" s="119" t="s">
        <v>49</v>
      </c>
      <c r="E254" s="128" t="s">
        <v>268</v>
      </c>
      <c r="F254" s="138"/>
      <c r="G254" s="82">
        <f>G255+G256</f>
        <v>2450640</v>
      </c>
    </row>
    <row r="255" spans="1:7" s="13" customFormat="1" ht="66.75" customHeight="1">
      <c r="A255" s="320" t="s">
        <v>54</v>
      </c>
      <c r="B255" s="127" t="s">
        <v>4</v>
      </c>
      <c r="C255" s="119" t="s">
        <v>43</v>
      </c>
      <c r="D255" s="119" t="s">
        <v>49</v>
      </c>
      <c r="E255" s="128" t="s">
        <v>268</v>
      </c>
      <c r="F255" s="130">
        <v>100</v>
      </c>
      <c r="G255" s="82">
        <v>2202040</v>
      </c>
    </row>
    <row r="256" spans="1:7" s="13" customFormat="1" ht="35.25" customHeight="1">
      <c r="A256" s="320" t="s">
        <v>188</v>
      </c>
      <c r="B256" s="127" t="s">
        <v>4</v>
      </c>
      <c r="C256" s="119" t="s">
        <v>43</v>
      </c>
      <c r="D256" s="119" t="s">
        <v>49</v>
      </c>
      <c r="E256" s="128" t="s">
        <v>268</v>
      </c>
      <c r="F256" s="130">
        <v>200</v>
      </c>
      <c r="G256" s="82">
        <v>248600</v>
      </c>
    </row>
    <row r="257" spans="1:7" s="10" customFormat="1" ht="15">
      <c r="A257" s="319" t="s">
        <v>201</v>
      </c>
      <c r="B257" s="118" t="s">
        <v>4</v>
      </c>
      <c r="C257" s="122" t="s">
        <v>52</v>
      </c>
      <c r="D257" s="122"/>
      <c r="E257" s="131"/>
      <c r="F257" s="130"/>
      <c r="G257" s="78">
        <f>G258+G275</f>
        <v>8164629</v>
      </c>
    </row>
    <row r="258" spans="1:7" s="10" customFormat="1" ht="15">
      <c r="A258" s="319" t="s">
        <v>333</v>
      </c>
      <c r="B258" s="118" t="s">
        <v>4</v>
      </c>
      <c r="C258" s="122" t="s">
        <v>52</v>
      </c>
      <c r="D258" s="122" t="s">
        <v>45</v>
      </c>
      <c r="E258" s="131"/>
      <c r="F258" s="130"/>
      <c r="G258" s="78">
        <f>G259</f>
        <v>6090728</v>
      </c>
    </row>
    <row r="259" spans="1:7" s="10" customFormat="1" ht="30.75">
      <c r="A259" s="126" t="s">
        <v>628</v>
      </c>
      <c r="B259" s="118" t="s">
        <v>4</v>
      </c>
      <c r="C259" s="122" t="s">
        <v>52</v>
      </c>
      <c r="D259" s="122" t="s">
        <v>45</v>
      </c>
      <c r="E259" s="131" t="s">
        <v>448</v>
      </c>
      <c r="F259" s="133"/>
      <c r="G259" s="78">
        <f>G260</f>
        <v>6090728</v>
      </c>
    </row>
    <row r="260" spans="1:7" s="10" customFormat="1" ht="62.25">
      <c r="A260" s="126" t="s">
        <v>667</v>
      </c>
      <c r="B260" s="118" t="s">
        <v>4</v>
      </c>
      <c r="C260" s="122" t="s">
        <v>52</v>
      </c>
      <c r="D260" s="122" t="s">
        <v>45</v>
      </c>
      <c r="E260" s="131" t="s">
        <v>466</v>
      </c>
      <c r="F260" s="133"/>
      <c r="G260" s="78">
        <f>G261</f>
        <v>6090728</v>
      </c>
    </row>
    <row r="261" spans="1:7" s="10" customFormat="1" ht="30.75">
      <c r="A261" s="322" t="s">
        <v>246</v>
      </c>
      <c r="B261" s="118" t="s">
        <v>4</v>
      </c>
      <c r="C261" s="122" t="s">
        <v>52</v>
      </c>
      <c r="D261" s="122" t="s">
        <v>45</v>
      </c>
      <c r="E261" s="126" t="s">
        <v>525</v>
      </c>
      <c r="F261" s="139"/>
      <c r="G261" s="82">
        <f>G262+G265+G268</f>
        <v>6090728</v>
      </c>
    </row>
    <row r="262" spans="1:7" s="10" customFormat="1" ht="33.75" customHeight="1">
      <c r="A262" s="320" t="s">
        <v>269</v>
      </c>
      <c r="B262" s="127" t="s">
        <v>4</v>
      </c>
      <c r="C262" s="119" t="s">
        <v>52</v>
      </c>
      <c r="D262" s="119" t="s">
        <v>45</v>
      </c>
      <c r="E262" s="128" t="s">
        <v>271</v>
      </c>
      <c r="F262" s="138"/>
      <c r="G262" s="82">
        <f>G263+G264</f>
        <v>84554</v>
      </c>
    </row>
    <row r="263" spans="1:7" s="10" customFormat="1" ht="30.75">
      <c r="A263" s="320" t="s">
        <v>188</v>
      </c>
      <c r="B263" s="127" t="s">
        <v>4</v>
      </c>
      <c r="C263" s="119" t="s">
        <v>52</v>
      </c>
      <c r="D263" s="119" t="s">
        <v>45</v>
      </c>
      <c r="E263" s="128" t="s">
        <v>271</v>
      </c>
      <c r="F263" s="130">
        <v>200</v>
      </c>
      <c r="G263" s="82">
        <v>1700</v>
      </c>
    </row>
    <row r="264" spans="1:7" s="10" customFormat="1" ht="15">
      <c r="A264" s="320" t="s">
        <v>332</v>
      </c>
      <c r="B264" s="127" t="s">
        <v>4</v>
      </c>
      <c r="C264" s="119" t="s">
        <v>52</v>
      </c>
      <c r="D264" s="119" t="s">
        <v>45</v>
      </c>
      <c r="E264" s="128" t="s">
        <v>271</v>
      </c>
      <c r="F264" s="130">
        <v>300</v>
      </c>
      <c r="G264" s="82">
        <v>82854</v>
      </c>
    </row>
    <row r="265" spans="1:7" s="10" customFormat="1" ht="30.75">
      <c r="A265" s="321" t="s">
        <v>309</v>
      </c>
      <c r="B265" s="127" t="s">
        <v>4</v>
      </c>
      <c r="C265" s="119" t="s">
        <v>52</v>
      </c>
      <c r="D265" s="119" t="s">
        <v>45</v>
      </c>
      <c r="E265" s="128" t="s">
        <v>272</v>
      </c>
      <c r="F265" s="138"/>
      <c r="G265" s="82">
        <f>G266+G267</f>
        <v>176251</v>
      </c>
    </row>
    <row r="266" spans="1:7" s="10" customFormat="1" ht="30.75">
      <c r="A266" s="320" t="s">
        <v>188</v>
      </c>
      <c r="B266" s="127" t="s">
        <v>4</v>
      </c>
      <c r="C266" s="119" t="s">
        <v>52</v>
      </c>
      <c r="D266" s="119" t="s">
        <v>45</v>
      </c>
      <c r="E266" s="128" t="s">
        <v>272</v>
      </c>
      <c r="F266" s="138">
        <v>200</v>
      </c>
      <c r="G266" s="82">
        <v>3100</v>
      </c>
    </row>
    <row r="267" spans="1:7" s="10" customFormat="1" ht="15">
      <c r="A267" s="320" t="s">
        <v>332</v>
      </c>
      <c r="B267" s="127" t="s">
        <v>4</v>
      </c>
      <c r="C267" s="119" t="s">
        <v>52</v>
      </c>
      <c r="D267" s="119" t="s">
        <v>45</v>
      </c>
      <c r="E267" s="128" t="s">
        <v>272</v>
      </c>
      <c r="F267" s="130">
        <v>300</v>
      </c>
      <c r="G267" s="82">
        <v>173151</v>
      </c>
    </row>
    <row r="268" spans="1:7" s="10" customFormat="1" ht="30.75">
      <c r="A268" s="320" t="s">
        <v>324</v>
      </c>
      <c r="B268" s="127" t="s">
        <v>4</v>
      </c>
      <c r="C268" s="119" t="s">
        <v>52</v>
      </c>
      <c r="D268" s="119" t="s">
        <v>45</v>
      </c>
      <c r="E268" s="128" t="s">
        <v>273</v>
      </c>
      <c r="F268" s="138"/>
      <c r="G268" s="82">
        <f>G269+G272</f>
        <v>5829923</v>
      </c>
    </row>
    <row r="269" spans="1:7" s="10" customFormat="1" ht="15">
      <c r="A269" s="321" t="s">
        <v>16</v>
      </c>
      <c r="B269" s="127" t="s">
        <v>4</v>
      </c>
      <c r="C269" s="119" t="s">
        <v>52</v>
      </c>
      <c r="D269" s="119" t="s">
        <v>45</v>
      </c>
      <c r="E269" s="128" t="s">
        <v>274</v>
      </c>
      <c r="F269" s="138"/>
      <c r="G269" s="82">
        <f>G271+G270</f>
        <v>4605639</v>
      </c>
    </row>
    <row r="270" spans="1:7" s="10" customFormat="1" ht="30.75">
      <c r="A270" s="320" t="s">
        <v>188</v>
      </c>
      <c r="B270" s="127" t="s">
        <v>4</v>
      </c>
      <c r="C270" s="119" t="s">
        <v>52</v>
      </c>
      <c r="D270" s="119" t="s">
        <v>45</v>
      </c>
      <c r="E270" s="128" t="s">
        <v>274</v>
      </c>
      <c r="F270" s="130">
        <v>200</v>
      </c>
      <c r="G270" s="82">
        <v>84500</v>
      </c>
    </row>
    <row r="271" spans="1:7" s="10" customFormat="1" ht="15">
      <c r="A271" s="320" t="s">
        <v>332</v>
      </c>
      <c r="B271" s="127" t="s">
        <v>4</v>
      </c>
      <c r="C271" s="119" t="s">
        <v>52</v>
      </c>
      <c r="D271" s="119" t="s">
        <v>45</v>
      </c>
      <c r="E271" s="128" t="s">
        <v>274</v>
      </c>
      <c r="F271" s="130">
        <v>300</v>
      </c>
      <c r="G271" s="82">
        <v>4521139</v>
      </c>
    </row>
    <row r="272" spans="1:7" s="10" customFormat="1" ht="15">
      <c r="A272" s="321" t="s">
        <v>56</v>
      </c>
      <c r="B272" s="127" t="s">
        <v>4</v>
      </c>
      <c r="C272" s="119" t="s">
        <v>52</v>
      </c>
      <c r="D272" s="119" t="s">
        <v>45</v>
      </c>
      <c r="E272" s="128" t="s">
        <v>275</v>
      </c>
      <c r="F272" s="138"/>
      <c r="G272" s="82">
        <f>G274+G273</f>
        <v>1224284</v>
      </c>
    </row>
    <row r="273" spans="1:7" s="10" customFormat="1" ht="30.75">
      <c r="A273" s="320" t="s">
        <v>188</v>
      </c>
      <c r="B273" s="127" t="s">
        <v>4</v>
      </c>
      <c r="C273" s="119" t="s">
        <v>52</v>
      </c>
      <c r="D273" s="119" t="s">
        <v>45</v>
      </c>
      <c r="E273" s="128" t="s">
        <v>275</v>
      </c>
      <c r="F273" s="130">
        <v>200</v>
      </c>
      <c r="G273" s="82">
        <v>20900</v>
      </c>
    </row>
    <row r="274" spans="1:7" s="10" customFormat="1" ht="15">
      <c r="A274" s="320" t="s">
        <v>332</v>
      </c>
      <c r="B274" s="127" t="s">
        <v>4</v>
      </c>
      <c r="C274" s="119" t="s">
        <v>52</v>
      </c>
      <c r="D274" s="119" t="s">
        <v>45</v>
      </c>
      <c r="E274" s="128" t="s">
        <v>275</v>
      </c>
      <c r="F274" s="130">
        <v>300</v>
      </c>
      <c r="G274" s="82">
        <v>1203384</v>
      </c>
    </row>
    <row r="275" spans="1:7" s="10" customFormat="1" ht="15">
      <c r="A275" s="319" t="s">
        <v>202</v>
      </c>
      <c r="B275" s="118" t="s">
        <v>4</v>
      </c>
      <c r="C275" s="122" t="s">
        <v>52</v>
      </c>
      <c r="D275" s="122" t="s">
        <v>46</v>
      </c>
      <c r="E275" s="128"/>
      <c r="F275" s="130"/>
      <c r="G275" s="82">
        <f>G276</f>
        <v>2073901</v>
      </c>
    </row>
    <row r="276" spans="1:7" s="10" customFormat="1" ht="30.75">
      <c r="A276" s="126" t="s">
        <v>628</v>
      </c>
      <c r="B276" s="118" t="s">
        <v>4</v>
      </c>
      <c r="C276" s="122" t="s">
        <v>52</v>
      </c>
      <c r="D276" s="122" t="s">
        <v>46</v>
      </c>
      <c r="E276" s="131" t="s">
        <v>448</v>
      </c>
      <c r="F276" s="130"/>
      <c r="G276" s="78">
        <f>G277</f>
        <v>2073901</v>
      </c>
    </row>
    <row r="277" spans="1:7" s="10" customFormat="1" ht="62.25">
      <c r="A277" s="126" t="s">
        <v>667</v>
      </c>
      <c r="B277" s="118" t="s">
        <v>4</v>
      </c>
      <c r="C277" s="122" t="s">
        <v>52</v>
      </c>
      <c r="D277" s="122" t="s">
        <v>46</v>
      </c>
      <c r="E277" s="131" t="s">
        <v>466</v>
      </c>
      <c r="F277" s="130"/>
      <c r="G277" s="78">
        <f>G278</f>
        <v>2073901</v>
      </c>
    </row>
    <row r="278" spans="1:7" s="10" customFormat="1" ht="30.75">
      <c r="A278" s="322" t="s">
        <v>246</v>
      </c>
      <c r="B278" s="118" t="s">
        <v>4</v>
      </c>
      <c r="C278" s="122" t="s">
        <v>52</v>
      </c>
      <c r="D278" s="122" t="s">
        <v>46</v>
      </c>
      <c r="E278" s="126" t="s">
        <v>525</v>
      </c>
      <c r="F278" s="130"/>
      <c r="G278" s="78">
        <f>G279</f>
        <v>2073901</v>
      </c>
    </row>
    <row r="279" spans="1:7" s="10" customFormat="1" ht="15">
      <c r="A279" s="319" t="s">
        <v>317</v>
      </c>
      <c r="B279" s="118" t="s">
        <v>4</v>
      </c>
      <c r="C279" s="122" t="s">
        <v>52</v>
      </c>
      <c r="D279" s="122" t="s">
        <v>46</v>
      </c>
      <c r="E279" s="126" t="s">
        <v>270</v>
      </c>
      <c r="F279" s="130"/>
      <c r="G279" s="78">
        <f>G281+G280</f>
        <v>2073901</v>
      </c>
    </row>
    <row r="280" spans="1:7" s="10" customFormat="1" ht="30.75">
      <c r="A280" s="320" t="s">
        <v>188</v>
      </c>
      <c r="B280" s="127" t="s">
        <v>4</v>
      </c>
      <c r="C280" s="122" t="s">
        <v>52</v>
      </c>
      <c r="D280" s="122" t="s">
        <v>46</v>
      </c>
      <c r="E280" s="128" t="s">
        <v>270</v>
      </c>
      <c r="F280" s="130">
        <v>200</v>
      </c>
      <c r="G280" s="82">
        <v>550</v>
      </c>
    </row>
    <row r="281" spans="1:7" s="10" customFormat="1" ht="15">
      <c r="A281" s="320" t="s">
        <v>332</v>
      </c>
      <c r="B281" s="127" t="s">
        <v>4</v>
      </c>
      <c r="C281" s="122" t="s">
        <v>52</v>
      </c>
      <c r="D281" s="122" t="s">
        <v>46</v>
      </c>
      <c r="E281" s="128" t="s">
        <v>270</v>
      </c>
      <c r="F281" s="130">
        <v>300</v>
      </c>
      <c r="G281" s="82">
        <v>2073351</v>
      </c>
    </row>
    <row r="282" spans="1:7" s="27" customFormat="1" ht="49.5" customHeight="1">
      <c r="A282" s="319" t="s">
        <v>313</v>
      </c>
      <c r="B282" s="118" t="s">
        <v>4</v>
      </c>
      <c r="C282" s="122" t="s">
        <v>319</v>
      </c>
      <c r="D282" s="122"/>
      <c r="E282" s="131"/>
      <c r="F282" s="130"/>
      <c r="G282" s="78">
        <f>G283</f>
        <v>4731461</v>
      </c>
    </row>
    <row r="283" spans="1:7" s="12" customFormat="1" ht="32.25" customHeight="1">
      <c r="A283" s="319" t="s">
        <v>53</v>
      </c>
      <c r="B283" s="118" t="s">
        <v>4</v>
      </c>
      <c r="C283" s="122" t="s">
        <v>319</v>
      </c>
      <c r="D283" s="122" t="s">
        <v>43</v>
      </c>
      <c r="E283" s="131"/>
      <c r="F283" s="130"/>
      <c r="G283" s="78">
        <f>G284</f>
        <v>4731461</v>
      </c>
    </row>
    <row r="284" spans="1:7" s="16" customFormat="1" ht="49.5" customHeight="1">
      <c r="A284" s="126" t="s">
        <v>673</v>
      </c>
      <c r="B284" s="118" t="s">
        <v>4</v>
      </c>
      <c r="C284" s="122" t="s">
        <v>319</v>
      </c>
      <c r="D284" s="122" t="s">
        <v>43</v>
      </c>
      <c r="E284" s="131" t="s">
        <v>443</v>
      </c>
      <c r="F284" s="133"/>
      <c r="G284" s="78">
        <f>G288</f>
        <v>4731461</v>
      </c>
    </row>
    <row r="285" spans="1:7" s="16" customFormat="1" ht="64.5" customHeight="1">
      <c r="A285" s="126" t="s">
        <v>674</v>
      </c>
      <c r="B285" s="118" t="s">
        <v>4</v>
      </c>
      <c r="C285" s="122" t="s">
        <v>319</v>
      </c>
      <c r="D285" s="122" t="s">
        <v>43</v>
      </c>
      <c r="E285" s="131" t="s">
        <v>462</v>
      </c>
      <c r="F285" s="133"/>
      <c r="G285" s="78">
        <f>G286</f>
        <v>4731461</v>
      </c>
    </row>
    <row r="286" spans="1:7" s="16" customFormat="1" ht="48" customHeight="1">
      <c r="A286" s="322" t="s">
        <v>277</v>
      </c>
      <c r="B286" s="118" t="s">
        <v>4</v>
      </c>
      <c r="C286" s="122" t="s">
        <v>319</v>
      </c>
      <c r="D286" s="122" t="s">
        <v>43</v>
      </c>
      <c r="E286" s="126" t="s">
        <v>531</v>
      </c>
      <c r="F286" s="139"/>
      <c r="G286" s="78">
        <f>G287</f>
        <v>4731461</v>
      </c>
    </row>
    <row r="287" spans="1:7" s="16" customFormat="1" ht="51.75" customHeight="1">
      <c r="A287" s="321" t="s">
        <v>260</v>
      </c>
      <c r="B287" s="127" t="s">
        <v>4</v>
      </c>
      <c r="C287" s="119" t="s">
        <v>319</v>
      </c>
      <c r="D287" s="119" t="s">
        <v>43</v>
      </c>
      <c r="E287" s="128" t="s">
        <v>276</v>
      </c>
      <c r="F287" s="138"/>
      <c r="G287" s="82">
        <f>G288</f>
        <v>4731461</v>
      </c>
    </row>
    <row r="288" spans="1:7" s="16" customFormat="1" ht="16.5" customHeight="1">
      <c r="A288" s="128" t="s">
        <v>331</v>
      </c>
      <c r="B288" s="127" t="s">
        <v>4</v>
      </c>
      <c r="C288" s="119" t="s">
        <v>319</v>
      </c>
      <c r="D288" s="119" t="s">
        <v>43</v>
      </c>
      <c r="E288" s="128" t="s">
        <v>276</v>
      </c>
      <c r="F288" s="130">
        <v>500</v>
      </c>
      <c r="G288" s="82">
        <v>4731461</v>
      </c>
    </row>
    <row r="289" spans="1:7" s="9" customFormat="1" ht="31.5" customHeight="1">
      <c r="A289" s="319" t="s">
        <v>197</v>
      </c>
      <c r="B289" s="118" t="s">
        <v>323</v>
      </c>
      <c r="C289" s="122"/>
      <c r="D289" s="122"/>
      <c r="E289" s="131"/>
      <c r="F289" s="130"/>
      <c r="G289" s="78">
        <f>G290+G297+G346</f>
        <v>232579835</v>
      </c>
    </row>
    <row r="290" spans="1:7" s="28" customFormat="1" ht="18">
      <c r="A290" s="319" t="s">
        <v>158</v>
      </c>
      <c r="B290" s="118" t="s">
        <v>323</v>
      </c>
      <c r="C290" s="122" t="s">
        <v>46</v>
      </c>
      <c r="D290" s="122"/>
      <c r="E290" s="131"/>
      <c r="F290" s="130"/>
      <c r="G290" s="78">
        <f>G291</f>
        <v>34000</v>
      </c>
    </row>
    <row r="291" spans="1:7" s="11" customFormat="1" ht="16.5">
      <c r="A291" s="319" t="s">
        <v>58</v>
      </c>
      <c r="B291" s="118" t="s">
        <v>323</v>
      </c>
      <c r="C291" s="122" t="s">
        <v>46</v>
      </c>
      <c r="D291" s="122" t="s">
        <v>43</v>
      </c>
      <c r="E291" s="131"/>
      <c r="F291" s="130"/>
      <c r="G291" s="78">
        <f>G292</f>
        <v>34000</v>
      </c>
    </row>
    <row r="292" spans="1:7" s="6" customFormat="1" ht="34.5" customHeight="1">
      <c r="A292" s="126" t="s">
        <v>645</v>
      </c>
      <c r="B292" s="118" t="s">
        <v>323</v>
      </c>
      <c r="C292" s="122" t="s">
        <v>46</v>
      </c>
      <c r="D292" s="122" t="s">
        <v>43</v>
      </c>
      <c r="E292" s="131" t="s">
        <v>456</v>
      </c>
      <c r="F292" s="133"/>
      <c r="G292" s="78">
        <f>G295</f>
        <v>34000</v>
      </c>
    </row>
    <row r="293" spans="1:7" s="6" customFormat="1" ht="64.5" customHeight="1">
      <c r="A293" s="319" t="s">
        <v>646</v>
      </c>
      <c r="B293" s="118" t="s">
        <v>323</v>
      </c>
      <c r="C293" s="122" t="s">
        <v>46</v>
      </c>
      <c r="D293" s="122" t="s">
        <v>43</v>
      </c>
      <c r="E293" s="131" t="s">
        <v>480</v>
      </c>
      <c r="F293" s="133"/>
      <c r="G293" s="78">
        <f>G294</f>
        <v>34000</v>
      </c>
    </row>
    <row r="294" spans="1:7" s="6" customFormat="1" ht="49.5" customHeight="1">
      <c r="A294" s="322" t="s">
        <v>33</v>
      </c>
      <c r="B294" s="118" t="s">
        <v>323</v>
      </c>
      <c r="C294" s="122" t="s">
        <v>46</v>
      </c>
      <c r="D294" s="122" t="s">
        <v>43</v>
      </c>
      <c r="E294" s="126" t="s">
        <v>503</v>
      </c>
      <c r="F294" s="139"/>
      <c r="G294" s="78">
        <f>G295</f>
        <v>34000</v>
      </c>
    </row>
    <row r="295" spans="1:7" s="17" customFormat="1" ht="17.25" customHeight="1">
      <c r="A295" s="320" t="s">
        <v>196</v>
      </c>
      <c r="B295" s="127" t="s">
        <v>323</v>
      </c>
      <c r="C295" s="119" t="s">
        <v>46</v>
      </c>
      <c r="D295" s="119" t="s">
        <v>43</v>
      </c>
      <c r="E295" s="120" t="s">
        <v>278</v>
      </c>
      <c r="F295" s="138"/>
      <c r="G295" s="82">
        <f>G296</f>
        <v>34000</v>
      </c>
    </row>
    <row r="296" spans="1:7" s="13" customFormat="1" ht="34.5" customHeight="1">
      <c r="A296" s="320" t="s">
        <v>55</v>
      </c>
      <c r="B296" s="127" t="s">
        <v>323</v>
      </c>
      <c r="C296" s="119" t="s">
        <v>46</v>
      </c>
      <c r="D296" s="119" t="s">
        <v>43</v>
      </c>
      <c r="E296" s="120" t="s">
        <v>278</v>
      </c>
      <c r="F296" s="130">
        <v>600</v>
      </c>
      <c r="G296" s="82">
        <v>34000</v>
      </c>
    </row>
    <row r="297" spans="1:7" s="6" customFormat="1" ht="17.25" customHeight="1">
      <c r="A297" s="319" t="s">
        <v>159</v>
      </c>
      <c r="B297" s="118" t="s">
        <v>323</v>
      </c>
      <c r="C297" s="122" t="s">
        <v>50</v>
      </c>
      <c r="D297" s="122"/>
      <c r="E297" s="131"/>
      <c r="F297" s="130"/>
      <c r="G297" s="78">
        <f>G298+G306++G320+G327+G335</f>
        <v>223649044</v>
      </c>
    </row>
    <row r="298" spans="1:7" s="29" customFormat="1" ht="15">
      <c r="A298" s="319" t="s">
        <v>30</v>
      </c>
      <c r="B298" s="118" t="s">
        <v>323</v>
      </c>
      <c r="C298" s="122" t="s">
        <v>50</v>
      </c>
      <c r="D298" s="122" t="s">
        <v>43</v>
      </c>
      <c r="E298" s="131"/>
      <c r="F298" s="130"/>
      <c r="G298" s="78">
        <f>G299</f>
        <v>10205358</v>
      </c>
    </row>
    <row r="299" spans="1:7" s="15" customFormat="1" ht="30.75">
      <c r="A299" s="126" t="s">
        <v>653</v>
      </c>
      <c r="B299" s="118" t="s">
        <v>323</v>
      </c>
      <c r="C299" s="122" t="s">
        <v>50</v>
      </c>
      <c r="D299" s="122" t="s">
        <v>43</v>
      </c>
      <c r="E299" s="131" t="s">
        <v>459</v>
      </c>
      <c r="F299" s="130"/>
      <c r="G299" s="78">
        <f>G300</f>
        <v>10205358</v>
      </c>
    </row>
    <row r="300" spans="1:7" s="15" customFormat="1" ht="50.25" customHeight="1">
      <c r="A300" s="126" t="s">
        <v>654</v>
      </c>
      <c r="B300" s="118" t="s">
        <v>323</v>
      </c>
      <c r="C300" s="122" t="s">
        <v>50</v>
      </c>
      <c r="D300" s="122" t="s">
        <v>43</v>
      </c>
      <c r="E300" s="131" t="s">
        <v>467</v>
      </c>
      <c r="F300" s="133"/>
      <c r="G300" s="78">
        <f>G301</f>
        <v>10205358</v>
      </c>
    </row>
    <row r="301" spans="1:7" s="15" customFormat="1" ht="20.25" customHeight="1">
      <c r="A301" s="322" t="s">
        <v>279</v>
      </c>
      <c r="B301" s="118" t="s">
        <v>323</v>
      </c>
      <c r="C301" s="122" t="s">
        <v>50</v>
      </c>
      <c r="D301" s="122" t="s">
        <v>43</v>
      </c>
      <c r="E301" s="126" t="s">
        <v>510</v>
      </c>
      <c r="F301" s="133"/>
      <c r="G301" s="78">
        <f>G302+G304</f>
        <v>10205358</v>
      </c>
    </row>
    <row r="302" spans="1:7" s="5" customFormat="1" ht="102" customHeight="1">
      <c r="A302" s="321" t="s">
        <v>257</v>
      </c>
      <c r="B302" s="118" t="s">
        <v>323</v>
      </c>
      <c r="C302" s="122" t="s">
        <v>50</v>
      </c>
      <c r="D302" s="122" t="s">
        <v>43</v>
      </c>
      <c r="E302" s="126" t="s">
        <v>280</v>
      </c>
      <c r="F302" s="139"/>
      <c r="G302" s="78">
        <f>G303</f>
        <v>4220046</v>
      </c>
    </row>
    <row r="303" spans="1:7" s="1" customFormat="1" ht="36" customHeight="1">
      <c r="A303" s="320" t="s">
        <v>55</v>
      </c>
      <c r="B303" s="127" t="s">
        <v>323</v>
      </c>
      <c r="C303" s="119" t="s">
        <v>50</v>
      </c>
      <c r="D303" s="119" t="s">
        <v>43</v>
      </c>
      <c r="E303" s="128" t="s">
        <v>280</v>
      </c>
      <c r="F303" s="130">
        <v>600</v>
      </c>
      <c r="G303" s="82">
        <f>4220046</f>
        <v>4220046</v>
      </c>
    </row>
    <row r="304" spans="1:7" s="15" customFormat="1" ht="32.25" customHeight="1">
      <c r="A304" s="319" t="s">
        <v>195</v>
      </c>
      <c r="B304" s="118" t="s">
        <v>323</v>
      </c>
      <c r="C304" s="122" t="s">
        <v>50</v>
      </c>
      <c r="D304" s="122" t="s">
        <v>43</v>
      </c>
      <c r="E304" s="123" t="s">
        <v>281</v>
      </c>
      <c r="F304" s="139"/>
      <c r="G304" s="78">
        <f>G305</f>
        <v>5985312</v>
      </c>
    </row>
    <row r="305" spans="1:7" s="1" customFormat="1" ht="33" customHeight="1">
      <c r="A305" s="320" t="s">
        <v>55</v>
      </c>
      <c r="B305" s="127" t="s">
        <v>323</v>
      </c>
      <c r="C305" s="119" t="s">
        <v>50</v>
      </c>
      <c r="D305" s="119" t="s">
        <v>43</v>
      </c>
      <c r="E305" s="120" t="s">
        <v>281</v>
      </c>
      <c r="F305" s="130">
        <v>600</v>
      </c>
      <c r="G305" s="82">
        <f>3509998+1448650+97371+929293</f>
        <v>5985312</v>
      </c>
    </row>
    <row r="306" spans="1:7" s="1" customFormat="1" ht="18" customHeight="1">
      <c r="A306" s="319" t="s">
        <v>310</v>
      </c>
      <c r="B306" s="118" t="s">
        <v>323</v>
      </c>
      <c r="C306" s="122" t="s">
        <v>50</v>
      </c>
      <c r="D306" s="122" t="s">
        <v>44</v>
      </c>
      <c r="E306" s="131"/>
      <c r="F306" s="133"/>
      <c r="G306" s="78">
        <f>G307</f>
        <v>202318478</v>
      </c>
    </row>
    <row r="307" spans="1:7" s="2" customFormat="1" ht="36" customHeight="1">
      <c r="A307" s="126" t="s">
        <v>653</v>
      </c>
      <c r="B307" s="118" t="s">
        <v>323</v>
      </c>
      <c r="C307" s="122" t="s">
        <v>50</v>
      </c>
      <c r="D307" s="122" t="s">
        <v>44</v>
      </c>
      <c r="E307" s="131" t="s">
        <v>459</v>
      </c>
      <c r="F307" s="130"/>
      <c r="G307" s="78">
        <f>G308</f>
        <v>202318478</v>
      </c>
    </row>
    <row r="308" spans="1:7" s="15" customFormat="1" ht="50.25" customHeight="1">
      <c r="A308" s="126" t="s">
        <v>654</v>
      </c>
      <c r="B308" s="118" t="s">
        <v>323</v>
      </c>
      <c r="C308" s="122" t="s">
        <v>50</v>
      </c>
      <c r="D308" s="122" t="s">
        <v>44</v>
      </c>
      <c r="E308" s="131" t="s">
        <v>467</v>
      </c>
      <c r="F308" s="133"/>
      <c r="G308" s="78">
        <f>G309+G314+G317</f>
        <v>202318478</v>
      </c>
    </row>
    <row r="309" spans="1:7" s="15" customFormat="1" ht="15" customHeight="1">
      <c r="A309" s="322" t="s">
        <v>282</v>
      </c>
      <c r="B309" s="118" t="s">
        <v>323</v>
      </c>
      <c r="C309" s="122" t="s">
        <v>50</v>
      </c>
      <c r="D309" s="122" t="s">
        <v>44</v>
      </c>
      <c r="E309" s="123" t="s">
        <v>511</v>
      </c>
      <c r="F309" s="133"/>
      <c r="G309" s="78">
        <f>G310+G312</f>
        <v>197670875</v>
      </c>
    </row>
    <row r="310" spans="1:7" s="8" customFormat="1" ht="113.25" customHeight="1">
      <c r="A310" s="322" t="s">
        <v>182</v>
      </c>
      <c r="B310" s="118" t="s">
        <v>323</v>
      </c>
      <c r="C310" s="122" t="s">
        <v>50</v>
      </c>
      <c r="D310" s="122" t="s">
        <v>44</v>
      </c>
      <c r="E310" s="126" t="s">
        <v>283</v>
      </c>
      <c r="F310" s="139"/>
      <c r="G310" s="78">
        <f>G311</f>
        <v>169099360</v>
      </c>
    </row>
    <row r="311" spans="1:7" s="16" customFormat="1" ht="33" customHeight="1">
      <c r="A311" s="320" t="s">
        <v>55</v>
      </c>
      <c r="B311" s="127" t="s">
        <v>323</v>
      </c>
      <c r="C311" s="119" t="s">
        <v>50</v>
      </c>
      <c r="D311" s="119" t="s">
        <v>44</v>
      </c>
      <c r="E311" s="128" t="s">
        <v>283</v>
      </c>
      <c r="F311" s="130">
        <v>600</v>
      </c>
      <c r="G311" s="82">
        <v>169099360</v>
      </c>
    </row>
    <row r="312" spans="1:7" s="16" customFormat="1" ht="33" customHeight="1">
      <c r="A312" s="319" t="s">
        <v>195</v>
      </c>
      <c r="B312" s="118" t="s">
        <v>323</v>
      </c>
      <c r="C312" s="122" t="s">
        <v>50</v>
      </c>
      <c r="D312" s="122" t="s">
        <v>44</v>
      </c>
      <c r="E312" s="123" t="s">
        <v>284</v>
      </c>
      <c r="F312" s="139"/>
      <c r="G312" s="78">
        <f>G313</f>
        <v>28571515</v>
      </c>
    </row>
    <row r="313" spans="1:7" s="16" customFormat="1" ht="33" customHeight="1">
      <c r="A313" s="320" t="s">
        <v>55</v>
      </c>
      <c r="B313" s="127" t="s">
        <v>323</v>
      </c>
      <c r="C313" s="119" t="s">
        <v>50</v>
      </c>
      <c r="D313" s="119" t="s">
        <v>44</v>
      </c>
      <c r="E313" s="120" t="s">
        <v>284</v>
      </c>
      <c r="F313" s="130">
        <v>600</v>
      </c>
      <c r="G313" s="82">
        <f>10011592+2381651+9848700+6329572</f>
        <v>28571515</v>
      </c>
    </row>
    <row r="314" spans="1:7" s="16" customFormat="1" ht="33" customHeight="1">
      <c r="A314" s="322" t="s">
        <v>287</v>
      </c>
      <c r="B314" s="118" t="s">
        <v>323</v>
      </c>
      <c r="C314" s="122" t="s">
        <v>50</v>
      </c>
      <c r="D314" s="122" t="s">
        <v>44</v>
      </c>
      <c r="E314" s="126" t="s">
        <v>512</v>
      </c>
      <c r="F314" s="130"/>
      <c r="G314" s="78">
        <f>G315</f>
        <v>2290652</v>
      </c>
    </row>
    <row r="315" spans="1:7" s="16" customFormat="1" ht="66.75" customHeight="1">
      <c r="A315" s="322" t="s">
        <v>538</v>
      </c>
      <c r="B315" s="118" t="s">
        <v>323</v>
      </c>
      <c r="C315" s="122" t="s">
        <v>50</v>
      </c>
      <c r="D315" s="122" t="s">
        <v>44</v>
      </c>
      <c r="E315" s="126" t="s">
        <v>12</v>
      </c>
      <c r="F315" s="130"/>
      <c r="G315" s="78">
        <f>G316</f>
        <v>2290652</v>
      </c>
    </row>
    <row r="316" spans="1:7" s="16" customFormat="1" ht="35.25" customHeight="1">
      <c r="A316" s="320" t="s">
        <v>55</v>
      </c>
      <c r="B316" s="127" t="s">
        <v>323</v>
      </c>
      <c r="C316" s="119" t="s">
        <v>50</v>
      </c>
      <c r="D316" s="119" t="s">
        <v>44</v>
      </c>
      <c r="E316" s="128" t="s">
        <v>12</v>
      </c>
      <c r="F316" s="130">
        <v>600</v>
      </c>
      <c r="G316" s="82">
        <v>2290652</v>
      </c>
    </row>
    <row r="317" spans="1:7" s="16" customFormat="1" ht="34.5" customHeight="1">
      <c r="A317" s="322" t="s">
        <v>288</v>
      </c>
      <c r="B317" s="118" t="s">
        <v>323</v>
      </c>
      <c r="C317" s="122" t="s">
        <v>50</v>
      </c>
      <c r="D317" s="122" t="s">
        <v>44</v>
      </c>
      <c r="E317" s="126" t="s">
        <v>513</v>
      </c>
      <c r="F317" s="133"/>
      <c r="G317" s="78">
        <f>G318</f>
        <v>2356951</v>
      </c>
    </row>
    <row r="318" spans="1:7" s="16" customFormat="1" ht="36" customHeight="1">
      <c r="A318" s="322" t="s">
        <v>289</v>
      </c>
      <c r="B318" s="118" t="s">
        <v>323</v>
      </c>
      <c r="C318" s="122" t="s">
        <v>50</v>
      </c>
      <c r="D318" s="122" t="s">
        <v>44</v>
      </c>
      <c r="E318" s="126" t="s">
        <v>290</v>
      </c>
      <c r="F318" s="139"/>
      <c r="G318" s="78">
        <f>G319</f>
        <v>2356951</v>
      </c>
    </row>
    <row r="319" spans="1:7" s="16" customFormat="1" ht="33" customHeight="1">
      <c r="A319" s="320" t="s">
        <v>55</v>
      </c>
      <c r="B319" s="127" t="s">
        <v>323</v>
      </c>
      <c r="C319" s="119" t="s">
        <v>50</v>
      </c>
      <c r="D319" s="119" t="s">
        <v>44</v>
      </c>
      <c r="E319" s="128" t="s">
        <v>290</v>
      </c>
      <c r="F319" s="138">
        <v>600</v>
      </c>
      <c r="G319" s="82">
        <v>2356951</v>
      </c>
    </row>
    <row r="320" spans="1:7" s="16" customFormat="1" ht="18" customHeight="1">
      <c r="A320" s="319" t="s">
        <v>329</v>
      </c>
      <c r="B320" s="118" t="s">
        <v>323</v>
      </c>
      <c r="C320" s="122" t="s">
        <v>50</v>
      </c>
      <c r="D320" s="150" t="s">
        <v>45</v>
      </c>
      <c r="E320" s="128"/>
      <c r="F320" s="138"/>
      <c r="G320" s="78">
        <f>G321</f>
        <v>4415441</v>
      </c>
    </row>
    <row r="321" spans="1:7" s="16" customFormat="1" ht="36" customHeight="1">
      <c r="A321" s="126" t="s">
        <v>653</v>
      </c>
      <c r="B321" s="118" t="s">
        <v>323</v>
      </c>
      <c r="C321" s="122" t="s">
        <v>50</v>
      </c>
      <c r="D321" s="150" t="s">
        <v>45</v>
      </c>
      <c r="E321" s="131" t="s">
        <v>459</v>
      </c>
      <c r="F321" s="138"/>
      <c r="G321" s="78">
        <f>G322</f>
        <v>4415441</v>
      </c>
    </row>
    <row r="322" spans="1:7" s="15" customFormat="1" ht="66" customHeight="1">
      <c r="A322" s="126" t="s">
        <v>655</v>
      </c>
      <c r="B322" s="118" t="s">
        <v>323</v>
      </c>
      <c r="C322" s="122" t="s">
        <v>50</v>
      </c>
      <c r="D322" s="150" t="s">
        <v>45</v>
      </c>
      <c r="E322" s="131" t="s">
        <v>474</v>
      </c>
      <c r="F322" s="133"/>
      <c r="G322" s="78">
        <f>G323</f>
        <v>4415441</v>
      </c>
    </row>
    <row r="323" spans="1:7" s="15" customFormat="1" ht="37.5" customHeight="1">
      <c r="A323" s="126" t="s">
        <v>291</v>
      </c>
      <c r="B323" s="118" t="s">
        <v>323</v>
      </c>
      <c r="C323" s="122" t="s">
        <v>50</v>
      </c>
      <c r="D323" s="150" t="s">
        <v>45</v>
      </c>
      <c r="E323" s="126" t="s">
        <v>514</v>
      </c>
      <c r="F323" s="139"/>
      <c r="G323" s="78">
        <f>G324</f>
        <v>4415441</v>
      </c>
    </row>
    <row r="324" spans="1:7" s="15" customFormat="1" ht="30.75">
      <c r="A324" s="320" t="s">
        <v>195</v>
      </c>
      <c r="B324" s="127" t="s">
        <v>323</v>
      </c>
      <c r="C324" s="119" t="s">
        <v>50</v>
      </c>
      <c r="D324" s="151" t="s">
        <v>45</v>
      </c>
      <c r="E324" s="120" t="s">
        <v>292</v>
      </c>
      <c r="F324" s="139"/>
      <c r="G324" s="82">
        <f>G325+G326</f>
        <v>4415441</v>
      </c>
    </row>
    <row r="325" spans="1:7" s="16" customFormat="1" ht="65.25" customHeight="1">
      <c r="A325" s="320" t="s">
        <v>54</v>
      </c>
      <c r="B325" s="127" t="s">
        <v>323</v>
      </c>
      <c r="C325" s="119" t="s">
        <v>50</v>
      </c>
      <c r="D325" s="151" t="s">
        <v>45</v>
      </c>
      <c r="E325" s="120" t="s">
        <v>292</v>
      </c>
      <c r="F325" s="130">
        <v>100</v>
      </c>
      <c r="G325" s="82">
        <v>4157941</v>
      </c>
    </row>
    <row r="326" spans="1:7" s="30" customFormat="1" ht="33.75" customHeight="1">
      <c r="A326" s="320" t="s">
        <v>188</v>
      </c>
      <c r="B326" s="127" t="s">
        <v>323</v>
      </c>
      <c r="C326" s="119" t="s">
        <v>50</v>
      </c>
      <c r="D326" s="151" t="s">
        <v>45</v>
      </c>
      <c r="E326" s="120" t="s">
        <v>292</v>
      </c>
      <c r="F326" s="130">
        <v>200</v>
      </c>
      <c r="G326" s="82">
        <v>257500</v>
      </c>
    </row>
    <row r="327" spans="1:7" s="29" customFormat="1" ht="15">
      <c r="A327" s="319" t="s">
        <v>336</v>
      </c>
      <c r="B327" s="118" t="s">
        <v>323</v>
      </c>
      <c r="C327" s="122" t="s">
        <v>50</v>
      </c>
      <c r="D327" s="122" t="s">
        <v>50</v>
      </c>
      <c r="E327" s="131"/>
      <c r="F327" s="130"/>
      <c r="G327" s="78">
        <f>G328</f>
        <v>1573279</v>
      </c>
    </row>
    <row r="328" spans="1:7" s="29" customFormat="1" ht="62.25">
      <c r="A328" s="126" t="s">
        <v>656</v>
      </c>
      <c r="B328" s="118" t="s">
        <v>323</v>
      </c>
      <c r="C328" s="122" t="s">
        <v>50</v>
      </c>
      <c r="D328" s="122" t="s">
        <v>50</v>
      </c>
      <c r="E328" s="131" t="s">
        <v>460</v>
      </c>
      <c r="F328" s="130"/>
      <c r="G328" s="78">
        <f>G329</f>
        <v>1573279</v>
      </c>
    </row>
    <row r="329" spans="1:7" s="14" customFormat="1" ht="82.5" customHeight="1">
      <c r="A329" s="126" t="s">
        <v>658</v>
      </c>
      <c r="B329" s="118" t="s">
        <v>323</v>
      </c>
      <c r="C329" s="122" t="s">
        <v>50</v>
      </c>
      <c r="D329" s="122" t="s">
        <v>50</v>
      </c>
      <c r="E329" s="131" t="s">
        <v>472</v>
      </c>
      <c r="F329" s="133"/>
      <c r="G329" s="78">
        <f>G330</f>
        <v>1573279</v>
      </c>
    </row>
    <row r="330" spans="1:7" s="14" customFormat="1" ht="34.5" customHeight="1">
      <c r="A330" s="319" t="s">
        <v>242</v>
      </c>
      <c r="B330" s="118" t="s">
        <v>323</v>
      </c>
      <c r="C330" s="122" t="s">
        <v>50</v>
      </c>
      <c r="D330" s="122" t="s">
        <v>50</v>
      </c>
      <c r="E330" s="126" t="s">
        <v>517</v>
      </c>
      <c r="F330" s="133"/>
      <c r="G330" s="78">
        <f>G331+G333</f>
        <v>1573279</v>
      </c>
    </row>
    <row r="331" spans="1:7" s="14" customFormat="1" ht="34.5" customHeight="1">
      <c r="A331" s="319" t="s">
        <v>195</v>
      </c>
      <c r="B331" s="118" t="s">
        <v>323</v>
      </c>
      <c r="C331" s="122" t="s">
        <v>50</v>
      </c>
      <c r="D331" s="122" t="s">
        <v>50</v>
      </c>
      <c r="E331" s="126" t="s">
        <v>256</v>
      </c>
      <c r="F331" s="133"/>
      <c r="G331" s="78">
        <f>G332</f>
        <v>1310369</v>
      </c>
    </row>
    <row r="332" spans="1:7" s="14" customFormat="1" ht="34.5" customHeight="1">
      <c r="A332" s="320" t="s">
        <v>55</v>
      </c>
      <c r="B332" s="127" t="s">
        <v>323</v>
      </c>
      <c r="C332" s="119" t="s">
        <v>50</v>
      </c>
      <c r="D332" s="119" t="s">
        <v>50</v>
      </c>
      <c r="E332" s="128" t="s">
        <v>256</v>
      </c>
      <c r="F332" s="130">
        <v>600</v>
      </c>
      <c r="G332" s="82">
        <f>319719+30194+4564+955892</f>
        <v>1310369</v>
      </c>
    </row>
    <row r="333" spans="1:7" s="14" customFormat="1" ht="33.75" customHeight="1">
      <c r="A333" s="319" t="s">
        <v>243</v>
      </c>
      <c r="B333" s="118" t="s">
        <v>323</v>
      </c>
      <c r="C333" s="122" t="s">
        <v>50</v>
      </c>
      <c r="D333" s="122" t="s">
        <v>50</v>
      </c>
      <c r="E333" s="126" t="s">
        <v>245</v>
      </c>
      <c r="F333" s="133"/>
      <c r="G333" s="78">
        <f>G334</f>
        <v>262910</v>
      </c>
    </row>
    <row r="334" spans="1:7" s="10" customFormat="1" ht="33" customHeight="1">
      <c r="A334" s="320" t="s">
        <v>55</v>
      </c>
      <c r="B334" s="127" t="s">
        <v>323</v>
      </c>
      <c r="C334" s="119" t="s">
        <v>50</v>
      </c>
      <c r="D334" s="119" t="s">
        <v>50</v>
      </c>
      <c r="E334" s="128" t="s">
        <v>245</v>
      </c>
      <c r="F334" s="130">
        <v>600</v>
      </c>
      <c r="G334" s="82">
        <v>262910</v>
      </c>
    </row>
    <row r="335" spans="1:7" s="29" customFormat="1" ht="18.75" customHeight="1">
      <c r="A335" s="319" t="s">
        <v>19</v>
      </c>
      <c r="B335" s="118" t="s">
        <v>323</v>
      </c>
      <c r="C335" s="122" t="s">
        <v>50</v>
      </c>
      <c r="D335" s="122" t="s">
        <v>48</v>
      </c>
      <c r="E335" s="131"/>
      <c r="F335" s="130"/>
      <c r="G335" s="78">
        <f>G336</f>
        <v>5136488</v>
      </c>
    </row>
    <row r="336" spans="1:7" s="31" customFormat="1" ht="33" customHeight="1">
      <c r="A336" s="126" t="s">
        <v>653</v>
      </c>
      <c r="B336" s="118" t="s">
        <v>323</v>
      </c>
      <c r="C336" s="122" t="s">
        <v>50</v>
      </c>
      <c r="D336" s="122" t="s">
        <v>48</v>
      </c>
      <c r="E336" s="131" t="s">
        <v>459</v>
      </c>
      <c r="F336" s="133"/>
      <c r="G336" s="78">
        <f>G337+G343</f>
        <v>5136488</v>
      </c>
    </row>
    <row r="337" spans="1:7" s="31" customFormat="1" ht="66.75" customHeight="1">
      <c r="A337" s="126" t="s">
        <v>659</v>
      </c>
      <c r="B337" s="118" t="s">
        <v>323</v>
      </c>
      <c r="C337" s="122" t="s">
        <v>50</v>
      </c>
      <c r="D337" s="122" t="s">
        <v>48</v>
      </c>
      <c r="E337" s="131" t="s">
        <v>471</v>
      </c>
      <c r="F337" s="133"/>
      <c r="G337" s="78">
        <f>G338</f>
        <v>5111704</v>
      </c>
    </row>
    <row r="338" spans="1:7" s="31" customFormat="1" ht="66" customHeight="1">
      <c r="A338" s="322" t="s">
        <v>660</v>
      </c>
      <c r="B338" s="118" t="s">
        <v>323</v>
      </c>
      <c r="C338" s="122" t="s">
        <v>50</v>
      </c>
      <c r="D338" s="122" t="s">
        <v>48</v>
      </c>
      <c r="E338" s="126" t="s">
        <v>518</v>
      </c>
      <c r="F338" s="139"/>
      <c r="G338" s="78">
        <f>G339</f>
        <v>5111704</v>
      </c>
    </row>
    <row r="339" spans="1:7" s="31" customFormat="1" ht="31.5" customHeight="1">
      <c r="A339" s="320" t="s">
        <v>195</v>
      </c>
      <c r="B339" s="127" t="s">
        <v>323</v>
      </c>
      <c r="C339" s="119" t="s">
        <v>50</v>
      </c>
      <c r="D339" s="119" t="s">
        <v>48</v>
      </c>
      <c r="E339" s="128" t="s">
        <v>294</v>
      </c>
      <c r="F339" s="138"/>
      <c r="G339" s="78">
        <f>G340+G341+G342</f>
        <v>5111704</v>
      </c>
    </row>
    <row r="340" spans="1:7" s="31" customFormat="1" ht="49.5" customHeight="1">
      <c r="A340" s="320" t="s">
        <v>54</v>
      </c>
      <c r="B340" s="127" t="s">
        <v>323</v>
      </c>
      <c r="C340" s="119" t="s">
        <v>50</v>
      </c>
      <c r="D340" s="119" t="s">
        <v>48</v>
      </c>
      <c r="E340" s="128" t="s">
        <v>294</v>
      </c>
      <c r="F340" s="130">
        <v>100</v>
      </c>
      <c r="G340" s="82">
        <f>3665130+1138074</f>
        <v>4803204</v>
      </c>
    </row>
    <row r="341" spans="1:7" s="31" customFormat="1" ht="35.25" customHeight="1">
      <c r="A341" s="320" t="s">
        <v>188</v>
      </c>
      <c r="B341" s="127" t="s">
        <v>323</v>
      </c>
      <c r="C341" s="119" t="s">
        <v>50</v>
      </c>
      <c r="D341" s="119" t="s">
        <v>48</v>
      </c>
      <c r="E341" s="128" t="s">
        <v>294</v>
      </c>
      <c r="F341" s="130">
        <v>200</v>
      </c>
      <c r="G341" s="82">
        <v>307607</v>
      </c>
    </row>
    <row r="342" spans="1:7" s="15" customFormat="1" ht="18.75" customHeight="1">
      <c r="A342" s="320" t="s">
        <v>311</v>
      </c>
      <c r="B342" s="127" t="s">
        <v>323</v>
      </c>
      <c r="C342" s="119" t="s">
        <v>50</v>
      </c>
      <c r="D342" s="119" t="s">
        <v>48</v>
      </c>
      <c r="E342" s="128" t="s">
        <v>294</v>
      </c>
      <c r="F342" s="130">
        <v>800</v>
      </c>
      <c r="G342" s="82">
        <v>893</v>
      </c>
    </row>
    <row r="343" spans="1:7" s="16" customFormat="1" ht="33.75" customHeight="1">
      <c r="A343" s="322" t="s">
        <v>293</v>
      </c>
      <c r="B343" s="118" t="s">
        <v>323</v>
      </c>
      <c r="C343" s="122" t="s">
        <v>50</v>
      </c>
      <c r="D343" s="122" t="s">
        <v>48</v>
      </c>
      <c r="E343" s="126" t="s">
        <v>519</v>
      </c>
      <c r="F343" s="133"/>
      <c r="G343" s="78">
        <f>G344</f>
        <v>24784</v>
      </c>
    </row>
    <row r="344" spans="1:7" s="12" customFormat="1" ht="46.5" customHeight="1">
      <c r="A344" s="128" t="s">
        <v>258</v>
      </c>
      <c r="B344" s="127" t="s">
        <v>323</v>
      </c>
      <c r="C344" s="119" t="s">
        <v>50</v>
      </c>
      <c r="D344" s="119" t="s">
        <v>48</v>
      </c>
      <c r="E344" s="128" t="s">
        <v>295</v>
      </c>
      <c r="F344" s="138"/>
      <c r="G344" s="82">
        <f>G345</f>
        <v>24784</v>
      </c>
    </row>
    <row r="345" spans="1:7" s="10" customFormat="1" ht="66.75" customHeight="1">
      <c r="A345" s="320" t="s">
        <v>54</v>
      </c>
      <c r="B345" s="127" t="s">
        <v>323</v>
      </c>
      <c r="C345" s="119" t="s">
        <v>50</v>
      </c>
      <c r="D345" s="119" t="s">
        <v>48</v>
      </c>
      <c r="E345" s="128" t="s">
        <v>295</v>
      </c>
      <c r="F345" s="130">
        <v>100</v>
      </c>
      <c r="G345" s="82">
        <v>24784</v>
      </c>
    </row>
    <row r="346" spans="1:7" s="6" customFormat="1" ht="15">
      <c r="A346" s="319" t="s">
        <v>201</v>
      </c>
      <c r="B346" s="118" t="s">
        <v>323</v>
      </c>
      <c r="C346" s="122" t="s">
        <v>52</v>
      </c>
      <c r="D346" s="122"/>
      <c r="E346" s="131"/>
      <c r="F346" s="130"/>
      <c r="G346" s="78">
        <f>G347+G353</f>
        <v>8896791</v>
      </c>
    </row>
    <row r="347" spans="1:7" s="11" customFormat="1" ht="16.5">
      <c r="A347" s="319" t="s">
        <v>333</v>
      </c>
      <c r="B347" s="118" t="s">
        <v>323</v>
      </c>
      <c r="C347" s="122" t="s">
        <v>52</v>
      </c>
      <c r="D347" s="122" t="s">
        <v>45</v>
      </c>
      <c r="E347" s="131"/>
      <c r="F347" s="130"/>
      <c r="G347" s="78">
        <f>G348</f>
        <v>8527962</v>
      </c>
    </row>
    <row r="348" spans="1:7" s="25" customFormat="1" ht="35.25" customHeight="1">
      <c r="A348" s="126" t="s">
        <v>653</v>
      </c>
      <c r="B348" s="118" t="s">
        <v>323</v>
      </c>
      <c r="C348" s="122" t="s">
        <v>52</v>
      </c>
      <c r="D348" s="122" t="s">
        <v>45</v>
      </c>
      <c r="E348" s="131" t="s">
        <v>459</v>
      </c>
      <c r="F348" s="133"/>
      <c r="G348" s="78">
        <f>G349</f>
        <v>8527962</v>
      </c>
    </row>
    <row r="349" spans="1:7" s="5" customFormat="1" ht="51" customHeight="1">
      <c r="A349" s="126" t="s">
        <v>654</v>
      </c>
      <c r="B349" s="118" t="s">
        <v>323</v>
      </c>
      <c r="C349" s="122" t="s">
        <v>52</v>
      </c>
      <c r="D349" s="122" t="s">
        <v>45</v>
      </c>
      <c r="E349" s="131" t="s">
        <v>467</v>
      </c>
      <c r="F349" s="133"/>
      <c r="G349" s="78">
        <f>G351</f>
        <v>8527962</v>
      </c>
    </row>
    <row r="350" spans="1:7" s="5" customFormat="1" ht="49.5" customHeight="1">
      <c r="A350" s="322" t="s">
        <v>285</v>
      </c>
      <c r="B350" s="118" t="s">
        <v>323</v>
      </c>
      <c r="C350" s="122" t="s">
        <v>52</v>
      </c>
      <c r="D350" s="122" t="s">
        <v>45</v>
      </c>
      <c r="E350" s="126" t="s">
        <v>526</v>
      </c>
      <c r="F350" s="130"/>
      <c r="G350" s="78">
        <f>G351</f>
        <v>8527962</v>
      </c>
    </row>
    <row r="351" spans="1:7" s="5" customFormat="1" ht="81" customHeight="1">
      <c r="A351" s="322" t="s">
        <v>27</v>
      </c>
      <c r="B351" s="118" t="s">
        <v>323</v>
      </c>
      <c r="C351" s="122" t="s">
        <v>52</v>
      </c>
      <c r="D351" s="122" t="s">
        <v>45</v>
      </c>
      <c r="E351" s="126" t="s">
        <v>286</v>
      </c>
      <c r="F351" s="139"/>
      <c r="G351" s="78">
        <f>G352</f>
        <v>8527962</v>
      </c>
    </row>
    <row r="352" spans="1:7" s="18" customFormat="1" ht="16.5" customHeight="1">
      <c r="A352" s="320" t="s">
        <v>332</v>
      </c>
      <c r="B352" s="127" t="s">
        <v>323</v>
      </c>
      <c r="C352" s="119" t="s">
        <v>52</v>
      </c>
      <c r="D352" s="119" t="s">
        <v>45</v>
      </c>
      <c r="E352" s="128" t="s">
        <v>286</v>
      </c>
      <c r="F352" s="130">
        <v>300</v>
      </c>
      <c r="G352" s="82">
        <v>8527962</v>
      </c>
    </row>
    <row r="353" spans="1:7" s="18" customFormat="1" ht="16.5" customHeight="1">
      <c r="A353" s="319" t="s">
        <v>202</v>
      </c>
      <c r="B353" s="118" t="s">
        <v>323</v>
      </c>
      <c r="C353" s="122" t="s">
        <v>52</v>
      </c>
      <c r="D353" s="122" t="s">
        <v>46</v>
      </c>
      <c r="E353" s="131"/>
      <c r="F353" s="133"/>
      <c r="G353" s="78">
        <f>G354</f>
        <v>368829</v>
      </c>
    </row>
    <row r="354" spans="1:7" s="18" customFormat="1" ht="34.5" customHeight="1">
      <c r="A354" s="126" t="s">
        <v>653</v>
      </c>
      <c r="B354" s="118" t="s">
        <v>323</v>
      </c>
      <c r="C354" s="122" t="s">
        <v>52</v>
      </c>
      <c r="D354" s="122" t="s">
        <v>46</v>
      </c>
      <c r="E354" s="131" t="s">
        <v>459</v>
      </c>
      <c r="F354" s="133"/>
      <c r="G354" s="78">
        <f>G355</f>
        <v>368829</v>
      </c>
    </row>
    <row r="355" spans="1:7" s="18" customFormat="1" ht="48" customHeight="1">
      <c r="A355" s="126" t="s">
        <v>668</v>
      </c>
      <c r="B355" s="118" t="s">
        <v>323</v>
      </c>
      <c r="C355" s="122" t="s">
        <v>52</v>
      </c>
      <c r="D355" s="122" t="s">
        <v>46</v>
      </c>
      <c r="E355" s="131" t="s">
        <v>467</v>
      </c>
      <c r="F355" s="133"/>
      <c r="G355" s="78">
        <f>G356</f>
        <v>368829</v>
      </c>
    </row>
    <row r="356" spans="1:7" s="18" customFormat="1" ht="18" customHeight="1">
      <c r="A356" s="322" t="s">
        <v>279</v>
      </c>
      <c r="B356" s="118" t="s">
        <v>323</v>
      </c>
      <c r="C356" s="122" t="s">
        <v>52</v>
      </c>
      <c r="D356" s="122" t="s">
        <v>46</v>
      </c>
      <c r="E356" s="126" t="s">
        <v>510</v>
      </c>
      <c r="F356" s="139"/>
      <c r="G356" s="78">
        <f>G357</f>
        <v>368829</v>
      </c>
    </row>
    <row r="357" spans="1:7" s="18" customFormat="1" ht="21" customHeight="1">
      <c r="A357" s="320" t="s">
        <v>40</v>
      </c>
      <c r="B357" s="127" t="s">
        <v>323</v>
      </c>
      <c r="C357" s="119" t="s">
        <v>52</v>
      </c>
      <c r="D357" s="119" t="s">
        <v>46</v>
      </c>
      <c r="E357" s="128" t="s">
        <v>296</v>
      </c>
      <c r="F357" s="138"/>
      <c r="G357" s="82">
        <f>G358</f>
        <v>368829</v>
      </c>
    </row>
    <row r="358" spans="1:7" s="18" customFormat="1" ht="20.25" customHeight="1">
      <c r="A358" s="320" t="s">
        <v>332</v>
      </c>
      <c r="B358" s="127" t="s">
        <v>323</v>
      </c>
      <c r="C358" s="119" t="s">
        <v>52</v>
      </c>
      <c r="D358" s="119" t="s">
        <v>46</v>
      </c>
      <c r="E358" s="128" t="s">
        <v>296</v>
      </c>
      <c r="F358" s="130">
        <v>300</v>
      </c>
      <c r="G358" s="82">
        <v>368829</v>
      </c>
    </row>
    <row r="359" spans="1:7" s="9" customFormat="1" ht="36" customHeight="1">
      <c r="A359" s="319" t="s">
        <v>161</v>
      </c>
      <c r="B359" s="118" t="s">
        <v>21</v>
      </c>
      <c r="C359" s="122"/>
      <c r="D359" s="122"/>
      <c r="E359" s="131"/>
      <c r="F359" s="130"/>
      <c r="G359" s="78">
        <f>G360+G383</f>
        <v>30128673</v>
      </c>
    </row>
    <row r="360" spans="1:7" s="22" customFormat="1" ht="17.25">
      <c r="A360" s="319" t="s">
        <v>334</v>
      </c>
      <c r="B360" s="118" t="s">
        <v>21</v>
      </c>
      <c r="C360" s="122" t="s">
        <v>51</v>
      </c>
      <c r="D360" s="122"/>
      <c r="E360" s="131"/>
      <c r="F360" s="130"/>
      <c r="G360" s="78">
        <f>G361+G373</f>
        <v>28997240</v>
      </c>
    </row>
    <row r="361" spans="1:7" s="11" customFormat="1" ht="17.25" customHeight="1">
      <c r="A361" s="319" t="s">
        <v>20</v>
      </c>
      <c r="B361" s="118" t="s">
        <v>21</v>
      </c>
      <c r="C361" s="122" t="s">
        <v>51</v>
      </c>
      <c r="D361" s="122" t="s">
        <v>43</v>
      </c>
      <c r="E361" s="131"/>
      <c r="F361" s="130"/>
      <c r="G361" s="78">
        <f>G362</f>
        <v>27425550</v>
      </c>
    </row>
    <row r="362" spans="1:7" s="15" customFormat="1" ht="30.75">
      <c r="A362" s="126" t="s">
        <v>679</v>
      </c>
      <c r="B362" s="118" t="s">
        <v>21</v>
      </c>
      <c r="C362" s="122" t="s">
        <v>51</v>
      </c>
      <c r="D362" s="122" t="s">
        <v>43</v>
      </c>
      <c r="E362" s="131" t="s">
        <v>461</v>
      </c>
      <c r="F362" s="130"/>
      <c r="G362" s="78">
        <f>G363+G367</f>
        <v>27425550</v>
      </c>
    </row>
    <row r="363" spans="1:7" s="15" customFormat="1" ht="46.5">
      <c r="A363" s="126" t="s">
        <v>680</v>
      </c>
      <c r="B363" s="118" t="s">
        <v>21</v>
      </c>
      <c r="C363" s="122" t="s">
        <v>51</v>
      </c>
      <c r="D363" s="122" t="s">
        <v>43</v>
      </c>
      <c r="E363" s="126" t="s">
        <v>470</v>
      </c>
      <c r="F363" s="139"/>
      <c r="G363" s="78">
        <f>G364</f>
        <v>9519986</v>
      </c>
    </row>
    <row r="364" spans="1:7" s="15" customFormat="1" ht="81.75" customHeight="1">
      <c r="A364" s="126" t="s">
        <v>297</v>
      </c>
      <c r="B364" s="118" t="s">
        <v>21</v>
      </c>
      <c r="C364" s="122" t="s">
        <v>51</v>
      </c>
      <c r="D364" s="122" t="s">
        <v>43</v>
      </c>
      <c r="E364" s="126" t="s">
        <v>520</v>
      </c>
      <c r="F364" s="139"/>
      <c r="G364" s="78">
        <f>G365</f>
        <v>9519986</v>
      </c>
    </row>
    <row r="365" spans="1:7" s="15" customFormat="1" ht="30.75">
      <c r="A365" s="320" t="s">
        <v>195</v>
      </c>
      <c r="B365" s="127" t="s">
        <v>21</v>
      </c>
      <c r="C365" s="119" t="s">
        <v>51</v>
      </c>
      <c r="D365" s="119" t="s">
        <v>43</v>
      </c>
      <c r="E365" s="128" t="s">
        <v>298</v>
      </c>
      <c r="F365" s="138"/>
      <c r="G365" s="82">
        <f>G366</f>
        <v>9519986</v>
      </c>
    </row>
    <row r="366" spans="1:7" s="15" customFormat="1" ht="30.75">
      <c r="A366" s="320" t="s">
        <v>55</v>
      </c>
      <c r="B366" s="127" t="s">
        <v>21</v>
      </c>
      <c r="C366" s="119" t="s">
        <v>51</v>
      </c>
      <c r="D366" s="119" t="s">
        <v>43</v>
      </c>
      <c r="E366" s="128" t="s">
        <v>298</v>
      </c>
      <c r="F366" s="138">
        <v>600</v>
      </c>
      <c r="G366" s="82">
        <f>8424779+672707+90500+332000</f>
        <v>9519986</v>
      </c>
    </row>
    <row r="367" spans="1:7" s="6" customFormat="1" ht="46.5">
      <c r="A367" s="126" t="s">
        <v>681</v>
      </c>
      <c r="B367" s="118" t="s">
        <v>21</v>
      </c>
      <c r="C367" s="122" t="s">
        <v>51</v>
      </c>
      <c r="D367" s="122" t="s">
        <v>43</v>
      </c>
      <c r="E367" s="131" t="s">
        <v>469</v>
      </c>
      <c r="F367" s="130"/>
      <c r="G367" s="78">
        <f>G368</f>
        <v>17905564</v>
      </c>
    </row>
    <row r="368" spans="1:7" s="6" customFormat="1" ht="15">
      <c r="A368" s="322" t="s">
        <v>299</v>
      </c>
      <c r="B368" s="118" t="s">
        <v>21</v>
      </c>
      <c r="C368" s="122" t="s">
        <v>51</v>
      </c>
      <c r="D368" s="122" t="s">
        <v>43</v>
      </c>
      <c r="E368" s="126" t="s">
        <v>521</v>
      </c>
      <c r="F368" s="138"/>
      <c r="G368" s="78">
        <f>G369</f>
        <v>17905564</v>
      </c>
    </row>
    <row r="369" spans="1:7" s="8" customFormat="1" ht="30.75">
      <c r="A369" s="320" t="s">
        <v>195</v>
      </c>
      <c r="B369" s="127" t="s">
        <v>21</v>
      </c>
      <c r="C369" s="119" t="s">
        <v>51</v>
      </c>
      <c r="D369" s="119" t="s">
        <v>43</v>
      </c>
      <c r="E369" s="128" t="s">
        <v>300</v>
      </c>
      <c r="F369" s="138"/>
      <c r="G369" s="82">
        <f>G370+G371+G372</f>
        <v>17905564</v>
      </c>
    </row>
    <row r="370" spans="1:7" s="16" customFormat="1" ht="63.75" customHeight="1">
      <c r="A370" s="320" t="s">
        <v>54</v>
      </c>
      <c r="B370" s="127" t="s">
        <v>21</v>
      </c>
      <c r="C370" s="119" t="s">
        <v>51</v>
      </c>
      <c r="D370" s="119" t="s">
        <v>43</v>
      </c>
      <c r="E370" s="128" t="s">
        <v>300</v>
      </c>
      <c r="F370" s="138">
        <v>100</v>
      </c>
      <c r="G370" s="82">
        <v>16455547</v>
      </c>
    </row>
    <row r="371" spans="1:7" s="13" customFormat="1" ht="34.5" customHeight="1">
      <c r="A371" s="320" t="s">
        <v>188</v>
      </c>
      <c r="B371" s="127" t="s">
        <v>21</v>
      </c>
      <c r="C371" s="119" t="s">
        <v>51</v>
      </c>
      <c r="D371" s="119" t="s">
        <v>43</v>
      </c>
      <c r="E371" s="128" t="s">
        <v>300</v>
      </c>
      <c r="F371" s="138">
        <v>200</v>
      </c>
      <c r="G371" s="82">
        <f>501317+111600+739600</f>
        <v>1352517</v>
      </c>
    </row>
    <row r="372" spans="1:7" s="1" customFormat="1" ht="15.75" customHeight="1">
      <c r="A372" s="320" t="s">
        <v>311</v>
      </c>
      <c r="B372" s="127" t="s">
        <v>21</v>
      </c>
      <c r="C372" s="119" t="s">
        <v>51</v>
      </c>
      <c r="D372" s="119" t="s">
        <v>43</v>
      </c>
      <c r="E372" s="128" t="s">
        <v>300</v>
      </c>
      <c r="F372" s="138">
        <v>800</v>
      </c>
      <c r="G372" s="82">
        <v>97500</v>
      </c>
    </row>
    <row r="373" spans="1:7" s="11" customFormat="1" ht="16.5">
      <c r="A373" s="319" t="s">
        <v>189</v>
      </c>
      <c r="B373" s="118" t="s">
        <v>21</v>
      </c>
      <c r="C373" s="122" t="s">
        <v>51</v>
      </c>
      <c r="D373" s="122" t="s">
        <v>46</v>
      </c>
      <c r="E373" s="131"/>
      <c r="F373" s="130"/>
      <c r="G373" s="78">
        <f>G374</f>
        <v>1571690</v>
      </c>
    </row>
    <row r="374" spans="1:7" s="11" customFormat="1" ht="30.75">
      <c r="A374" s="126" t="s">
        <v>679</v>
      </c>
      <c r="B374" s="118" t="s">
        <v>21</v>
      </c>
      <c r="C374" s="122" t="s">
        <v>51</v>
      </c>
      <c r="D374" s="122" t="s">
        <v>46</v>
      </c>
      <c r="E374" s="131" t="s">
        <v>461</v>
      </c>
      <c r="F374" s="133"/>
      <c r="G374" s="78">
        <f>G375</f>
        <v>1571690</v>
      </c>
    </row>
    <row r="375" spans="1:7" s="6" customFormat="1" ht="67.5" customHeight="1">
      <c r="A375" s="126" t="s">
        <v>682</v>
      </c>
      <c r="B375" s="118" t="s">
        <v>21</v>
      </c>
      <c r="C375" s="122" t="s">
        <v>51</v>
      </c>
      <c r="D375" s="122" t="s">
        <v>46</v>
      </c>
      <c r="E375" s="126" t="s">
        <v>468</v>
      </c>
      <c r="F375" s="130"/>
      <c r="G375" s="78">
        <f>G377+G381</f>
        <v>1571690</v>
      </c>
    </row>
    <row r="376" spans="1:7" s="6" customFormat="1" ht="30.75" customHeight="1">
      <c r="A376" s="322" t="s">
        <v>301</v>
      </c>
      <c r="B376" s="118" t="s">
        <v>21</v>
      </c>
      <c r="C376" s="122" t="s">
        <v>51</v>
      </c>
      <c r="D376" s="122" t="s">
        <v>46</v>
      </c>
      <c r="E376" s="126" t="s">
        <v>522</v>
      </c>
      <c r="F376" s="139"/>
      <c r="G376" s="78">
        <f>G377</f>
        <v>1518818</v>
      </c>
    </row>
    <row r="377" spans="1:7" s="8" customFormat="1" ht="30.75">
      <c r="A377" s="320" t="s">
        <v>195</v>
      </c>
      <c r="B377" s="127" t="s">
        <v>21</v>
      </c>
      <c r="C377" s="119" t="s">
        <v>51</v>
      </c>
      <c r="D377" s="119" t="s">
        <v>46</v>
      </c>
      <c r="E377" s="120" t="s">
        <v>302</v>
      </c>
      <c r="F377" s="139"/>
      <c r="G377" s="82">
        <f>G378+G379</f>
        <v>1518818</v>
      </c>
    </row>
    <row r="378" spans="1:7" s="12" customFormat="1" ht="67.5" customHeight="1">
      <c r="A378" s="320" t="s">
        <v>54</v>
      </c>
      <c r="B378" s="127" t="s">
        <v>21</v>
      </c>
      <c r="C378" s="119" t="s">
        <v>51</v>
      </c>
      <c r="D378" s="119" t="s">
        <v>46</v>
      </c>
      <c r="E378" s="120" t="s">
        <v>302</v>
      </c>
      <c r="F378" s="138">
        <v>100</v>
      </c>
      <c r="G378" s="82">
        <f>1378818+600</f>
        <v>1379418</v>
      </c>
    </row>
    <row r="379" spans="1:7" s="10" customFormat="1" ht="35.25" customHeight="1">
      <c r="A379" s="320" t="s">
        <v>188</v>
      </c>
      <c r="B379" s="127" t="s">
        <v>21</v>
      </c>
      <c r="C379" s="119" t="s">
        <v>51</v>
      </c>
      <c r="D379" s="119" t="s">
        <v>46</v>
      </c>
      <c r="E379" s="120" t="s">
        <v>302</v>
      </c>
      <c r="F379" s="138">
        <v>200</v>
      </c>
      <c r="G379" s="82">
        <v>139400</v>
      </c>
    </row>
    <row r="380" spans="1:7" s="10" customFormat="1" ht="36" customHeight="1">
      <c r="A380" s="322" t="s">
        <v>303</v>
      </c>
      <c r="B380" s="118" t="s">
        <v>21</v>
      </c>
      <c r="C380" s="122" t="s">
        <v>51</v>
      </c>
      <c r="D380" s="122" t="s">
        <v>46</v>
      </c>
      <c r="E380" s="126" t="s">
        <v>523</v>
      </c>
      <c r="F380" s="139"/>
      <c r="G380" s="78">
        <f>G381</f>
        <v>52872</v>
      </c>
    </row>
    <row r="381" spans="1:7" s="8" customFormat="1" ht="52.5" customHeight="1">
      <c r="A381" s="320" t="s">
        <v>304</v>
      </c>
      <c r="B381" s="127" t="s">
        <v>21</v>
      </c>
      <c r="C381" s="119" t="s">
        <v>51</v>
      </c>
      <c r="D381" s="119" t="s">
        <v>46</v>
      </c>
      <c r="E381" s="128" t="s">
        <v>550</v>
      </c>
      <c r="F381" s="138"/>
      <c r="G381" s="82">
        <f>G382</f>
        <v>52872</v>
      </c>
    </row>
    <row r="382" spans="1:7" s="10" customFormat="1" ht="66" customHeight="1">
      <c r="A382" s="320" t="s">
        <v>54</v>
      </c>
      <c r="B382" s="127" t="s">
        <v>21</v>
      </c>
      <c r="C382" s="119" t="s">
        <v>51</v>
      </c>
      <c r="D382" s="119" t="s">
        <v>46</v>
      </c>
      <c r="E382" s="128" t="s">
        <v>550</v>
      </c>
      <c r="F382" s="138">
        <v>100</v>
      </c>
      <c r="G382" s="82">
        <v>52872</v>
      </c>
    </row>
    <row r="383" spans="1:7" s="32" customFormat="1" ht="17.25">
      <c r="A383" s="319" t="s">
        <v>201</v>
      </c>
      <c r="B383" s="118" t="s">
        <v>21</v>
      </c>
      <c r="C383" s="122" t="s">
        <v>52</v>
      </c>
      <c r="D383" s="122"/>
      <c r="E383" s="131"/>
      <c r="F383" s="130"/>
      <c r="G383" s="78">
        <f aca="true" t="shared" si="3" ref="G383:G388">G384</f>
        <v>1131433</v>
      </c>
    </row>
    <row r="384" spans="1:7" s="18" customFormat="1" ht="15">
      <c r="A384" s="319" t="s">
        <v>333</v>
      </c>
      <c r="B384" s="118" t="s">
        <v>21</v>
      </c>
      <c r="C384" s="122" t="s">
        <v>52</v>
      </c>
      <c r="D384" s="122" t="s">
        <v>45</v>
      </c>
      <c r="E384" s="131"/>
      <c r="F384" s="130"/>
      <c r="G384" s="78">
        <f t="shared" si="3"/>
        <v>1131433</v>
      </c>
    </row>
    <row r="385" spans="1:7" s="12" customFormat="1" ht="34.5" customHeight="1">
      <c r="A385" s="126" t="s">
        <v>679</v>
      </c>
      <c r="B385" s="118" t="s">
        <v>21</v>
      </c>
      <c r="C385" s="122" t="s">
        <v>52</v>
      </c>
      <c r="D385" s="122" t="s">
        <v>45</v>
      </c>
      <c r="E385" s="131" t="s">
        <v>461</v>
      </c>
      <c r="F385" s="130"/>
      <c r="G385" s="78">
        <f t="shared" si="3"/>
        <v>1131433</v>
      </c>
    </row>
    <row r="386" spans="1:7" s="10" customFormat="1" ht="66.75" customHeight="1">
      <c r="A386" s="126" t="s">
        <v>682</v>
      </c>
      <c r="B386" s="118" t="s">
        <v>21</v>
      </c>
      <c r="C386" s="122" t="s">
        <v>52</v>
      </c>
      <c r="D386" s="122" t="s">
        <v>45</v>
      </c>
      <c r="E386" s="126" t="s">
        <v>468</v>
      </c>
      <c r="F386" s="130"/>
      <c r="G386" s="78">
        <f t="shared" si="3"/>
        <v>1131433</v>
      </c>
    </row>
    <row r="387" spans="1:7" s="10" customFormat="1" ht="33.75" customHeight="1">
      <c r="A387" s="322" t="s">
        <v>303</v>
      </c>
      <c r="B387" s="118" t="s">
        <v>21</v>
      </c>
      <c r="C387" s="122" t="s">
        <v>52</v>
      </c>
      <c r="D387" s="122" t="s">
        <v>45</v>
      </c>
      <c r="E387" s="126" t="s">
        <v>523</v>
      </c>
      <c r="F387" s="130"/>
      <c r="G387" s="78">
        <f t="shared" si="3"/>
        <v>1131433</v>
      </c>
    </row>
    <row r="388" spans="1:7" s="33" customFormat="1" ht="53.25" customHeight="1">
      <c r="A388" s="321" t="s">
        <v>28</v>
      </c>
      <c r="B388" s="127" t="s">
        <v>21</v>
      </c>
      <c r="C388" s="119" t="s">
        <v>52</v>
      </c>
      <c r="D388" s="119" t="s">
        <v>45</v>
      </c>
      <c r="E388" s="128" t="s">
        <v>551</v>
      </c>
      <c r="F388" s="138"/>
      <c r="G388" s="82">
        <f t="shared" si="3"/>
        <v>1131433</v>
      </c>
    </row>
    <row r="389" spans="1:7" s="33" customFormat="1" ht="16.5" customHeight="1">
      <c r="A389" s="320" t="s">
        <v>332</v>
      </c>
      <c r="B389" s="127" t="s">
        <v>21</v>
      </c>
      <c r="C389" s="119" t="s">
        <v>52</v>
      </c>
      <c r="D389" s="119" t="s">
        <v>45</v>
      </c>
      <c r="E389" s="128" t="s">
        <v>551</v>
      </c>
      <c r="F389" s="138">
        <v>300</v>
      </c>
      <c r="G389" s="82">
        <v>1131433</v>
      </c>
    </row>
    <row r="390" spans="1:7" s="33" customFormat="1" ht="21" customHeight="1">
      <c r="A390" s="319" t="s">
        <v>163</v>
      </c>
      <c r="B390" s="150" t="s">
        <v>162</v>
      </c>
      <c r="C390" s="122"/>
      <c r="D390" s="122"/>
      <c r="E390" s="134"/>
      <c r="F390" s="130"/>
      <c r="G390" s="78">
        <f>G391</f>
        <v>1387666</v>
      </c>
    </row>
    <row r="391" spans="1:7" s="33" customFormat="1" ht="16.5" customHeight="1">
      <c r="A391" s="319" t="s">
        <v>15</v>
      </c>
      <c r="B391" s="150" t="s">
        <v>162</v>
      </c>
      <c r="C391" s="122" t="s">
        <v>43</v>
      </c>
      <c r="D391" s="122"/>
      <c r="E391" s="134"/>
      <c r="F391" s="130"/>
      <c r="G391" s="78">
        <f>G392+G398</f>
        <v>1387666</v>
      </c>
    </row>
    <row r="392" spans="1:7" s="33" customFormat="1" ht="49.5" customHeight="1">
      <c r="A392" s="319" t="s">
        <v>318</v>
      </c>
      <c r="B392" s="150" t="s">
        <v>162</v>
      </c>
      <c r="C392" s="122" t="s">
        <v>43</v>
      </c>
      <c r="D392" s="122" t="s">
        <v>45</v>
      </c>
      <c r="E392" s="134"/>
      <c r="F392" s="130"/>
      <c r="G392" s="78">
        <f>G393</f>
        <v>1287666</v>
      </c>
    </row>
    <row r="393" spans="1:7" s="33" customFormat="1" ht="31.5" customHeight="1">
      <c r="A393" s="126" t="s">
        <v>206</v>
      </c>
      <c r="B393" s="150" t="s">
        <v>162</v>
      </c>
      <c r="C393" s="122" t="s">
        <v>43</v>
      </c>
      <c r="D393" s="122" t="s">
        <v>45</v>
      </c>
      <c r="E393" s="131" t="s">
        <v>435</v>
      </c>
      <c r="F393" s="133"/>
      <c r="G393" s="78">
        <f>G394</f>
        <v>1287666</v>
      </c>
    </row>
    <row r="394" spans="1:7" s="33" customFormat="1" ht="30.75" customHeight="1">
      <c r="A394" s="126" t="s">
        <v>207</v>
      </c>
      <c r="B394" s="150" t="s">
        <v>162</v>
      </c>
      <c r="C394" s="122" t="s">
        <v>43</v>
      </c>
      <c r="D394" s="122" t="s">
        <v>45</v>
      </c>
      <c r="E394" s="126" t="s">
        <v>436</v>
      </c>
      <c r="F394" s="133"/>
      <c r="G394" s="78">
        <f>G395</f>
        <v>1287666</v>
      </c>
    </row>
    <row r="395" spans="1:7" s="33" customFormat="1" ht="35.25" customHeight="1">
      <c r="A395" s="321" t="s">
        <v>208</v>
      </c>
      <c r="B395" s="151" t="s">
        <v>162</v>
      </c>
      <c r="C395" s="119" t="s">
        <v>43</v>
      </c>
      <c r="D395" s="119" t="s">
        <v>45</v>
      </c>
      <c r="E395" s="120" t="s">
        <v>266</v>
      </c>
      <c r="F395" s="130"/>
      <c r="G395" s="82">
        <f>G396+G397</f>
        <v>1287666</v>
      </c>
    </row>
    <row r="396" spans="1:7" s="33" customFormat="1" ht="68.25" customHeight="1">
      <c r="A396" s="320" t="s">
        <v>54</v>
      </c>
      <c r="B396" s="151" t="s">
        <v>162</v>
      </c>
      <c r="C396" s="119" t="s">
        <v>43</v>
      </c>
      <c r="D396" s="119" t="s">
        <v>45</v>
      </c>
      <c r="E396" s="120" t="s">
        <v>266</v>
      </c>
      <c r="F396" s="130">
        <v>100</v>
      </c>
      <c r="G396" s="82">
        <v>1234166</v>
      </c>
    </row>
    <row r="397" spans="1:7" s="33" customFormat="1" ht="34.5" customHeight="1">
      <c r="A397" s="320" t="s">
        <v>188</v>
      </c>
      <c r="B397" s="151" t="s">
        <v>162</v>
      </c>
      <c r="C397" s="119" t="s">
        <v>43</v>
      </c>
      <c r="D397" s="119" t="s">
        <v>45</v>
      </c>
      <c r="E397" s="120" t="s">
        <v>266</v>
      </c>
      <c r="F397" s="130">
        <v>200</v>
      </c>
      <c r="G397" s="82">
        <v>53500</v>
      </c>
    </row>
    <row r="398" spans="1:7" s="2" customFormat="1" ht="15">
      <c r="A398" s="319" t="s">
        <v>18</v>
      </c>
      <c r="B398" s="151" t="s">
        <v>162</v>
      </c>
      <c r="C398" s="119" t="s">
        <v>43</v>
      </c>
      <c r="D398" s="151" t="s">
        <v>194</v>
      </c>
      <c r="E398" s="269"/>
      <c r="F398" s="270"/>
      <c r="G398" s="272">
        <f>G399</f>
        <v>100000</v>
      </c>
    </row>
    <row r="399" spans="1:7" ht="17.25" customHeight="1">
      <c r="A399" s="319" t="s">
        <v>38</v>
      </c>
      <c r="B399" s="151" t="s">
        <v>162</v>
      </c>
      <c r="C399" s="119" t="s">
        <v>43</v>
      </c>
      <c r="D399" s="151" t="s">
        <v>194</v>
      </c>
      <c r="E399" s="126" t="s">
        <v>441</v>
      </c>
      <c r="F399" s="271"/>
      <c r="G399" s="258">
        <f>G400</f>
        <v>100000</v>
      </c>
    </row>
    <row r="400" spans="1:7" ht="30.75">
      <c r="A400" s="319" t="s">
        <v>5</v>
      </c>
      <c r="B400" s="151" t="s">
        <v>162</v>
      </c>
      <c r="C400" s="119" t="s">
        <v>43</v>
      </c>
      <c r="D400" s="151" t="s">
        <v>194</v>
      </c>
      <c r="E400" s="126" t="s">
        <v>442</v>
      </c>
      <c r="F400" s="271"/>
      <c r="G400" s="273">
        <f>G401</f>
        <v>100000</v>
      </c>
    </row>
    <row r="401" spans="1:7" ht="30.75">
      <c r="A401" s="126" t="s">
        <v>60</v>
      </c>
      <c r="B401" s="151" t="s">
        <v>162</v>
      </c>
      <c r="C401" s="119" t="s">
        <v>43</v>
      </c>
      <c r="D401" s="151" t="s">
        <v>194</v>
      </c>
      <c r="E401" s="126" t="s">
        <v>230</v>
      </c>
      <c r="F401" s="365"/>
      <c r="G401" s="78">
        <f>G402</f>
        <v>100000</v>
      </c>
    </row>
    <row r="402" spans="1:7" ht="30.75">
      <c r="A402" s="320" t="s">
        <v>188</v>
      </c>
      <c r="B402" s="151" t="s">
        <v>162</v>
      </c>
      <c r="C402" s="119" t="s">
        <v>43</v>
      </c>
      <c r="D402" s="151" t="s">
        <v>194</v>
      </c>
      <c r="E402" s="128" t="s">
        <v>230</v>
      </c>
      <c r="F402" s="130">
        <v>200</v>
      </c>
      <c r="G402" s="82">
        <v>100000</v>
      </c>
    </row>
  </sheetData>
  <sheetProtection/>
  <mergeCells count="13">
    <mergeCell ref="B1:G1"/>
    <mergeCell ref="B2:G2"/>
    <mergeCell ref="B3:G3"/>
    <mergeCell ref="B4:G4"/>
    <mergeCell ref="A10:B10"/>
    <mergeCell ref="B5:G6"/>
    <mergeCell ref="G13:G14"/>
    <mergeCell ref="A13:A14"/>
    <mergeCell ref="B13:B14"/>
    <mergeCell ref="C13:C14"/>
    <mergeCell ref="D13:D14"/>
    <mergeCell ref="E13:E14"/>
    <mergeCell ref="F13:F14"/>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8.xml><?xml version="1.0" encoding="utf-8"?>
<worksheet xmlns="http://schemas.openxmlformats.org/spreadsheetml/2006/main" xmlns:r="http://schemas.openxmlformats.org/officeDocument/2006/relationships">
  <dimension ref="A1:H379"/>
  <sheetViews>
    <sheetView view="pageBreakPreview" zoomScale="85" zoomScaleSheetLayoutView="85" zoomScalePageLayoutView="0" workbookViewId="0" topLeftCell="A1">
      <selection activeCell="A4" sqref="A4:A5"/>
    </sheetView>
  </sheetViews>
  <sheetFormatPr defaultColWidth="9.00390625" defaultRowHeight="12.75"/>
  <cols>
    <col min="1" max="1" width="67.875" style="0" customWidth="1"/>
    <col min="2" max="2" width="8.50390625" style="0" customWidth="1"/>
    <col min="3" max="3" width="5.625" style="0" customWidth="1"/>
    <col min="4" max="4" width="6.50390625" style="0" customWidth="1"/>
    <col min="5" max="5" width="16.50390625" style="274" customWidth="1"/>
    <col min="6" max="6" width="6.375" style="274" customWidth="1"/>
    <col min="7" max="8" width="17.875" style="274" customWidth="1"/>
  </cols>
  <sheetData>
    <row r="1" spans="1:8" ht="15">
      <c r="A1" s="98"/>
      <c r="B1" s="377" t="s">
        <v>391</v>
      </c>
      <c r="C1" s="377"/>
      <c r="D1" s="377"/>
      <c r="E1" s="377"/>
      <c r="F1" s="377"/>
      <c r="G1" s="377"/>
      <c r="H1" s="377"/>
    </row>
    <row r="2" spans="1:8" ht="15">
      <c r="A2" s="102"/>
      <c r="B2" s="380" t="s">
        <v>164</v>
      </c>
      <c r="C2" s="380"/>
      <c r="D2" s="380"/>
      <c r="E2" s="380"/>
      <c r="F2" s="380"/>
      <c r="G2" s="380"/>
      <c r="H2" s="380"/>
    </row>
    <row r="3" spans="1:8" ht="15">
      <c r="A3" s="103" t="s">
        <v>204</v>
      </c>
      <c r="B3" s="377" t="s">
        <v>703</v>
      </c>
      <c r="C3" s="377"/>
      <c r="D3" s="377"/>
      <c r="E3" s="377"/>
      <c r="F3" s="377"/>
      <c r="G3" s="377"/>
      <c r="H3" s="377"/>
    </row>
    <row r="4" spans="1:8" ht="36.75" customHeight="1">
      <c r="A4" s="104"/>
      <c r="B4" s="378" t="s">
        <v>562</v>
      </c>
      <c r="C4" s="378"/>
      <c r="D4" s="378"/>
      <c r="E4" s="378"/>
      <c r="F4" s="378"/>
      <c r="G4" s="378"/>
      <c r="H4" s="378"/>
    </row>
    <row r="5" spans="1:8" ht="15">
      <c r="A5" s="103" t="s">
        <v>204</v>
      </c>
      <c r="B5" s="106"/>
      <c r="C5" s="107"/>
      <c r="D5" s="107"/>
      <c r="E5" s="107"/>
      <c r="F5" s="108"/>
      <c r="G5" s="87"/>
      <c r="H5" s="87"/>
    </row>
    <row r="6" spans="1:8" ht="20.25">
      <c r="A6" s="383" t="s">
        <v>190</v>
      </c>
      <c r="B6" s="383"/>
      <c r="C6" s="383"/>
      <c r="D6" s="383"/>
      <c r="E6" s="383"/>
      <c r="F6" s="383"/>
      <c r="G6" s="383"/>
      <c r="H6" s="383"/>
    </row>
    <row r="7" spans="1:8" ht="20.25" customHeight="1">
      <c r="A7" s="384" t="s">
        <v>567</v>
      </c>
      <c r="B7" s="384"/>
      <c r="C7" s="384"/>
      <c r="D7" s="384"/>
      <c r="E7" s="384"/>
      <c r="F7" s="384"/>
      <c r="G7" s="384"/>
      <c r="H7" s="384"/>
    </row>
    <row r="8" spans="1:8" ht="12" customHeight="1">
      <c r="A8" s="246"/>
      <c r="B8" s="114"/>
      <c r="C8" s="112"/>
      <c r="D8" s="112"/>
      <c r="E8" s="366"/>
      <c r="F8" s="366"/>
      <c r="G8" s="87"/>
      <c r="H8" s="87"/>
    </row>
    <row r="9" spans="1:8" ht="15.75" customHeight="1">
      <c r="A9" s="115" t="s">
        <v>204</v>
      </c>
      <c r="B9" s="112"/>
      <c r="C9" s="112"/>
      <c r="D9" s="112"/>
      <c r="E9" s="366"/>
      <c r="F9" s="366"/>
      <c r="H9" s="88" t="s">
        <v>13</v>
      </c>
    </row>
    <row r="10" spans="1:8" ht="15.75" customHeight="1">
      <c r="A10" s="379" t="s">
        <v>29</v>
      </c>
      <c r="B10" s="379" t="s">
        <v>31</v>
      </c>
      <c r="C10" s="379" t="s">
        <v>325</v>
      </c>
      <c r="D10" s="379" t="s">
        <v>326</v>
      </c>
      <c r="E10" s="379" t="s">
        <v>327</v>
      </c>
      <c r="F10" s="379" t="s">
        <v>328</v>
      </c>
      <c r="G10" s="379" t="s">
        <v>380</v>
      </c>
      <c r="H10" s="379" t="s">
        <v>565</v>
      </c>
    </row>
    <row r="11" spans="1:8" ht="22.5" customHeight="1">
      <c r="A11" s="379"/>
      <c r="B11" s="379"/>
      <c r="C11" s="379"/>
      <c r="D11" s="379"/>
      <c r="E11" s="379"/>
      <c r="F11" s="379"/>
      <c r="G11" s="379"/>
      <c r="H11" s="379"/>
    </row>
    <row r="12" spans="1:8" ht="15">
      <c r="A12" s="130">
        <v>1</v>
      </c>
      <c r="B12" s="76">
        <v>2</v>
      </c>
      <c r="C12" s="76">
        <v>3</v>
      </c>
      <c r="D12" s="76">
        <v>4</v>
      </c>
      <c r="E12" s="76">
        <v>5</v>
      </c>
      <c r="F12" s="76">
        <v>6</v>
      </c>
      <c r="G12" s="76">
        <v>7</v>
      </c>
      <c r="H12" s="76">
        <v>8</v>
      </c>
    </row>
    <row r="13" spans="1:8" ht="15">
      <c r="A13" s="247" t="s">
        <v>193</v>
      </c>
      <c r="B13" s="116"/>
      <c r="C13" s="116"/>
      <c r="D13" s="116"/>
      <c r="E13" s="117"/>
      <c r="F13" s="116"/>
      <c r="G13" s="77">
        <f>G14+G15+G225+G266+G336+G367</f>
        <v>303354342</v>
      </c>
      <c r="H13" s="77">
        <f>H14+H15+H225+H266+H336+H367</f>
        <v>305812282</v>
      </c>
    </row>
    <row r="14" spans="1:8" ht="17.25" customHeight="1">
      <c r="A14" s="359" t="s">
        <v>619</v>
      </c>
      <c r="B14" s="116"/>
      <c r="C14" s="116"/>
      <c r="D14" s="116"/>
      <c r="E14" s="117"/>
      <c r="F14" s="116"/>
      <c r="G14" s="362">
        <v>2971435</v>
      </c>
      <c r="H14" s="362">
        <v>6138169</v>
      </c>
    </row>
    <row r="15" spans="1:8" ht="15">
      <c r="A15" s="318" t="s">
        <v>41</v>
      </c>
      <c r="B15" s="118" t="s">
        <v>42</v>
      </c>
      <c r="C15" s="119"/>
      <c r="D15" s="119"/>
      <c r="E15" s="120"/>
      <c r="F15" s="119"/>
      <c r="G15" s="78">
        <f>G16+G102+G131+G165+G189+G215+G182</f>
        <v>43316877</v>
      </c>
      <c r="H15" s="78">
        <f>H16+H102+H131+H165+H189+H215+H182</f>
        <v>42831971</v>
      </c>
    </row>
    <row r="16" spans="1:8" ht="15">
      <c r="A16" s="319" t="s">
        <v>15</v>
      </c>
      <c r="B16" s="118" t="s">
        <v>42</v>
      </c>
      <c r="C16" s="122" t="s">
        <v>43</v>
      </c>
      <c r="D16" s="122"/>
      <c r="E16" s="123"/>
      <c r="F16" s="365"/>
      <c r="G16" s="79">
        <f>G17+G22+G38+G43</f>
        <v>29136743</v>
      </c>
      <c r="H16" s="79">
        <f>H17+H22+H38+H43</f>
        <v>28248527</v>
      </c>
    </row>
    <row r="17" spans="1:8" ht="30.75">
      <c r="A17" s="319" t="s">
        <v>17</v>
      </c>
      <c r="B17" s="118" t="s">
        <v>42</v>
      </c>
      <c r="C17" s="122" t="s">
        <v>43</v>
      </c>
      <c r="D17" s="122" t="s">
        <v>44</v>
      </c>
      <c r="E17" s="124"/>
      <c r="F17" s="365"/>
      <c r="G17" s="80">
        <f>G18</f>
        <v>1389567</v>
      </c>
      <c r="H17" s="80">
        <f>H18</f>
        <v>1389567</v>
      </c>
    </row>
    <row r="18" spans="1:8" ht="30.75">
      <c r="A18" s="126" t="s">
        <v>212</v>
      </c>
      <c r="B18" s="118" t="s">
        <v>42</v>
      </c>
      <c r="C18" s="122" t="s">
        <v>43</v>
      </c>
      <c r="D18" s="122" t="s">
        <v>44</v>
      </c>
      <c r="E18" s="126" t="s">
        <v>433</v>
      </c>
      <c r="F18" s="365"/>
      <c r="G18" s="80">
        <f>G21</f>
        <v>1389567</v>
      </c>
      <c r="H18" s="80">
        <f>H21</f>
        <v>1389567</v>
      </c>
    </row>
    <row r="19" spans="1:8" ht="15">
      <c r="A19" s="126" t="s">
        <v>213</v>
      </c>
      <c r="B19" s="127" t="s">
        <v>42</v>
      </c>
      <c r="C19" s="119" t="s">
        <v>43</v>
      </c>
      <c r="D19" s="119" t="s">
        <v>44</v>
      </c>
      <c r="E19" s="128" t="s">
        <v>434</v>
      </c>
      <c r="F19" s="119"/>
      <c r="G19" s="81">
        <f>G20</f>
        <v>1389567</v>
      </c>
      <c r="H19" s="81">
        <f>H20</f>
        <v>1389567</v>
      </c>
    </row>
    <row r="20" spans="1:8" ht="30.75">
      <c r="A20" s="320" t="s">
        <v>214</v>
      </c>
      <c r="B20" s="127" t="s">
        <v>42</v>
      </c>
      <c r="C20" s="119" t="s">
        <v>43</v>
      </c>
      <c r="D20" s="119" t="s">
        <v>44</v>
      </c>
      <c r="E20" s="120" t="s">
        <v>209</v>
      </c>
      <c r="F20" s="365"/>
      <c r="G20" s="81">
        <f>G21</f>
        <v>1389567</v>
      </c>
      <c r="H20" s="81">
        <f>H21</f>
        <v>1389567</v>
      </c>
    </row>
    <row r="21" spans="1:8" ht="62.25">
      <c r="A21" s="320" t="s">
        <v>54</v>
      </c>
      <c r="B21" s="127" t="s">
        <v>42</v>
      </c>
      <c r="C21" s="119" t="s">
        <v>43</v>
      </c>
      <c r="D21" s="119" t="s">
        <v>44</v>
      </c>
      <c r="E21" s="120" t="s">
        <v>209</v>
      </c>
      <c r="F21" s="130">
        <v>100</v>
      </c>
      <c r="G21" s="81">
        <v>1389567</v>
      </c>
      <c r="H21" s="81">
        <v>1389567</v>
      </c>
    </row>
    <row r="22" spans="1:8" ht="46.5">
      <c r="A22" s="319" t="s">
        <v>330</v>
      </c>
      <c r="B22" s="118" t="s">
        <v>42</v>
      </c>
      <c r="C22" s="122" t="s">
        <v>43</v>
      </c>
      <c r="D22" s="122" t="s">
        <v>46</v>
      </c>
      <c r="E22" s="131"/>
      <c r="F22" s="365"/>
      <c r="G22" s="78">
        <f>G23+G28+G33</f>
        <v>13049508</v>
      </c>
      <c r="H22" s="78">
        <f>H23+H28+H33</f>
        <v>13374508</v>
      </c>
    </row>
    <row r="23" spans="1:8" ht="15">
      <c r="A23" s="126" t="s">
        <v>37</v>
      </c>
      <c r="B23" s="118" t="s">
        <v>42</v>
      </c>
      <c r="C23" s="122" t="s">
        <v>43</v>
      </c>
      <c r="D23" s="122" t="s">
        <v>46</v>
      </c>
      <c r="E23" s="126" t="s">
        <v>437</v>
      </c>
      <c r="F23" s="365"/>
      <c r="G23" s="78">
        <f>G24</f>
        <v>12728088</v>
      </c>
      <c r="H23" s="78">
        <f>H24</f>
        <v>13053088</v>
      </c>
    </row>
    <row r="24" spans="1:8" ht="30.75">
      <c r="A24" s="126" t="s">
        <v>39</v>
      </c>
      <c r="B24" s="127" t="s">
        <v>42</v>
      </c>
      <c r="C24" s="119" t="s">
        <v>43</v>
      </c>
      <c r="D24" s="119" t="s">
        <v>46</v>
      </c>
      <c r="E24" s="126" t="s">
        <v>438</v>
      </c>
      <c r="F24" s="130"/>
      <c r="G24" s="82">
        <f>G25</f>
        <v>12728088</v>
      </c>
      <c r="H24" s="82">
        <f>H25</f>
        <v>13053088</v>
      </c>
    </row>
    <row r="25" spans="1:8" ht="30.75">
      <c r="A25" s="321" t="s">
        <v>208</v>
      </c>
      <c r="B25" s="127" t="s">
        <v>42</v>
      </c>
      <c r="C25" s="119" t="s">
        <v>43</v>
      </c>
      <c r="D25" s="119" t="s">
        <v>46</v>
      </c>
      <c r="E25" s="128" t="s">
        <v>10</v>
      </c>
      <c r="F25" s="130"/>
      <c r="G25" s="82">
        <f>G26+G27</f>
        <v>12728088</v>
      </c>
      <c r="H25" s="82">
        <f>H26+H27</f>
        <v>13053088</v>
      </c>
    </row>
    <row r="26" spans="1:8" ht="62.25">
      <c r="A26" s="320" t="s">
        <v>54</v>
      </c>
      <c r="B26" s="127" t="s">
        <v>42</v>
      </c>
      <c r="C26" s="119" t="s">
        <v>43</v>
      </c>
      <c r="D26" s="119" t="s">
        <v>46</v>
      </c>
      <c r="E26" s="128" t="s">
        <v>10</v>
      </c>
      <c r="F26" s="130">
        <v>100</v>
      </c>
      <c r="G26" s="82">
        <f>12000318+3000</f>
        <v>12003318</v>
      </c>
      <c r="H26" s="82">
        <f>12325318+3000</f>
        <v>12328318</v>
      </c>
    </row>
    <row r="27" spans="1:8" ht="30.75">
      <c r="A27" s="320" t="s">
        <v>188</v>
      </c>
      <c r="B27" s="127" t="s">
        <v>42</v>
      </c>
      <c r="C27" s="119" t="s">
        <v>43</v>
      </c>
      <c r="D27" s="119" t="s">
        <v>46</v>
      </c>
      <c r="E27" s="128" t="s">
        <v>10</v>
      </c>
      <c r="F27" s="130">
        <v>200</v>
      </c>
      <c r="G27" s="82">
        <v>724770</v>
      </c>
      <c r="H27" s="82">
        <v>724770</v>
      </c>
    </row>
    <row r="28" spans="1:8" ht="62.25">
      <c r="A28" s="319" t="s">
        <v>665</v>
      </c>
      <c r="B28" s="118" t="s">
        <v>42</v>
      </c>
      <c r="C28" s="122" t="s">
        <v>43</v>
      </c>
      <c r="D28" s="122" t="s">
        <v>46</v>
      </c>
      <c r="E28" s="126" t="s">
        <v>439</v>
      </c>
      <c r="F28" s="365"/>
      <c r="G28" s="78">
        <f aca="true" t="shared" si="0" ref="G28:H31">G29</f>
        <v>29220</v>
      </c>
      <c r="H28" s="78">
        <f t="shared" si="0"/>
        <v>29220</v>
      </c>
    </row>
    <row r="29" spans="1:8" ht="93">
      <c r="A29" s="319" t="s">
        <v>666</v>
      </c>
      <c r="B29" s="118" t="s">
        <v>42</v>
      </c>
      <c r="C29" s="122" t="s">
        <v>43</v>
      </c>
      <c r="D29" s="122" t="s">
        <v>46</v>
      </c>
      <c r="E29" s="126" t="s">
        <v>440</v>
      </c>
      <c r="F29" s="365"/>
      <c r="G29" s="78">
        <f t="shared" si="0"/>
        <v>29220</v>
      </c>
      <c r="H29" s="78">
        <f t="shared" si="0"/>
        <v>29220</v>
      </c>
    </row>
    <row r="30" spans="1:8" ht="62.25">
      <c r="A30" s="319" t="s">
        <v>154</v>
      </c>
      <c r="B30" s="118" t="s">
        <v>42</v>
      </c>
      <c r="C30" s="122" t="s">
        <v>43</v>
      </c>
      <c r="D30" s="122" t="s">
        <v>46</v>
      </c>
      <c r="E30" s="126" t="s">
        <v>524</v>
      </c>
      <c r="F30" s="365"/>
      <c r="G30" s="78">
        <f t="shared" si="0"/>
        <v>29220</v>
      </c>
      <c r="H30" s="78">
        <f t="shared" si="0"/>
        <v>29220</v>
      </c>
    </row>
    <row r="31" spans="1:8" ht="49.5" customHeight="1">
      <c r="A31" s="319" t="s">
        <v>359</v>
      </c>
      <c r="B31" s="118" t="s">
        <v>42</v>
      </c>
      <c r="C31" s="122" t="s">
        <v>43</v>
      </c>
      <c r="D31" s="122" t="s">
        <v>46</v>
      </c>
      <c r="E31" s="126" t="s">
        <v>261</v>
      </c>
      <c r="F31" s="365"/>
      <c r="G31" s="78">
        <f t="shared" si="0"/>
        <v>29220</v>
      </c>
      <c r="H31" s="78">
        <f t="shared" si="0"/>
        <v>29220</v>
      </c>
    </row>
    <row r="32" spans="1:8" ht="62.25">
      <c r="A32" s="320" t="s">
        <v>54</v>
      </c>
      <c r="B32" s="127" t="s">
        <v>42</v>
      </c>
      <c r="C32" s="119" t="s">
        <v>43</v>
      </c>
      <c r="D32" s="119" t="s">
        <v>46</v>
      </c>
      <c r="E32" s="128" t="s">
        <v>261</v>
      </c>
      <c r="F32" s="130">
        <v>100</v>
      </c>
      <c r="G32" s="82">
        <v>29220</v>
      </c>
      <c r="H32" s="82">
        <v>29220</v>
      </c>
    </row>
    <row r="33" spans="1:8" ht="20.25" customHeight="1">
      <c r="A33" s="319" t="s">
        <v>38</v>
      </c>
      <c r="B33" s="118" t="s">
        <v>42</v>
      </c>
      <c r="C33" s="122" t="s">
        <v>43</v>
      </c>
      <c r="D33" s="122" t="s">
        <v>46</v>
      </c>
      <c r="E33" s="126" t="s">
        <v>441</v>
      </c>
      <c r="F33" s="133"/>
      <c r="G33" s="78">
        <f>G34</f>
        <v>292200</v>
      </c>
      <c r="H33" s="78">
        <f>H34</f>
        <v>292200</v>
      </c>
    </row>
    <row r="34" spans="1:8" ht="30.75">
      <c r="A34" s="319" t="s">
        <v>5</v>
      </c>
      <c r="B34" s="118" t="s">
        <v>42</v>
      </c>
      <c r="C34" s="122" t="s">
        <v>43</v>
      </c>
      <c r="D34" s="122" t="s">
        <v>46</v>
      </c>
      <c r="E34" s="126" t="s">
        <v>442</v>
      </c>
      <c r="F34" s="133"/>
      <c r="G34" s="78">
        <f>G35</f>
        <v>292200</v>
      </c>
      <c r="H34" s="78">
        <f>H35</f>
        <v>292200</v>
      </c>
    </row>
    <row r="35" spans="1:8" ht="46.5">
      <c r="A35" s="319" t="s">
        <v>335</v>
      </c>
      <c r="B35" s="118" t="s">
        <v>42</v>
      </c>
      <c r="C35" s="122" t="s">
        <v>43</v>
      </c>
      <c r="D35" s="122" t="s">
        <v>46</v>
      </c>
      <c r="E35" s="126" t="s">
        <v>210</v>
      </c>
      <c r="F35" s="365"/>
      <c r="G35" s="78">
        <f>G36+G37</f>
        <v>292200</v>
      </c>
      <c r="H35" s="78">
        <f>H36+H37</f>
        <v>292200</v>
      </c>
    </row>
    <row r="36" spans="1:8" ht="62.25">
      <c r="A36" s="320" t="s">
        <v>54</v>
      </c>
      <c r="B36" s="127" t="s">
        <v>42</v>
      </c>
      <c r="C36" s="119" t="s">
        <v>43</v>
      </c>
      <c r="D36" s="119" t="s">
        <v>46</v>
      </c>
      <c r="E36" s="128" t="s">
        <v>210</v>
      </c>
      <c r="F36" s="130">
        <v>100</v>
      </c>
      <c r="G36" s="82">
        <v>290200</v>
      </c>
      <c r="H36" s="82">
        <v>290200</v>
      </c>
    </row>
    <row r="37" spans="1:8" ht="30.75">
      <c r="A37" s="320" t="s">
        <v>188</v>
      </c>
      <c r="B37" s="127" t="s">
        <v>42</v>
      </c>
      <c r="C37" s="119" t="s">
        <v>43</v>
      </c>
      <c r="D37" s="119" t="s">
        <v>46</v>
      </c>
      <c r="E37" s="128" t="s">
        <v>210</v>
      </c>
      <c r="F37" s="130">
        <v>200</v>
      </c>
      <c r="G37" s="82">
        <v>2000</v>
      </c>
      <c r="H37" s="82">
        <v>2000</v>
      </c>
    </row>
    <row r="38" spans="1:8" ht="15">
      <c r="A38" s="319" t="s">
        <v>200</v>
      </c>
      <c r="B38" s="118" t="s">
        <v>42</v>
      </c>
      <c r="C38" s="122" t="s">
        <v>43</v>
      </c>
      <c r="D38" s="122" t="s">
        <v>308</v>
      </c>
      <c r="E38" s="134"/>
      <c r="F38" s="365"/>
      <c r="G38" s="78">
        <f aca="true" t="shared" si="1" ref="G38:H41">G39</f>
        <v>200000</v>
      </c>
      <c r="H38" s="78">
        <f t="shared" si="1"/>
        <v>200000</v>
      </c>
    </row>
    <row r="39" spans="1:8" ht="15">
      <c r="A39" s="126" t="s">
        <v>160</v>
      </c>
      <c r="B39" s="118" t="s">
        <v>42</v>
      </c>
      <c r="C39" s="122" t="s">
        <v>43</v>
      </c>
      <c r="D39" s="122" t="s">
        <v>308</v>
      </c>
      <c r="E39" s="126" t="s">
        <v>446</v>
      </c>
      <c r="F39" s="365"/>
      <c r="G39" s="78">
        <f t="shared" si="1"/>
        <v>200000</v>
      </c>
      <c r="H39" s="78">
        <f t="shared" si="1"/>
        <v>200000</v>
      </c>
    </row>
    <row r="40" spans="1:8" ht="30.75">
      <c r="A40" s="322" t="s">
        <v>6</v>
      </c>
      <c r="B40" s="118" t="s">
        <v>42</v>
      </c>
      <c r="C40" s="122" t="s">
        <v>43</v>
      </c>
      <c r="D40" s="122" t="s">
        <v>308</v>
      </c>
      <c r="E40" s="126" t="s">
        <v>447</v>
      </c>
      <c r="F40" s="365"/>
      <c r="G40" s="78">
        <f t="shared" si="1"/>
        <v>200000</v>
      </c>
      <c r="H40" s="78">
        <f t="shared" si="1"/>
        <v>200000</v>
      </c>
    </row>
    <row r="41" spans="1:8" ht="18" customHeight="1">
      <c r="A41" s="321" t="s">
        <v>6</v>
      </c>
      <c r="B41" s="127" t="s">
        <v>42</v>
      </c>
      <c r="C41" s="119" t="s">
        <v>43</v>
      </c>
      <c r="D41" s="119" t="s">
        <v>308</v>
      </c>
      <c r="E41" s="128" t="s">
        <v>211</v>
      </c>
      <c r="F41" s="119"/>
      <c r="G41" s="82">
        <f t="shared" si="1"/>
        <v>200000</v>
      </c>
      <c r="H41" s="82">
        <f t="shared" si="1"/>
        <v>200000</v>
      </c>
    </row>
    <row r="42" spans="1:8" ht="15">
      <c r="A42" s="320" t="s">
        <v>311</v>
      </c>
      <c r="B42" s="127" t="s">
        <v>42</v>
      </c>
      <c r="C42" s="119" t="s">
        <v>43</v>
      </c>
      <c r="D42" s="119" t="s">
        <v>308</v>
      </c>
      <c r="E42" s="128" t="s">
        <v>211</v>
      </c>
      <c r="F42" s="130">
        <v>800</v>
      </c>
      <c r="G42" s="82">
        <v>200000</v>
      </c>
      <c r="H42" s="82">
        <v>200000</v>
      </c>
    </row>
    <row r="43" spans="1:8" ht="15">
      <c r="A43" s="319" t="s">
        <v>18</v>
      </c>
      <c r="B43" s="118" t="s">
        <v>42</v>
      </c>
      <c r="C43" s="122" t="s">
        <v>43</v>
      </c>
      <c r="D43" s="122" t="s">
        <v>194</v>
      </c>
      <c r="E43" s="134"/>
      <c r="F43" s="365"/>
      <c r="G43" s="78">
        <f>G44+G71+G76+G82+G87+G91+G64</f>
        <v>14497668</v>
      </c>
      <c r="H43" s="78">
        <f>H44+H71+H76+H82+H87+H91+H64</f>
        <v>13284452</v>
      </c>
    </row>
    <row r="44" spans="1:8" ht="30.75">
      <c r="A44" s="126" t="s">
        <v>628</v>
      </c>
      <c r="B44" s="118" t="s">
        <v>42</v>
      </c>
      <c r="C44" s="122" t="s">
        <v>43</v>
      </c>
      <c r="D44" s="122" t="s">
        <v>194</v>
      </c>
      <c r="E44" s="131" t="s">
        <v>448</v>
      </c>
      <c r="F44" s="133"/>
      <c r="G44" s="78">
        <f>G45+G49+G53</f>
        <v>1164500</v>
      </c>
      <c r="H44" s="78">
        <f>H45+H49+H53</f>
        <v>1164500</v>
      </c>
    </row>
    <row r="45" spans="1:8" ht="62.25">
      <c r="A45" s="126" t="s">
        <v>675</v>
      </c>
      <c r="B45" s="118" t="s">
        <v>42</v>
      </c>
      <c r="C45" s="122" t="s">
        <v>43</v>
      </c>
      <c r="D45" s="122" t="s">
        <v>194</v>
      </c>
      <c r="E45" s="131" t="s">
        <v>464</v>
      </c>
      <c r="F45" s="133"/>
      <c r="G45" s="78">
        <f aca="true" t="shared" si="2" ref="G45:H47">G46</f>
        <v>122900</v>
      </c>
      <c r="H45" s="78">
        <f t="shared" si="2"/>
        <v>122900</v>
      </c>
    </row>
    <row r="46" spans="1:8" ht="46.5">
      <c r="A46" s="126" t="s">
        <v>215</v>
      </c>
      <c r="B46" s="118" t="s">
        <v>42</v>
      </c>
      <c r="C46" s="122" t="s">
        <v>43</v>
      </c>
      <c r="D46" s="122" t="s">
        <v>194</v>
      </c>
      <c r="E46" s="126" t="s">
        <v>488</v>
      </c>
      <c r="F46" s="133"/>
      <c r="G46" s="78">
        <f t="shared" si="2"/>
        <v>122900</v>
      </c>
      <c r="H46" s="78">
        <f t="shared" si="2"/>
        <v>122900</v>
      </c>
    </row>
    <row r="47" spans="1:8" ht="46.5">
      <c r="A47" s="321" t="s">
        <v>1</v>
      </c>
      <c r="B47" s="127" t="s">
        <v>42</v>
      </c>
      <c r="C47" s="119" t="s">
        <v>43</v>
      </c>
      <c r="D47" s="119" t="s">
        <v>194</v>
      </c>
      <c r="E47" s="128" t="s">
        <v>216</v>
      </c>
      <c r="F47" s="130"/>
      <c r="G47" s="82">
        <f t="shared" si="2"/>
        <v>122900</v>
      </c>
      <c r="H47" s="82">
        <f t="shared" si="2"/>
        <v>122900</v>
      </c>
    </row>
    <row r="48" spans="1:8" ht="30.75">
      <c r="A48" s="320" t="s">
        <v>55</v>
      </c>
      <c r="B48" s="127" t="s">
        <v>42</v>
      </c>
      <c r="C48" s="119" t="s">
        <v>43</v>
      </c>
      <c r="D48" s="119" t="s">
        <v>194</v>
      </c>
      <c r="E48" s="128" t="s">
        <v>216</v>
      </c>
      <c r="F48" s="130">
        <v>600</v>
      </c>
      <c r="G48" s="82">
        <v>122900</v>
      </c>
      <c r="H48" s="82">
        <v>122900</v>
      </c>
    </row>
    <row r="49" spans="1:8" ht="62.25">
      <c r="A49" s="126" t="s">
        <v>676</v>
      </c>
      <c r="B49" s="118" t="s">
        <v>42</v>
      </c>
      <c r="C49" s="122" t="s">
        <v>43</v>
      </c>
      <c r="D49" s="122" t="s">
        <v>194</v>
      </c>
      <c r="E49" s="131" t="s">
        <v>466</v>
      </c>
      <c r="F49" s="133"/>
      <c r="G49" s="78">
        <f>G51</f>
        <v>44000</v>
      </c>
      <c r="H49" s="78">
        <f>H51</f>
        <v>44000</v>
      </c>
    </row>
    <row r="50" spans="1:8" ht="46.5">
      <c r="A50" s="319" t="s">
        <v>217</v>
      </c>
      <c r="B50" s="118" t="s">
        <v>42</v>
      </c>
      <c r="C50" s="122" t="s">
        <v>43</v>
      </c>
      <c r="D50" s="122" t="s">
        <v>194</v>
      </c>
      <c r="E50" s="123" t="s">
        <v>489</v>
      </c>
      <c r="F50" s="133"/>
      <c r="G50" s="78">
        <f>G51</f>
        <v>44000</v>
      </c>
      <c r="H50" s="78">
        <f>H51</f>
        <v>44000</v>
      </c>
    </row>
    <row r="51" spans="1:8" ht="15">
      <c r="A51" s="128" t="s">
        <v>218</v>
      </c>
      <c r="B51" s="127" t="s">
        <v>42</v>
      </c>
      <c r="C51" s="119" t="s">
        <v>43</v>
      </c>
      <c r="D51" s="119" t="s">
        <v>194</v>
      </c>
      <c r="E51" s="128" t="s">
        <v>314</v>
      </c>
      <c r="F51" s="130"/>
      <c r="G51" s="82">
        <f>G52</f>
        <v>44000</v>
      </c>
      <c r="H51" s="82">
        <f>H52</f>
        <v>44000</v>
      </c>
    </row>
    <row r="52" spans="1:8" ht="30.75">
      <c r="A52" s="320" t="s">
        <v>188</v>
      </c>
      <c r="B52" s="127" t="s">
        <v>42</v>
      </c>
      <c r="C52" s="119" t="s">
        <v>43</v>
      </c>
      <c r="D52" s="119" t="s">
        <v>194</v>
      </c>
      <c r="E52" s="128" t="s">
        <v>314</v>
      </c>
      <c r="F52" s="130">
        <v>200</v>
      </c>
      <c r="G52" s="82">
        <v>44000</v>
      </c>
      <c r="H52" s="82">
        <v>44000</v>
      </c>
    </row>
    <row r="53" spans="1:8" ht="62.25">
      <c r="A53" s="126" t="s">
        <v>631</v>
      </c>
      <c r="B53" s="118" t="s">
        <v>42</v>
      </c>
      <c r="C53" s="122" t="s">
        <v>43</v>
      </c>
      <c r="D53" s="122" t="s">
        <v>194</v>
      </c>
      <c r="E53" s="131" t="s">
        <v>465</v>
      </c>
      <c r="F53" s="130"/>
      <c r="G53" s="78">
        <f>G54+G57+G60</f>
        <v>997600</v>
      </c>
      <c r="H53" s="78">
        <f>H54+H57+H60</f>
        <v>997600</v>
      </c>
    </row>
    <row r="54" spans="1:8" ht="62.25">
      <c r="A54" s="319" t="s">
        <v>265</v>
      </c>
      <c r="B54" s="118" t="s">
        <v>42</v>
      </c>
      <c r="C54" s="122" t="s">
        <v>43</v>
      </c>
      <c r="D54" s="122" t="s">
        <v>194</v>
      </c>
      <c r="E54" s="126" t="s">
        <v>490</v>
      </c>
      <c r="F54" s="133"/>
      <c r="G54" s="78">
        <f>G55</f>
        <v>5000</v>
      </c>
      <c r="H54" s="78">
        <f>H55</f>
        <v>5000</v>
      </c>
    </row>
    <row r="55" spans="1:8" ht="15">
      <c r="A55" s="128" t="s">
        <v>218</v>
      </c>
      <c r="B55" s="127" t="s">
        <v>42</v>
      </c>
      <c r="C55" s="119" t="s">
        <v>43</v>
      </c>
      <c r="D55" s="119" t="s">
        <v>194</v>
      </c>
      <c r="E55" s="128" t="s">
        <v>222</v>
      </c>
      <c r="F55" s="138"/>
      <c r="G55" s="82">
        <f>G56</f>
        <v>5000</v>
      </c>
      <c r="H55" s="82">
        <f>H56</f>
        <v>5000</v>
      </c>
    </row>
    <row r="56" spans="1:8" ht="30.75">
      <c r="A56" s="320" t="s">
        <v>188</v>
      </c>
      <c r="B56" s="127" t="s">
        <v>42</v>
      </c>
      <c r="C56" s="119" t="s">
        <v>43</v>
      </c>
      <c r="D56" s="119" t="s">
        <v>194</v>
      </c>
      <c r="E56" s="128" t="s">
        <v>222</v>
      </c>
      <c r="F56" s="130">
        <v>200</v>
      </c>
      <c r="G56" s="82">
        <v>5000</v>
      </c>
      <c r="H56" s="82">
        <v>5000</v>
      </c>
    </row>
    <row r="57" spans="1:8" ht="30.75">
      <c r="A57" s="322" t="s">
        <v>221</v>
      </c>
      <c r="B57" s="118" t="s">
        <v>42</v>
      </c>
      <c r="C57" s="122" t="s">
        <v>43</v>
      </c>
      <c r="D57" s="122" t="s">
        <v>194</v>
      </c>
      <c r="E57" s="126" t="s">
        <v>491</v>
      </c>
      <c r="F57" s="133"/>
      <c r="G57" s="78">
        <f>G58</f>
        <v>116000</v>
      </c>
      <c r="H57" s="78">
        <f>H58</f>
        <v>116000</v>
      </c>
    </row>
    <row r="58" spans="1:8" ht="15">
      <c r="A58" s="128" t="s">
        <v>218</v>
      </c>
      <c r="B58" s="127" t="s">
        <v>42</v>
      </c>
      <c r="C58" s="119" t="s">
        <v>43</v>
      </c>
      <c r="D58" s="119" t="s">
        <v>194</v>
      </c>
      <c r="E58" s="128" t="s">
        <v>223</v>
      </c>
      <c r="F58" s="138"/>
      <c r="G58" s="82">
        <f>G59</f>
        <v>116000</v>
      </c>
      <c r="H58" s="82">
        <f>H59</f>
        <v>116000</v>
      </c>
    </row>
    <row r="59" spans="1:8" ht="30.75">
      <c r="A59" s="320" t="s">
        <v>188</v>
      </c>
      <c r="B59" s="127" t="s">
        <v>42</v>
      </c>
      <c r="C59" s="119" t="s">
        <v>43</v>
      </c>
      <c r="D59" s="119" t="s">
        <v>194</v>
      </c>
      <c r="E59" s="128" t="s">
        <v>223</v>
      </c>
      <c r="F59" s="138">
        <v>200</v>
      </c>
      <c r="G59" s="82">
        <v>116000</v>
      </c>
      <c r="H59" s="82">
        <v>116000</v>
      </c>
    </row>
    <row r="60" spans="1:8" ht="62.25">
      <c r="A60" s="322" t="s">
        <v>219</v>
      </c>
      <c r="B60" s="118" t="s">
        <v>42</v>
      </c>
      <c r="C60" s="122" t="s">
        <v>43</v>
      </c>
      <c r="D60" s="122" t="s">
        <v>194</v>
      </c>
      <c r="E60" s="126" t="s">
        <v>492</v>
      </c>
      <c r="F60" s="138"/>
      <c r="G60" s="78">
        <f>G61</f>
        <v>876600</v>
      </c>
      <c r="H60" s="78">
        <f>H61</f>
        <v>876600</v>
      </c>
    </row>
    <row r="61" spans="1:8" ht="46.5">
      <c r="A61" s="320" t="s">
        <v>0</v>
      </c>
      <c r="B61" s="127" t="s">
        <v>42</v>
      </c>
      <c r="C61" s="119" t="s">
        <v>43</v>
      </c>
      <c r="D61" s="119" t="s">
        <v>194</v>
      </c>
      <c r="E61" s="128" t="s">
        <v>220</v>
      </c>
      <c r="F61" s="138"/>
      <c r="G61" s="78">
        <f>G62+G63</f>
        <v>876600</v>
      </c>
      <c r="H61" s="78">
        <f>H62+H63</f>
        <v>876600</v>
      </c>
    </row>
    <row r="62" spans="1:8" ht="62.25">
      <c r="A62" s="320" t="s">
        <v>54</v>
      </c>
      <c r="B62" s="127" t="s">
        <v>42</v>
      </c>
      <c r="C62" s="119" t="s">
        <v>43</v>
      </c>
      <c r="D62" s="119" t="s">
        <v>194</v>
      </c>
      <c r="E62" s="128" t="s">
        <v>220</v>
      </c>
      <c r="F62" s="138">
        <v>100</v>
      </c>
      <c r="G62" s="82">
        <v>874600</v>
      </c>
      <c r="H62" s="82">
        <v>874600</v>
      </c>
    </row>
    <row r="63" spans="1:8" ht="30.75">
      <c r="A63" s="320" t="s">
        <v>188</v>
      </c>
      <c r="B63" s="127" t="s">
        <v>42</v>
      </c>
      <c r="C63" s="119" t="s">
        <v>43</v>
      </c>
      <c r="D63" s="119" t="s">
        <v>194</v>
      </c>
      <c r="E63" s="128" t="s">
        <v>220</v>
      </c>
      <c r="F63" s="138">
        <v>200</v>
      </c>
      <c r="G63" s="82">
        <v>2000</v>
      </c>
      <c r="H63" s="82">
        <v>2000</v>
      </c>
    </row>
    <row r="64" spans="1:8" ht="46.5">
      <c r="A64" s="319" t="s">
        <v>632</v>
      </c>
      <c r="B64" s="118" t="s">
        <v>42</v>
      </c>
      <c r="C64" s="122" t="s">
        <v>43</v>
      </c>
      <c r="D64" s="122" t="s">
        <v>194</v>
      </c>
      <c r="E64" s="131" t="s">
        <v>449</v>
      </c>
      <c r="F64" s="139"/>
      <c r="G64" s="78">
        <f>G65</f>
        <v>230000</v>
      </c>
      <c r="H64" s="78">
        <f>H65</f>
        <v>230000</v>
      </c>
    </row>
    <row r="65" spans="1:8" ht="78">
      <c r="A65" s="319" t="s">
        <v>633</v>
      </c>
      <c r="B65" s="118" t="s">
        <v>42</v>
      </c>
      <c r="C65" s="122" t="s">
        <v>43</v>
      </c>
      <c r="D65" s="122" t="s">
        <v>194</v>
      </c>
      <c r="E65" s="126" t="s">
        <v>487</v>
      </c>
      <c r="F65" s="139"/>
      <c r="G65" s="78">
        <f>G66</f>
        <v>230000</v>
      </c>
      <c r="H65" s="78">
        <f>H66</f>
        <v>230000</v>
      </c>
    </row>
    <row r="66" spans="1:8" ht="46.5">
      <c r="A66" s="319" t="s">
        <v>146</v>
      </c>
      <c r="B66" s="118" t="s">
        <v>42</v>
      </c>
      <c r="C66" s="122" t="s">
        <v>43</v>
      </c>
      <c r="D66" s="122" t="s">
        <v>194</v>
      </c>
      <c r="E66" s="126" t="s">
        <v>493</v>
      </c>
      <c r="F66" s="139"/>
      <c r="G66" s="78">
        <f>G67+G69</f>
        <v>230000</v>
      </c>
      <c r="H66" s="78">
        <f>H67+H69</f>
        <v>230000</v>
      </c>
    </row>
    <row r="67" spans="1:8" ht="15">
      <c r="A67" s="319" t="s">
        <v>357</v>
      </c>
      <c r="B67" s="118" t="s">
        <v>42</v>
      </c>
      <c r="C67" s="122" t="s">
        <v>43</v>
      </c>
      <c r="D67" s="122" t="s">
        <v>194</v>
      </c>
      <c r="E67" s="126" t="s">
        <v>358</v>
      </c>
      <c r="F67" s="139"/>
      <c r="G67" s="78">
        <f>G68</f>
        <v>115000</v>
      </c>
      <c r="H67" s="78">
        <f>H68</f>
        <v>115000</v>
      </c>
    </row>
    <row r="68" spans="1:8" ht="30.75">
      <c r="A68" s="320" t="s">
        <v>188</v>
      </c>
      <c r="B68" s="127" t="s">
        <v>42</v>
      </c>
      <c r="C68" s="119" t="s">
        <v>43</v>
      </c>
      <c r="D68" s="119" t="s">
        <v>194</v>
      </c>
      <c r="E68" s="128" t="s">
        <v>358</v>
      </c>
      <c r="F68" s="138">
        <v>200</v>
      </c>
      <c r="G68" s="82">
        <v>115000</v>
      </c>
      <c r="H68" s="82">
        <v>115000</v>
      </c>
    </row>
    <row r="69" spans="1:8" ht="15">
      <c r="A69" s="319" t="s">
        <v>147</v>
      </c>
      <c r="B69" s="118" t="s">
        <v>42</v>
      </c>
      <c r="C69" s="122" t="s">
        <v>43</v>
      </c>
      <c r="D69" s="122" t="s">
        <v>194</v>
      </c>
      <c r="E69" s="126" t="s">
        <v>148</v>
      </c>
      <c r="F69" s="139"/>
      <c r="G69" s="78">
        <f>G70</f>
        <v>115000</v>
      </c>
      <c r="H69" s="78">
        <f>H70</f>
        <v>115000</v>
      </c>
    </row>
    <row r="70" spans="1:8" ht="30.75">
      <c r="A70" s="320" t="s">
        <v>188</v>
      </c>
      <c r="B70" s="127" t="s">
        <v>42</v>
      </c>
      <c r="C70" s="119" t="s">
        <v>43</v>
      </c>
      <c r="D70" s="119" t="s">
        <v>194</v>
      </c>
      <c r="E70" s="128" t="s">
        <v>148</v>
      </c>
      <c r="F70" s="138">
        <v>200</v>
      </c>
      <c r="G70" s="82">
        <v>115000</v>
      </c>
      <c r="H70" s="82">
        <v>115000</v>
      </c>
    </row>
    <row r="71" spans="1:8" ht="33" customHeight="1">
      <c r="A71" s="319" t="s">
        <v>634</v>
      </c>
      <c r="B71" s="118" t="s">
        <v>42</v>
      </c>
      <c r="C71" s="122" t="s">
        <v>43</v>
      </c>
      <c r="D71" s="122" t="s">
        <v>194</v>
      </c>
      <c r="E71" s="131" t="s">
        <v>450</v>
      </c>
      <c r="F71" s="133"/>
      <c r="G71" s="78">
        <f aca="true" t="shared" si="3" ref="G71:H74">G72</f>
        <v>45000</v>
      </c>
      <c r="H71" s="78">
        <f t="shared" si="3"/>
        <v>45000</v>
      </c>
    </row>
    <row r="72" spans="1:8" ht="62.25">
      <c r="A72" s="319" t="s">
        <v>635</v>
      </c>
      <c r="B72" s="118" t="s">
        <v>42</v>
      </c>
      <c r="C72" s="122" t="s">
        <v>43</v>
      </c>
      <c r="D72" s="122" t="s">
        <v>194</v>
      </c>
      <c r="E72" s="126" t="s">
        <v>486</v>
      </c>
      <c r="F72" s="133"/>
      <c r="G72" s="78">
        <f t="shared" si="3"/>
        <v>45000</v>
      </c>
      <c r="H72" s="78">
        <f t="shared" si="3"/>
        <v>45000</v>
      </c>
    </row>
    <row r="73" spans="1:8" ht="62.25">
      <c r="A73" s="126" t="s">
        <v>34</v>
      </c>
      <c r="B73" s="118" t="s">
        <v>42</v>
      </c>
      <c r="C73" s="122" t="s">
        <v>43</v>
      </c>
      <c r="D73" s="122" t="s">
        <v>194</v>
      </c>
      <c r="E73" s="126" t="s">
        <v>494</v>
      </c>
      <c r="F73" s="133"/>
      <c r="G73" s="78">
        <f t="shared" si="3"/>
        <v>45000</v>
      </c>
      <c r="H73" s="78">
        <f t="shared" si="3"/>
        <v>45000</v>
      </c>
    </row>
    <row r="74" spans="1:8" ht="15">
      <c r="A74" s="320" t="s">
        <v>224</v>
      </c>
      <c r="B74" s="127" t="s">
        <v>42</v>
      </c>
      <c r="C74" s="119" t="s">
        <v>43</v>
      </c>
      <c r="D74" s="119" t="s">
        <v>194</v>
      </c>
      <c r="E74" s="128" t="s">
        <v>225</v>
      </c>
      <c r="F74" s="130"/>
      <c r="G74" s="82">
        <f t="shared" si="3"/>
        <v>45000</v>
      </c>
      <c r="H74" s="82">
        <f t="shared" si="3"/>
        <v>45000</v>
      </c>
    </row>
    <row r="75" spans="1:8" ht="30.75">
      <c r="A75" s="320" t="s">
        <v>188</v>
      </c>
      <c r="B75" s="127" t="s">
        <v>42</v>
      </c>
      <c r="C75" s="119" t="s">
        <v>43</v>
      </c>
      <c r="D75" s="119" t="s">
        <v>194</v>
      </c>
      <c r="E75" s="128" t="s">
        <v>225</v>
      </c>
      <c r="F75" s="130">
        <v>200</v>
      </c>
      <c r="G75" s="82">
        <v>45000</v>
      </c>
      <c r="H75" s="82">
        <v>45000</v>
      </c>
    </row>
    <row r="76" spans="1:8" ht="33.75" customHeight="1">
      <c r="A76" s="126" t="s">
        <v>636</v>
      </c>
      <c r="B76" s="118" t="s">
        <v>42</v>
      </c>
      <c r="C76" s="122" t="s">
        <v>43</v>
      </c>
      <c r="D76" s="122" t="s">
        <v>194</v>
      </c>
      <c r="E76" s="131" t="s">
        <v>451</v>
      </c>
      <c r="F76" s="365"/>
      <c r="G76" s="78">
        <f aca="true" t="shared" si="4" ref="G76:H78">G77</f>
        <v>289309</v>
      </c>
      <c r="H76" s="78">
        <f t="shared" si="4"/>
        <v>289309</v>
      </c>
    </row>
    <row r="77" spans="1:8" ht="78">
      <c r="A77" s="126" t="s">
        <v>637</v>
      </c>
      <c r="B77" s="118" t="s">
        <v>42</v>
      </c>
      <c r="C77" s="122" t="s">
        <v>43</v>
      </c>
      <c r="D77" s="122" t="s">
        <v>194</v>
      </c>
      <c r="E77" s="131" t="s">
        <v>485</v>
      </c>
      <c r="F77" s="119"/>
      <c r="G77" s="78">
        <f t="shared" si="4"/>
        <v>289309</v>
      </c>
      <c r="H77" s="78">
        <f t="shared" si="4"/>
        <v>289309</v>
      </c>
    </row>
    <row r="78" spans="1:8" ht="30.75">
      <c r="A78" s="322" t="s">
        <v>226</v>
      </c>
      <c r="B78" s="118" t="s">
        <v>42</v>
      </c>
      <c r="C78" s="122" t="s">
        <v>43</v>
      </c>
      <c r="D78" s="122" t="s">
        <v>194</v>
      </c>
      <c r="E78" s="126" t="s">
        <v>495</v>
      </c>
      <c r="F78" s="139"/>
      <c r="G78" s="78">
        <f t="shared" si="4"/>
        <v>289309</v>
      </c>
      <c r="H78" s="78">
        <f t="shared" si="4"/>
        <v>289309</v>
      </c>
    </row>
    <row r="79" spans="1:8" ht="30.75">
      <c r="A79" s="321" t="s">
        <v>2</v>
      </c>
      <c r="B79" s="127" t="s">
        <v>42</v>
      </c>
      <c r="C79" s="119" t="s">
        <v>43</v>
      </c>
      <c r="D79" s="119" t="s">
        <v>194</v>
      </c>
      <c r="E79" s="128" t="s">
        <v>227</v>
      </c>
      <c r="F79" s="138"/>
      <c r="G79" s="82">
        <f>G80+G81</f>
        <v>289309</v>
      </c>
      <c r="H79" s="82">
        <f>H80+H81</f>
        <v>289309</v>
      </c>
    </row>
    <row r="80" spans="1:8" ht="62.25">
      <c r="A80" s="320" t="s">
        <v>54</v>
      </c>
      <c r="B80" s="127" t="s">
        <v>42</v>
      </c>
      <c r="C80" s="119" t="s">
        <v>43</v>
      </c>
      <c r="D80" s="119" t="s">
        <v>194</v>
      </c>
      <c r="E80" s="128" t="s">
        <v>227</v>
      </c>
      <c r="F80" s="130">
        <v>100</v>
      </c>
      <c r="G80" s="82">
        <v>262553</v>
      </c>
      <c r="H80" s="82">
        <v>262553</v>
      </c>
    </row>
    <row r="81" spans="1:8" ht="30.75">
      <c r="A81" s="320" t="s">
        <v>188</v>
      </c>
      <c r="B81" s="127" t="s">
        <v>42</v>
      </c>
      <c r="C81" s="119" t="s">
        <v>43</v>
      </c>
      <c r="D81" s="119" t="s">
        <v>194</v>
      </c>
      <c r="E81" s="128" t="s">
        <v>227</v>
      </c>
      <c r="F81" s="130">
        <v>200</v>
      </c>
      <c r="G81" s="82">
        <v>26756</v>
      </c>
      <c r="H81" s="82">
        <v>26756</v>
      </c>
    </row>
    <row r="82" spans="1:8" ht="46.5">
      <c r="A82" s="319" t="s">
        <v>638</v>
      </c>
      <c r="B82" s="118" t="s">
        <v>42</v>
      </c>
      <c r="C82" s="122" t="s">
        <v>43</v>
      </c>
      <c r="D82" s="122" t="s">
        <v>194</v>
      </c>
      <c r="E82" s="140" t="s">
        <v>452</v>
      </c>
      <c r="F82" s="141"/>
      <c r="G82" s="78">
        <f aca="true" t="shared" si="5" ref="G82:H85">G83</f>
        <v>30000</v>
      </c>
      <c r="H82" s="78">
        <f t="shared" si="5"/>
        <v>30000</v>
      </c>
    </row>
    <row r="83" spans="1:8" ht="78">
      <c r="A83" s="319" t="s">
        <v>677</v>
      </c>
      <c r="B83" s="118" t="s">
        <v>42</v>
      </c>
      <c r="C83" s="122" t="s">
        <v>43</v>
      </c>
      <c r="D83" s="122" t="s">
        <v>194</v>
      </c>
      <c r="E83" s="140" t="s">
        <v>484</v>
      </c>
      <c r="F83" s="141"/>
      <c r="G83" s="78">
        <f t="shared" si="5"/>
        <v>30000</v>
      </c>
      <c r="H83" s="78">
        <f t="shared" si="5"/>
        <v>30000</v>
      </c>
    </row>
    <row r="84" spans="1:8" ht="62.25">
      <c r="A84" s="319" t="s">
        <v>7</v>
      </c>
      <c r="B84" s="118" t="s">
        <v>42</v>
      </c>
      <c r="C84" s="122" t="s">
        <v>43</v>
      </c>
      <c r="D84" s="122" t="s">
        <v>194</v>
      </c>
      <c r="E84" s="140" t="s">
        <v>496</v>
      </c>
      <c r="F84" s="141"/>
      <c r="G84" s="78">
        <f t="shared" si="5"/>
        <v>30000</v>
      </c>
      <c r="H84" s="78">
        <f t="shared" si="5"/>
        <v>30000</v>
      </c>
    </row>
    <row r="85" spans="1:8" ht="30.75">
      <c r="A85" s="320" t="s">
        <v>8</v>
      </c>
      <c r="B85" s="127" t="s">
        <v>42</v>
      </c>
      <c r="C85" s="119" t="s">
        <v>43</v>
      </c>
      <c r="D85" s="119" t="s">
        <v>194</v>
      </c>
      <c r="E85" s="142" t="s">
        <v>9</v>
      </c>
      <c r="F85" s="143"/>
      <c r="G85" s="82">
        <f t="shared" si="5"/>
        <v>30000</v>
      </c>
      <c r="H85" s="82">
        <f t="shared" si="5"/>
        <v>30000</v>
      </c>
    </row>
    <row r="86" spans="1:8" ht="15">
      <c r="A86" s="320" t="s">
        <v>332</v>
      </c>
      <c r="B86" s="127" t="s">
        <v>42</v>
      </c>
      <c r="C86" s="119" t="s">
        <v>43</v>
      </c>
      <c r="D86" s="119" t="s">
        <v>194</v>
      </c>
      <c r="E86" s="142" t="s">
        <v>9</v>
      </c>
      <c r="F86" s="143">
        <v>300</v>
      </c>
      <c r="G86" s="82">
        <v>30000</v>
      </c>
      <c r="H86" s="82">
        <v>30000</v>
      </c>
    </row>
    <row r="87" spans="1:8" ht="30.75">
      <c r="A87" s="319" t="s">
        <v>61</v>
      </c>
      <c r="B87" s="118" t="s">
        <v>42</v>
      </c>
      <c r="C87" s="122" t="s">
        <v>43</v>
      </c>
      <c r="D87" s="122" t="s">
        <v>194</v>
      </c>
      <c r="E87" s="126" t="s">
        <v>453</v>
      </c>
      <c r="F87" s="139"/>
      <c r="G87" s="78">
        <f aca="true" t="shared" si="6" ref="G87:H89">G88</f>
        <v>334900</v>
      </c>
      <c r="H87" s="78">
        <f t="shared" si="6"/>
        <v>334900</v>
      </c>
    </row>
    <row r="88" spans="1:8" ht="23.25" customHeight="1">
      <c r="A88" s="319" t="s">
        <v>620</v>
      </c>
      <c r="B88" s="118" t="s">
        <v>42</v>
      </c>
      <c r="C88" s="122" t="s">
        <v>43</v>
      </c>
      <c r="D88" s="122" t="s">
        <v>194</v>
      </c>
      <c r="E88" s="126" t="s">
        <v>483</v>
      </c>
      <c r="F88" s="139"/>
      <c r="G88" s="78">
        <f t="shared" si="6"/>
        <v>334900</v>
      </c>
      <c r="H88" s="78">
        <f t="shared" si="6"/>
        <v>334900</v>
      </c>
    </row>
    <row r="89" spans="1:8" ht="30.75">
      <c r="A89" s="323" t="s">
        <v>536</v>
      </c>
      <c r="B89" s="127" t="s">
        <v>42</v>
      </c>
      <c r="C89" s="119" t="s">
        <v>43</v>
      </c>
      <c r="D89" s="119" t="s">
        <v>194</v>
      </c>
      <c r="E89" s="144" t="s">
        <v>228</v>
      </c>
      <c r="F89" s="145"/>
      <c r="G89" s="82">
        <f t="shared" si="6"/>
        <v>334900</v>
      </c>
      <c r="H89" s="82">
        <f t="shared" si="6"/>
        <v>334900</v>
      </c>
    </row>
    <row r="90" spans="1:8" ht="15">
      <c r="A90" s="320" t="s">
        <v>311</v>
      </c>
      <c r="B90" s="127" t="s">
        <v>42</v>
      </c>
      <c r="C90" s="119" t="s">
        <v>43</v>
      </c>
      <c r="D90" s="119" t="s">
        <v>194</v>
      </c>
      <c r="E90" s="144" t="s">
        <v>228</v>
      </c>
      <c r="F90" s="130">
        <v>800</v>
      </c>
      <c r="G90" s="82">
        <f>304900+30000</f>
        <v>334900</v>
      </c>
      <c r="H90" s="82">
        <f>304900+30000</f>
        <v>334900</v>
      </c>
    </row>
    <row r="91" spans="1:8" ht="21" customHeight="1">
      <c r="A91" s="319" t="s">
        <v>38</v>
      </c>
      <c r="B91" s="118" t="s">
        <v>42</v>
      </c>
      <c r="C91" s="122" t="s">
        <v>43</v>
      </c>
      <c r="D91" s="122" t="s">
        <v>194</v>
      </c>
      <c r="E91" s="131" t="s">
        <v>441</v>
      </c>
      <c r="F91" s="130"/>
      <c r="G91" s="78">
        <f>G92</f>
        <v>12403959</v>
      </c>
      <c r="H91" s="78">
        <f>H92</f>
        <v>11190743</v>
      </c>
    </row>
    <row r="92" spans="1:8" ht="30.75">
      <c r="A92" s="319" t="s">
        <v>5</v>
      </c>
      <c r="B92" s="118" t="s">
        <v>42</v>
      </c>
      <c r="C92" s="122" t="s">
        <v>43</v>
      </c>
      <c r="D92" s="122" t="s">
        <v>194</v>
      </c>
      <c r="E92" s="131" t="s">
        <v>442</v>
      </c>
      <c r="F92" s="130"/>
      <c r="G92" s="78">
        <f>+G93+G96+G100</f>
        <v>12403959</v>
      </c>
      <c r="H92" s="78">
        <f>+H93+H96+H100</f>
        <v>11190743</v>
      </c>
    </row>
    <row r="93" spans="1:8" ht="129.75" customHeight="1">
      <c r="A93" s="280" t="s">
        <v>539</v>
      </c>
      <c r="B93" s="118" t="s">
        <v>42</v>
      </c>
      <c r="C93" s="122" t="s">
        <v>43</v>
      </c>
      <c r="D93" s="122" t="s">
        <v>194</v>
      </c>
      <c r="E93" s="126" t="s">
        <v>262</v>
      </c>
      <c r="F93" s="365"/>
      <c r="G93" s="78">
        <f>G94+G95</f>
        <v>2731416</v>
      </c>
      <c r="H93" s="78">
        <f>H94+H95</f>
        <v>1567247</v>
      </c>
    </row>
    <row r="94" spans="1:8" ht="62.25">
      <c r="A94" s="320" t="s">
        <v>54</v>
      </c>
      <c r="B94" s="127" t="s">
        <v>42</v>
      </c>
      <c r="C94" s="119" t="s">
        <v>43</v>
      </c>
      <c r="D94" s="119" t="s">
        <v>194</v>
      </c>
      <c r="E94" s="128" t="s">
        <v>262</v>
      </c>
      <c r="F94" s="130">
        <v>100</v>
      </c>
      <c r="G94" s="82">
        <v>979357</v>
      </c>
      <c r="H94" s="82">
        <v>979357</v>
      </c>
    </row>
    <row r="95" spans="1:8" ht="30.75">
      <c r="A95" s="320" t="s">
        <v>188</v>
      </c>
      <c r="B95" s="127" t="s">
        <v>42</v>
      </c>
      <c r="C95" s="119" t="s">
        <v>43</v>
      </c>
      <c r="D95" s="119" t="s">
        <v>194</v>
      </c>
      <c r="E95" s="128" t="s">
        <v>262</v>
      </c>
      <c r="F95" s="130">
        <v>200</v>
      </c>
      <c r="G95" s="82">
        <v>1752059</v>
      </c>
      <c r="H95" s="82">
        <v>587890</v>
      </c>
    </row>
    <row r="96" spans="1:8" ht="30.75">
      <c r="A96" s="319" t="s">
        <v>195</v>
      </c>
      <c r="B96" s="118" t="s">
        <v>42</v>
      </c>
      <c r="C96" s="122" t="s">
        <v>43</v>
      </c>
      <c r="D96" s="122" t="s">
        <v>194</v>
      </c>
      <c r="E96" s="126" t="s">
        <v>229</v>
      </c>
      <c r="F96" s="146"/>
      <c r="G96" s="78">
        <f>G97+G98+G99</f>
        <v>9623978</v>
      </c>
      <c r="H96" s="78">
        <f>H97+H98+H99</f>
        <v>9543496</v>
      </c>
    </row>
    <row r="97" spans="1:8" ht="62.25">
      <c r="A97" s="320" t="s">
        <v>54</v>
      </c>
      <c r="B97" s="127" t="s">
        <v>42</v>
      </c>
      <c r="C97" s="119" t="s">
        <v>43</v>
      </c>
      <c r="D97" s="119" t="s">
        <v>194</v>
      </c>
      <c r="E97" s="128" t="s">
        <v>229</v>
      </c>
      <c r="F97" s="147" t="s">
        <v>198</v>
      </c>
      <c r="G97" s="82">
        <v>6390096</v>
      </c>
      <c r="H97" s="82">
        <v>6390096</v>
      </c>
    </row>
    <row r="98" spans="1:8" ht="30.75">
      <c r="A98" s="320" t="s">
        <v>188</v>
      </c>
      <c r="B98" s="127" t="s">
        <v>42</v>
      </c>
      <c r="C98" s="119" t="s">
        <v>43</v>
      </c>
      <c r="D98" s="119" t="s">
        <v>194</v>
      </c>
      <c r="E98" s="128" t="s">
        <v>229</v>
      </c>
      <c r="F98" s="147" t="s">
        <v>199</v>
      </c>
      <c r="G98" s="82">
        <f>3173185-238</f>
        <v>3172947</v>
      </c>
      <c r="H98" s="82">
        <f>3113105-20640</f>
        <v>3092465</v>
      </c>
    </row>
    <row r="99" spans="1:8" ht="15">
      <c r="A99" s="320" t="s">
        <v>311</v>
      </c>
      <c r="B99" s="127" t="s">
        <v>42</v>
      </c>
      <c r="C99" s="119" t="s">
        <v>43</v>
      </c>
      <c r="D99" s="119" t="s">
        <v>194</v>
      </c>
      <c r="E99" s="128" t="s">
        <v>229</v>
      </c>
      <c r="F99" s="147" t="s">
        <v>192</v>
      </c>
      <c r="G99" s="82">
        <v>60935</v>
      </c>
      <c r="H99" s="82">
        <v>60935</v>
      </c>
    </row>
    <row r="100" spans="1:8" ht="30.75">
      <c r="A100" s="126" t="s">
        <v>60</v>
      </c>
      <c r="B100" s="118" t="s">
        <v>42</v>
      </c>
      <c r="C100" s="122" t="s">
        <v>43</v>
      </c>
      <c r="D100" s="122" t="s">
        <v>194</v>
      </c>
      <c r="E100" s="126" t="s">
        <v>230</v>
      </c>
      <c r="F100" s="365"/>
      <c r="G100" s="78">
        <f>G101</f>
        <v>48565</v>
      </c>
      <c r="H100" s="78">
        <f>H101</f>
        <v>80000</v>
      </c>
    </row>
    <row r="101" spans="1:8" ht="30.75">
      <c r="A101" s="320" t="s">
        <v>188</v>
      </c>
      <c r="B101" s="127" t="s">
        <v>42</v>
      </c>
      <c r="C101" s="119" t="s">
        <v>43</v>
      </c>
      <c r="D101" s="119" t="s">
        <v>194</v>
      </c>
      <c r="E101" s="128" t="s">
        <v>230</v>
      </c>
      <c r="F101" s="130">
        <v>200</v>
      </c>
      <c r="G101" s="82">
        <v>48565</v>
      </c>
      <c r="H101" s="82">
        <v>80000</v>
      </c>
    </row>
    <row r="102" spans="1:8" ht="30.75">
      <c r="A102" s="322" t="s">
        <v>375</v>
      </c>
      <c r="B102" s="118" t="s">
        <v>42</v>
      </c>
      <c r="C102" s="122" t="s">
        <v>45</v>
      </c>
      <c r="D102" s="119"/>
      <c r="E102" s="148"/>
      <c r="F102" s="130"/>
      <c r="G102" s="78">
        <f>G103+G120</f>
        <v>344000</v>
      </c>
      <c r="H102" s="78">
        <f>H103+H120</f>
        <v>344000</v>
      </c>
    </row>
    <row r="103" spans="1:8" ht="30.75">
      <c r="A103" s="322" t="s">
        <v>11</v>
      </c>
      <c r="B103" s="118" t="s">
        <v>42</v>
      </c>
      <c r="C103" s="122" t="s">
        <v>45</v>
      </c>
      <c r="D103" s="122" t="s">
        <v>48</v>
      </c>
      <c r="E103" s="148"/>
      <c r="F103" s="130"/>
      <c r="G103" s="78">
        <f>G104</f>
        <v>324000</v>
      </c>
      <c r="H103" s="78">
        <f>H104</f>
        <v>324000</v>
      </c>
    </row>
    <row r="104" spans="1:8" ht="62.25">
      <c r="A104" s="126" t="s">
        <v>640</v>
      </c>
      <c r="B104" s="118" t="s">
        <v>42</v>
      </c>
      <c r="C104" s="122" t="s">
        <v>45</v>
      </c>
      <c r="D104" s="122" t="s">
        <v>48</v>
      </c>
      <c r="E104" s="131" t="s">
        <v>454</v>
      </c>
      <c r="F104" s="365"/>
      <c r="G104" s="78">
        <f>G105+G109</f>
        <v>324000</v>
      </c>
      <c r="H104" s="78">
        <f>H105+H109</f>
        <v>324000</v>
      </c>
    </row>
    <row r="105" spans="1:8" ht="112.5" customHeight="1">
      <c r="A105" s="319" t="s">
        <v>641</v>
      </c>
      <c r="B105" s="118" t="s">
        <v>42</v>
      </c>
      <c r="C105" s="122" t="s">
        <v>45</v>
      </c>
      <c r="D105" s="122" t="s">
        <v>48</v>
      </c>
      <c r="E105" s="131" t="s">
        <v>533</v>
      </c>
      <c r="F105" s="365"/>
      <c r="G105" s="78">
        <f aca="true" t="shared" si="7" ref="G105:H107">G106</f>
        <v>40000</v>
      </c>
      <c r="H105" s="78">
        <f t="shared" si="7"/>
        <v>40000</v>
      </c>
    </row>
    <row r="106" spans="1:8" ht="46.5">
      <c r="A106" s="126" t="s">
        <v>412</v>
      </c>
      <c r="B106" s="118" t="s">
        <v>42</v>
      </c>
      <c r="C106" s="122" t="s">
        <v>45</v>
      </c>
      <c r="D106" s="122" t="s">
        <v>48</v>
      </c>
      <c r="E106" s="126" t="s">
        <v>534</v>
      </c>
      <c r="F106" s="139"/>
      <c r="G106" s="78">
        <f t="shared" si="7"/>
        <v>40000</v>
      </c>
      <c r="H106" s="78">
        <f t="shared" si="7"/>
        <v>40000</v>
      </c>
    </row>
    <row r="107" spans="1:8" ht="46.5">
      <c r="A107" s="320" t="s">
        <v>59</v>
      </c>
      <c r="B107" s="127" t="s">
        <v>42</v>
      </c>
      <c r="C107" s="119" t="s">
        <v>45</v>
      </c>
      <c r="D107" s="119" t="s">
        <v>48</v>
      </c>
      <c r="E107" s="142" t="s">
        <v>411</v>
      </c>
      <c r="F107" s="149"/>
      <c r="G107" s="78">
        <f t="shared" si="7"/>
        <v>40000</v>
      </c>
      <c r="H107" s="78">
        <f t="shared" si="7"/>
        <v>40000</v>
      </c>
    </row>
    <row r="108" spans="1:8" ht="30.75">
      <c r="A108" s="320" t="s">
        <v>188</v>
      </c>
      <c r="B108" s="127" t="s">
        <v>42</v>
      </c>
      <c r="C108" s="119" t="s">
        <v>45</v>
      </c>
      <c r="D108" s="119" t="s">
        <v>48</v>
      </c>
      <c r="E108" s="142" t="s">
        <v>411</v>
      </c>
      <c r="F108" s="143">
        <v>200</v>
      </c>
      <c r="G108" s="82">
        <v>40000</v>
      </c>
      <c r="H108" s="82">
        <v>40000</v>
      </c>
    </row>
    <row r="109" spans="1:8" ht="108.75">
      <c r="A109" s="319" t="s">
        <v>642</v>
      </c>
      <c r="B109" s="118" t="s">
        <v>42</v>
      </c>
      <c r="C109" s="122" t="s">
        <v>45</v>
      </c>
      <c r="D109" s="122" t="s">
        <v>48</v>
      </c>
      <c r="E109" s="131" t="s">
        <v>482</v>
      </c>
      <c r="F109" s="365"/>
      <c r="G109" s="78">
        <f>G110+G113+G116</f>
        <v>284000</v>
      </c>
      <c r="H109" s="78">
        <f>H110+H113+H116</f>
        <v>284000</v>
      </c>
    </row>
    <row r="110" spans="1:8" ht="30.75">
      <c r="A110" s="322" t="s">
        <v>183</v>
      </c>
      <c r="B110" s="118" t="s">
        <v>42</v>
      </c>
      <c r="C110" s="122" t="s">
        <v>45</v>
      </c>
      <c r="D110" s="122" t="s">
        <v>48</v>
      </c>
      <c r="E110" s="126" t="s">
        <v>497</v>
      </c>
      <c r="F110" s="139"/>
      <c r="G110" s="78">
        <f>G111</f>
        <v>30000</v>
      </c>
      <c r="H110" s="78">
        <f>H111</f>
        <v>30000</v>
      </c>
    </row>
    <row r="111" spans="1:8" ht="46.5">
      <c r="A111" s="320" t="s">
        <v>59</v>
      </c>
      <c r="B111" s="127" t="s">
        <v>42</v>
      </c>
      <c r="C111" s="119" t="s">
        <v>45</v>
      </c>
      <c r="D111" s="119" t="s">
        <v>48</v>
      </c>
      <c r="E111" s="142" t="s">
        <v>185</v>
      </c>
      <c r="F111" s="149"/>
      <c r="G111" s="82">
        <f>G112</f>
        <v>30000</v>
      </c>
      <c r="H111" s="82">
        <f>H112</f>
        <v>30000</v>
      </c>
    </row>
    <row r="112" spans="1:8" ht="30.75">
      <c r="A112" s="320" t="s">
        <v>188</v>
      </c>
      <c r="B112" s="127" t="s">
        <v>42</v>
      </c>
      <c r="C112" s="119" t="s">
        <v>45</v>
      </c>
      <c r="D112" s="119" t="s">
        <v>48</v>
      </c>
      <c r="E112" s="142" t="s">
        <v>185</v>
      </c>
      <c r="F112" s="143">
        <v>200</v>
      </c>
      <c r="G112" s="82">
        <v>30000</v>
      </c>
      <c r="H112" s="82">
        <v>30000</v>
      </c>
    </row>
    <row r="113" spans="1:8" ht="30.75">
      <c r="A113" s="322" t="s">
        <v>231</v>
      </c>
      <c r="B113" s="118" t="s">
        <v>42</v>
      </c>
      <c r="C113" s="122" t="s">
        <v>45</v>
      </c>
      <c r="D113" s="122" t="s">
        <v>48</v>
      </c>
      <c r="E113" s="126" t="s">
        <v>498</v>
      </c>
      <c r="F113" s="130"/>
      <c r="G113" s="78">
        <f>G114</f>
        <v>244000</v>
      </c>
      <c r="H113" s="78">
        <f>H114</f>
        <v>244000</v>
      </c>
    </row>
    <row r="114" spans="1:8" ht="46.5">
      <c r="A114" s="320" t="s">
        <v>59</v>
      </c>
      <c r="B114" s="127" t="s">
        <v>42</v>
      </c>
      <c r="C114" s="119" t="s">
        <v>45</v>
      </c>
      <c r="D114" s="119" t="s">
        <v>48</v>
      </c>
      <c r="E114" s="128" t="s">
        <v>315</v>
      </c>
      <c r="F114" s="138"/>
      <c r="G114" s="82">
        <f>G115</f>
        <v>244000</v>
      </c>
      <c r="H114" s="82">
        <f>H115</f>
        <v>244000</v>
      </c>
    </row>
    <row r="115" spans="1:8" ht="30.75">
      <c r="A115" s="320" t="s">
        <v>188</v>
      </c>
      <c r="B115" s="127" t="s">
        <v>42</v>
      </c>
      <c r="C115" s="119" t="s">
        <v>45</v>
      </c>
      <c r="D115" s="119" t="s">
        <v>48</v>
      </c>
      <c r="E115" s="128" t="s">
        <v>315</v>
      </c>
      <c r="F115" s="130">
        <v>200</v>
      </c>
      <c r="G115" s="82">
        <v>244000</v>
      </c>
      <c r="H115" s="82">
        <v>244000</v>
      </c>
    </row>
    <row r="116" spans="1:8" ht="30.75">
      <c r="A116" s="322" t="s">
        <v>232</v>
      </c>
      <c r="B116" s="118" t="s">
        <v>42</v>
      </c>
      <c r="C116" s="122" t="s">
        <v>45</v>
      </c>
      <c r="D116" s="122" t="s">
        <v>48</v>
      </c>
      <c r="E116" s="126" t="s">
        <v>499</v>
      </c>
      <c r="F116" s="130"/>
      <c r="G116" s="78">
        <f>G117</f>
        <v>10000</v>
      </c>
      <c r="H116" s="78">
        <f>H117</f>
        <v>10000</v>
      </c>
    </row>
    <row r="117" spans="1:8" ht="46.5">
      <c r="A117" s="320" t="s">
        <v>59</v>
      </c>
      <c r="B117" s="127" t="s">
        <v>42</v>
      </c>
      <c r="C117" s="119" t="s">
        <v>45</v>
      </c>
      <c r="D117" s="119" t="s">
        <v>48</v>
      </c>
      <c r="E117" s="128" t="s">
        <v>316</v>
      </c>
      <c r="F117" s="138"/>
      <c r="G117" s="82">
        <f>G118</f>
        <v>10000</v>
      </c>
      <c r="H117" s="82">
        <f>H118</f>
        <v>10000</v>
      </c>
    </row>
    <row r="118" spans="1:8" ht="30.75">
      <c r="A118" s="320" t="s">
        <v>188</v>
      </c>
      <c r="B118" s="127" t="s">
        <v>42</v>
      </c>
      <c r="C118" s="119" t="s">
        <v>45</v>
      </c>
      <c r="D118" s="119" t="s">
        <v>48</v>
      </c>
      <c r="E118" s="128" t="s">
        <v>316</v>
      </c>
      <c r="F118" s="130">
        <v>200</v>
      </c>
      <c r="G118" s="82">
        <v>10000</v>
      </c>
      <c r="H118" s="82">
        <v>10000</v>
      </c>
    </row>
    <row r="119" spans="1:8" ht="30.75">
      <c r="A119" s="319" t="s">
        <v>321</v>
      </c>
      <c r="B119" s="118" t="s">
        <v>42</v>
      </c>
      <c r="C119" s="150" t="s">
        <v>45</v>
      </c>
      <c r="D119" s="133">
        <v>14</v>
      </c>
      <c r="E119" s="148"/>
      <c r="F119" s="130"/>
      <c r="G119" s="78">
        <f>G120</f>
        <v>20000</v>
      </c>
      <c r="H119" s="78">
        <f>H120</f>
        <v>20000</v>
      </c>
    </row>
    <row r="120" spans="1:8" ht="30.75">
      <c r="A120" s="319" t="s">
        <v>643</v>
      </c>
      <c r="B120" s="118" t="s">
        <v>42</v>
      </c>
      <c r="C120" s="150" t="s">
        <v>45</v>
      </c>
      <c r="D120" s="133">
        <v>14</v>
      </c>
      <c r="E120" s="131" t="s">
        <v>455</v>
      </c>
      <c r="F120" s="133"/>
      <c r="G120" s="78">
        <f>G121</f>
        <v>20000</v>
      </c>
      <c r="H120" s="78">
        <f>H121</f>
        <v>20000</v>
      </c>
    </row>
    <row r="121" spans="1:8" ht="62.25">
      <c r="A121" s="319" t="s">
        <v>644</v>
      </c>
      <c r="B121" s="118" t="s">
        <v>42</v>
      </c>
      <c r="C121" s="150" t="s">
        <v>45</v>
      </c>
      <c r="D121" s="133">
        <v>14</v>
      </c>
      <c r="E121" s="131" t="s">
        <v>481</v>
      </c>
      <c r="F121" s="133"/>
      <c r="G121" s="78">
        <f>G122+G125+G128</f>
        <v>20000</v>
      </c>
      <c r="H121" s="78">
        <f>H122+H125+H128</f>
        <v>20000</v>
      </c>
    </row>
    <row r="122" spans="1:8" ht="46.5">
      <c r="A122" s="319" t="s">
        <v>165</v>
      </c>
      <c r="B122" s="118" t="s">
        <v>42</v>
      </c>
      <c r="C122" s="150" t="s">
        <v>45</v>
      </c>
      <c r="D122" s="133">
        <v>14</v>
      </c>
      <c r="E122" s="126" t="s">
        <v>500</v>
      </c>
      <c r="F122" s="133"/>
      <c r="G122" s="78">
        <f>G123</f>
        <v>10000</v>
      </c>
      <c r="H122" s="78">
        <f>H123</f>
        <v>10000</v>
      </c>
    </row>
    <row r="123" spans="1:8" ht="30.75">
      <c r="A123" s="320" t="s">
        <v>312</v>
      </c>
      <c r="B123" s="127" t="s">
        <v>42</v>
      </c>
      <c r="C123" s="151" t="s">
        <v>45</v>
      </c>
      <c r="D123" s="130">
        <v>14</v>
      </c>
      <c r="E123" s="128" t="s">
        <v>234</v>
      </c>
      <c r="F123" s="130"/>
      <c r="G123" s="82">
        <f>G124</f>
        <v>10000</v>
      </c>
      <c r="H123" s="82">
        <f>H124</f>
        <v>10000</v>
      </c>
    </row>
    <row r="124" spans="1:8" ht="30.75">
      <c r="A124" s="320" t="s">
        <v>188</v>
      </c>
      <c r="B124" s="127" t="s">
        <v>42</v>
      </c>
      <c r="C124" s="151" t="s">
        <v>45</v>
      </c>
      <c r="D124" s="130">
        <v>14</v>
      </c>
      <c r="E124" s="128" t="s">
        <v>234</v>
      </c>
      <c r="F124" s="130">
        <v>200</v>
      </c>
      <c r="G124" s="82">
        <v>10000</v>
      </c>
      <c r="H124" s="82">
        <v>10000</v>
      </c>
    </row>
    <row r="125" spans="1:8" ht="30.75">
      <c r="A125" s="319" t="s">
        <v>233</v>
      </c>
      <c r="B125" s="118" t="s">
        <v>42</v>
      </c>
      <c r="C125" s="150" t="s">
        <v>45</v>
      </c>
      <c r="D125" s="133">
        <v>14</v>
      </c>
      <c r="E125" s="131" t="s">
        <v>501</v>
      </c>
      <c r="F125" s="133"/>
      <c r="G125" s="78">
        <f>G126</f>
        <v>5000</v>
      </c>
      <c r="H125" s="78">
        <f>H126</f>
        <v>5000</v>
      </c>
    </row>
    <row r="126" spans="1:8" ht="30.75">
      <c r="A126" s="320" t="s">
        <v>312</v>
      </c>
      <c r="B126" s="127" t="s">
        <v>42</v>
      </c>
      <c r="C126" s="151" t="s">
        <v>45</v>
      </c>
      <c r="D126" s="130">
        <v>14</v>
      </c>
      <c r="E126" s="128" t="s">
        <v>32</v>
      </c>
      <c r="F126" s="130"/>
      <c r="G126" s="82">
        <f>G127</f>
        <v>5000</v>
      </c>
      <c r="H126" s="82">
        <f>H127</f>
        <v>5000</v>
      </c>
    </row>
    <row r="127" spans="1:8" ht="30.75">
      <c r="A127" s="320" t="s">
        <v>188</v>
      </c>
      <c r="B127" s="127" t="s">
        <v>42</v>
      </c>
      <c r="C127" s="151" t="s">
        <v>45</v>
      </c>
      <c r="D127" s="130">
        <v>14</v>
      </c>
      <c r="E127" s="128" t="s">
        <v>32</v>
      </c>
      <c r="F127" s="130">
        <v>200</v>
      </c>
      <c r="G127" s="82">
        <v>5000</v>
      </c>
      <c r="H127" s="82">
        <v>5000</v>
      </c>
    </row>
    <row r="128" spans="1:8" ht="30.75">
      <c r="A128" s="319" t="s">
        <v>187</v>
      </c>
      <c r="B128" s="118" t="s">
        <v>42</v>
      </c>
      <c r="C128" s="150" t="s">
        <v>45</v>
      </c>
      <c r="D128" s="133">
        <v>14</v>
      </c>
      <c r="E128" s="131" t="s">
        <v>502</v>
      </c>
      <c r="F128" s="133"/>
      <c r="G128" s="78">
        <f>G129</f>
        <v>5000</v>
      </c>
      <c r="H128" s="78">
        <f>H129</f>
        <v>5000</v>
      </c>
    </row>
    <row r="129" spans="1:8" ht="30.75">
      <c r="A129" s="320" t="s">
        <v>312</v>
      </c>
      <c r="B129" s="127" t="s">
        <v>42</v>
      </c>
      <c r="C129" s="151" t="s">
        <v>45</v>
      </c>
      <c r="D129" s="130">
        <v>14</v>
      </c>
      <c r="E129" s="128" t="s">
        <v>186</v>
      </c>
      <c r="F129" s="130"/>
      <c r="G129" s="82">
        <f>G130</f>
        <v>5000</v>
      </c>
      <c r="H129" s="82">
        <f>H130</f>
        <v>5000</v>
      </c>
    </row>
    <row r="130" spans="1:8" ht="30.75">
      <c r="A130" s="320" t="s">
        <v>188</v>
      </c>
      <c r="B130" s="127" t="s">
        <v>42</v>
      </c>
      <c r="C130" s="151" t="s">
        <v>45</v>
      </c>
      <c r="D130" s="130">
        <v>14</v>
      </c>
      <c r="E130" s="128" t="s">
        <v>186</v>
      </c>
      <c r="F130" s="130">
        <v>200</v>
      </c>
      <c r="G130" s="82">
        <v>5000</v>
      </c>
      <c r="H130" s="82">
        <v>5000</v>
      </c>
    </row>
    <row r="131" spans="1:8" ht="15">
      <c r="A131" s="319" t="s">
        <v>158</v>
      </c>
      <c r="B131" s="118" t="s">
        <v>42</v>
      </c>
      <c r="C131" s="122" t="s">
        <v>46</v>
      </c>
      <c r="D131" s="122"/>
      <c r="E131" s="134"/>
      <c r="F131" s="365"/>
      <c r="G131" s="78">
        <f>G139+G132+G149</f>
        <v>6622755</v>
      </c>
      <c r="H131" s="78">
        <f>H139+H132+H149</f>
        <v>7026065</v>
      </c>
    </row>
    <row r="132" spans="1:8" ht="15">
      <c r="A132" s="319" t="s">
        <v>58</v>
      </c>
      <c r="B132" s="118" t="s">
        <v>42</v>
      </c>
      <c r="C132" s="122" t="s">
        <v>46</v>
      </c>
      <c r="D132" s="122" t="s">
        <v>43</v>
      </c>
      <c r="E132" s="134"/>
      <c r="F132" s="365"/>
      <c r="G132" s="78">
        <f aca="true" t="shared" si="8" ref="G132:H134">G133</f>
        <v>292200</v>
      </c>
      <c r="H132" s="78">
        <f t="shared" si="8"/>
        <v>292200</v>
      </c>
    </row>
    <row r="133" spans="1:8" ht="32.25" customHeight="1">
      <c r="A133" s="126" t="s">
        <v>645</v>
      </c>
      <c r="B133" s="118" t="s">
        <v>42</v>
      </c>
      <c r="C133" s="122" t="s">
        <v>46</v>
      </c>
      <c r="D133" s="122" t="s">
        <v>43</v>
      </c>
      <c r="E133" s="131" t="s">
        <v>456</v>
      </c>
      <c r="F133" s="365"/>
      <c r="G133" s="78">
        <f t="shared" si="8"/>
        <v>292200</v>
      </c>
      <c r="H133" s="78">
        <f t="shared" si="8"/>
        <v>292200</v>
      </c>
    </row>
    <row r="134" spans="1:8" ht="50.25" customHeight="1">
      <c r="A134" s="126" t="s">
        <v>647</v>
      </c>
      <c r="B134" s="118" t="s">
        <v>42</v>
      </c>
      <c r="C134" s="122" t="s">
        <v>46</v>
      </c>
      <c r="D134" s="122" t="s">
        <v>43</v>
      </c>
      <c r="E134" s="131" t="s">
        <v>479</v>
      </c>
      <c r="F134" s="365"/>
      <c r="G134" s="78">
        <f t="shared" si="8"/>
        <v>292200</v>
      </c>
      <c r="H134" s="78">
        <f t="shared" si="8"/>
        <v>292200</v>
      </c>
    </row>
    <row r="135" spans="1:8" ht="62.25">
      <c r="A135" s="126" t="s">
        <v>235</v>
      </c>
      <c r="B135" s="118" t="s">
        <v>42</v>
      </c>
      <c r="C135" s="122" t="s">
        <v>46</v>
      </c>
      <c r="D135" s="122" t="s">
        <v>43</v>
      </c>
      <c r="E135" s="126" t="s">
        <v>504</v>
      </c>
      <c r="F135" s="139"/>
      <c r="G135" s="78">
        <f>G136</f>
        <v>292200</v>
      </c>
      <c r="H135" s="78">
        <f>H136</f>
        <v>292200</v>
      </c>
    </row>
    <row r="136" spans="1:8" ht="30.75">
      <c r="A136" s="322" t="s">
        <v>3</v>
      </c>
      <c r="B136" s="118" t="s">
        <v>42</v>
      </c>
      <c r="C136" s="122" t="s">
        <v>46</v>
      </c>
      <c r="D136" s="122" t="s">
        <v>43</v>
      </c>
      <c r="E136" s="126" t="s">
        <v>236</v>
      </c>
      <c r="F136" s="139"/>
      <c r="G136" s="78">
        <f>G137+G138</f>
        <v>292200</v>
      </c>
      <c r="H136" s="78">
        <f>H137+H138</f>
        <v>292200</v>
      </c>
    </row>
    <row r="137" spans="1:8" ht="62.25">
      <c r="A137" s="320" t="s">
        <v>54</v>
      </c>
      <c r="B137" s="127" t="s">
        <v>42</v>
      </c>
      <c r="C137" s="119" t="s">
        <v>46</v>
      </c>
      <c r="D137" s="119" t="s">
        <v>43</v>
      </c>
      <c r="E137" s="128" t="s">
        <v>236</v>
      </c>
      <c r="F137" s="130">
        <v>100</v>
      </c>
      <c r="G137" s="82">
        <v>290200</v>
      </c>
      <c r="H137" s="82">
        <v>290200</v>
      </c>
    </row>
    <row r="138" spans="1:8" ht="30.75">
      <c r="A138" s="320" t="s">
        <v>188</v>
      </c>
      <c r="B138" s="127" t="s">
        <v>42</v>
      </c>
      <c r="C138" s="119" t="s">
        <v>46</v>
      </c>
      <c r="D138" s="119" t="s">
        <v>43</v>
      </c>
      <c r="E138" s="128" t="s">
        <v>236</v>
      </c>
      <c r="F138" s="130">
        <v>200</v>
      </c>
      <c r="G138" s="82">
        <v>2000</v>
      </c>
      <c r="H138" s="82">
        <v>2000</v>
      </c>
    </row>
    <row r="139" spans="1:8" ht="15.75">
      <c r="A139" s="324" t="s">
        <v>205</v>
      </c>
      <c r="B139" s="118" t="s">
        <v>42</v>
      </c>
      <c r="C139" s="122" t="s">
        <v>46</v>
      </c>
      <c r="D139" s="122" t="s">
        <v>48</v>
      </c>
      <c r="E139" s="153"/>
      <c r="F139" s="365"/>
      <c r="G139" s="78">
        <f>G140</f>
        <v>5851555</v>
      </c>
      <c r="H139" s="78">
        <f>H140</f>
        <v>6254865</v>
      </c>
    </row>
    <row r="140" spans="1:8" ht="50.25" customHeight="1">
      <c r="A140" s="319" t="s">
        <v>648</v>
      </c>
      <c r="B140" s="118" t="s">
        <v>42</v>
      </c>
      <c r="C140" s="122" t="s">
        <v>46</v>
      </c>
      <c r="D140" s="122" t="s">
        <v>48</v>
      </c>
      <c r="E140" s="131" t="s">
        <v>457</v>
      </c>
      <c r="F140" s="365"/>
      <c r="G140" s="78">
        <f>G141+G145</f>
        <v>5851555</v>
      </c>
      <c r="H140" s="78">
        <f>H141+H145</f>
        <v>6254865</v>
      </c>
    </row>
    <row r="141" spans="1:8" ht="78">
      <c r="A141" s="319" t="s">
        <v>649</v>
      </c>
      <c r="B141" s="118" t="s">
        <v>42</v>
      </c>
      <c r="C141" s="122" t="s">
        <v>46</v>
      </c>
      <c r="D141" s="122" t="s">
        <v>48</v>
      </c>
      <c r="E141" s="131" t="s">
        <v>478</v>
      </c>
      <c r="F141" s="365"/>
      <c r="G141" s="78">
        <f aca="true" t="shared" si="9" ref="G141:H143">G142</f>
        <v>5801555</v>
      </c>
      <c r="H141" s="78">
        <f t="shared" si="9"/>
        <v>6204865</v>
      </c>
    </row>
    <row r="142" spans="1:8" ht="46.5">
      <c r="A142" s="322" t="s">
        <v>237</v>
      </c>
      <c r="B142" s="118" t="s">
        <v>42</v>
      </c>
      <c r="C142" s="122" t="s">
        <v>46</v>
      </c>
      <c r="D142" s="122" t="s">
        <v>48</v>
      </c>
      <c r="E142" s="126" t="s">
        <v>505</v>
      </c>
      <c r="F142" s="139"/>
      <c r="G142" s="78">
        <f t="shared" si="9"/>
        <v>5801555</v>
      </c>
      <c r="H142" s="78">
        <f t="shared" si="9"/>
        <v>6204865</v>
      </c>
    </row>
    <row r="143" spans="1:8" ht="30.75">
      <c r="A143" s="319" t="s">
        <v>14</v>
      </c>
      <c r="B143" s="118" t="s">
        <v>42</v>
      </c>
      <c r="C143" s="122" t="s">
        <v>46</v>
      </c>
      <c r="D143" s="122" t="s">
        <v>48</v>
      </c>
      <c r="E143" s="126" t="s">
        <v>238</v>
      </c>
      <c r="F143" s="139"/>
      <c r="G143" s="78">
        <f t="shared" si="9"/>
        <v>5801555</v>
      </c>
      <c r="H143" s="78">
        <f t="shared" si="9"/>
        <v>6204865</v>
      </c>
    </row>
    <row r="144" spans="1:8" ht="30.75">
      <c r="A144" s="320" t="s">
        <v>188</v>
      </c>
      <c r="B144" s="127" t="s">
        <v>42</v>
      </c>
      <c r="C144" s="119" t="s">
        <v>46</v>
      </c>
      <c r="D144" s="119" t="s">
        <v>48</v>
      </c>
      <c r="E144" s="128" t="s">
        <v>238</v>
      </c>
      <c r="F144" s="138">
        <v>200</v>
      </c>
      <c r="G144" s="82">
        <f>'Доходы 20-21'!C16</f>
        <v>5801555</v>
      </c>
      <c r="H144" s="82">
        <f>'Доходы 20-21'!D16</f>
        <v>6204865</v>
      </c>
    </row>
    <row r="145" spans="1:8" ht="79.5" customHeight="1">
      <c r="A145" s="319" t="s">
        <v>650</v>
      </c>
      <c r="B145" s="118" t="s">
        <v>42</v>
      </c>
      <c r="C145" s="122" t="s">
        <v>46</v>
      </c>
      <c r="D145" s="122" t="s">
        <v>48</v>
      </c>
      <c r="E145" s="154" t="s">
        <v>477</v>
      </c>
      <c r="F145" s="138"/>
      <c r="G145" s="78">
        <f aca="true" t="shared" si="10" ref="G145:H147">G146</f>
        <v>50000</v>
      </c>
      <c r="H145" s="78">
        <f t="shared" si="10"/>
        <v>50000</v>
      </c>
    </row>
    <row r="146" spans="1:8" ht="46.5">
      <c r="A146" s="319" t="s">
        <v>150</v>
      </c>
      <c r="B146" s="118" t="s">
        <v>42</v>
      </c>
      <c r="C146" s="122" t="s">
        <v>46</v>
      </c>
      <c r="D146" s="122" t="s">
        <v>48</v>
      </c>
      <c r="E146" s="126" t="s">
        <v>506</v>
      </c>
      <c r="F146" s="138"/>
      <c r="G146" s="78">
        <f t="shared" si="10"/>
        <v>50000</v>
      </c>
      <c r="H146" s="78">
        <f t="shared" si="10"/>
        <v>50000</v>
      </c>
    </row>
    <row r="147" spans="1:8" ht="30.75">
      <c r="A147" s="320" t="s">
        <v>151</v>
      </c>
      <c r="B147" s="127" t="s">
        <v>42</v>
      </c>
      <c r="C147" s="119" t="s">
        <v>46</v>
      </c>
      <c r="D147" s="119" t="s">
        <v>48</v>
      </c>
      <c r="E147" s="142" t="s">
        <v>152</v>
      </c>
      <c r="F147" s="138"/>
      <c r="G147" s="82">
        <f t="shared" si="10"/>
        <v>50000</v>
      </c>
      <c r="H147" s="82">
        <f t="shared" si="10"/>
        <v>50000</v>
      </c>
    </row>
    <row r="148" spans="1:8" ht="30.75">
      <c r="A148" s="320" t="s">
        <v>188</v>
      </c>
      <c r="B148" s="127" t="s">
        <v>42</v>
      </c>
      <c r="C148" s="119" t="s">
        <v>46</v>
      </c>
      <c r="D148" s="119" t="s">
        <v>48</v>
      </c>
      <c r="E148" s="142" t="s">
        <v>152</v>
      </c>
      <c r="F148" s="138">
        <v>200</v>
      </c>
      <c r="G148" s="82">
        <v>50000</v>
      </c>
      <c r="H148" s="82">
        <v>50000</v>
      </c>
    </row>
    <row r="149" spans="1:8" ht="15">
      <c r="A149" s="325" t="s">
        <v>144</v>
      </c>
      <c r="B149" s="118" t="s">
        <v>42</v>
      </c>
      <c r="C149" s="155" t="s">
        <v>46</v>
      </c>
      <c r="D149" s="155" t="s">
        <v>52</v>
      </c>
      <c r="E149" s="152"/>
      <c r="F149" s="139"/>
      <c r="G149" s="78">
        <f>G150</f>
        <v>479000</v>
      </c>
      <c r="H149" s="78">
        <f>H150</f>
        <v>479000</v>
      </c>
    </row>
    <row r="150" spans="1:8" ht="46.5">
      <c r="A150" s="121" t="s">
        <v>621</v>
      </c>
      <c r="B150" s="118" t="s">
        <v>42</v>
      </c>
      <c r="C150" s="155" t="s">
        <v>46</v>
      </c>
      <c r="D150" s="155" t="s">
        <v>52</v>
      </c>
      <c r="E150" s="126" t="s">
        <v>458</v>
      </c>
      <c r="F150" s="139"/>
      <c r="G150" s="78">
        <f>G155+G151</f>
        <v>479000</v>
      </c>
      <c r="H150" s="78">
        <f>H155+H151</f>
        <v>479000</v>
      </c>
    </row>
    <row r="151" spans="1:8" ht="46.5">
      <c r="A151" s="121" t="s">
        <v>622</v>
      </c>
      <c r="B151" s="118" t="s">
        <v>42</v>
      </c>
      <c r="C151" s="155" t="s">
        <v>46</v>
      </c>
      <c r="D151" s="155" t="s">
        <v>52</v>
      </c>
      <c r="E151" s="126" t="s">
        <v>476</v>
      </c>
      <c r="F151" s="139"/>
      <c r="G151" s="78">
        <f aca="true" t="shared" si="11" ref="G151:H153">G152</f>
        <v>230000</v>
      </c>
      <c r="H151" s="78">
        <f t="shared" si="11"/>
        <v>230000</v>
      </c>
    </row>
    <row r="152" spans="1:8" ht="30.75">
      <c r="A152" s="121" t="s">
        <v>24</v>
      </c>
      <c r="B152" s="118" t="s">
        <v>42</v>
      </c>
      <c r="C152" s="155" t="s">
        <v>46</v>
      </c>
      <c r="D152" s="155" t="s">
        <v>52</v>
      </c>
      <c r="E152" s="126" t="s">
        <v>507</v>
      </c>
      <c r="F152" s="139"/>
      <c r="G152" s="78">
        <f t="shared" si="11"/>
        <v>230000</v>
      </c>
      <c r="H152" s="78">
        <f t="shared" si="11"/>
        <v>230000</v>
      </c>
    </row>
    <row r="153" spans="1:8" ht="30.75">
      <c r="A153" s="129" t="s">
        <v>25</v>
      </c>
      <c r="B153" s="127" t="s">
        <v>42</v>
      </c>
      <c r="C153" s="156" t="s">
        <v>46</v>
      </c>
      <c r="D153" s="156" t="s">
        <v>52</v>
      </c>
      <c r="E153" s="128" t="s">
        <v>26</v>
      </c>
      <c r="F153" s="138"/>
      <c r="G153" s="82">
        <f t="shared" si="11"/>
        <v>230000</v>
      </c>
      <c r="H153" s="82">
        <f t="shared" si="11"/>
        <v>230000</v>
      </c>
    </row>
    <row r="154" spans="1:8" ht="30.75">
      <c r="A154" s="129" t="s">
        <v>188</v>
      </c>
      <c r="B154" s="127" t="s">
        <v>42</v>
      </c>
      <c r="C154" s="156" t="s">
        <v>46</v>
      </c>
      <c r="D154" s="156" t="s">
        <v>52</v>
      </c>
      <c r="E154" s="128" t="s">
        <v>26</v>
      </c>
      <c r="F154" s="138">
        <v>200</v>
      </c>
      <c r="G154" s="82">
        <v>230000</v>
      </c>
      <c r="H154" s="82">
        <v>230000</v>
      </c>
    </row>
    <row r="155" spans="1:8" ht="62.25">
      <c r="A155" s="121" t="s">
        <v>623</v>
      </c>
      <c r="B155" s="118" t="s">
        <v>42</v>
      </c>
      <c r="C155" s="157" t="s">
        <v>46</v>
      </c>
      <c r="D155" s="157" t="s">
        <v>52</v>
      </c>
      <c r="E155" s="126" t="s">
        <v>475</v>
      </c>
      <c r="F155" s="139"/>
      <c r="G155" s="78">
        <f>G156+G159+G162</f>
        <v>249000</v>
      </c>
      <c r="H155" s="78">
        <f>H156+H159+H162</f>
        <v>249000</v>
      </c>
    </row>
    <row r="156" spans="1:8" ht="30.75">
      <c r="A156" s="319" t="s">
        <v>145</v>
      </c>
      <c r="B156" s="118" t="s">
        <v>42</v>
      </c>
      <c r="C156" s="157" t="s">
        <v>46</v>
      </c>
      <c r="D156" s="157" t="s">
        <v>52</v>
      </c>
      <c r="E156" s="126" t="s">
        <v>508</v>
      </c>
      <c r="F156" s="139"/>
      <c r="G156" s="78">
        <f>G157</f>
        <v>140000</v>
      </c>
      <c r="H156" s="78">
        <f>H157</f>
        <v>140000</v>
      </c>
    </row>
    <row r="157" spans="1:8" ht="30.75">
      <c r="A157" s="320" t="s">
        <v>25</v>
      </c>
      <c r="B157" s="127" t="s">
        <v>42</v>
      </c>
      <c r="C157" s="158" t="s">
        <v>46</v>
      </c>
      <c r="D157" s="158" t="s">
        <v>52</v>
      </c>
      <c r="E157" s="128" t="s">
        <v>149</v>
      </c>
      <c r="F157" s="138"/>
      <c r="G157" s="82">
        <f>G158</f>
        <v>140000</v>
      </c>
      <c r="H157" s="82">
        <f>H158</f>
        <v>140000</v>
      </c>
    </row>
    <row r="158" spans="1:8" ht="30.75">
      <c r="A158" s="326" t="s">
        <v>188</v>
      </c>
      <c r="B158" s="127" t="s">
        <v>42</v>
      </c>
      <c r="C158" s="158" t="s">
        <v>46</v>
      </c>
      <c r="D158" s="158" t="s">
        <v>52</v>
      </c>
      <c r="E158" s="128" t="s">
        <v>149</v>
      </c>
      <c r="F158" s="138">
        <v>200</v>
      </c>
      <c r="G158" s="82">
        <v>140000</v>
      </c>
      <c r="H158" s="82">
        <v>140000</v>
      </c>
    </row>
    <row r="159" spans="1:8" ht="99.75" customHeight="1">
      <c r="A159" s="327" t="s">
        <v>431</v>
      </c>
      <c r="B159" s="118" t="s">
        <v>42</v>
      </c>
      <c r="C159" s="157" t="s">
        <v>46</v>
      </c>
      <c r="D159" s="157" t="s">
        <v>52</v>
      </c>
      <c r="E159" s="126" t="s">
        <v>509</v>
      </c>
      <c r="F159" s="139"/>
      <c r="G159" s="78">
        <f>G160</f>
        <v>79000</v>
      </c>
      <c r="H159" s="78">
        <f>H160</f>
        <v>79000</v>
      </c>
    </row>
    <row r="160" spans="1:8" ht="30.75">
      <c r="A160" s="320" t="s">
        <v>25</v>
      </c>
      <c r="B160" s="127" t="s">
        <v>42</v>
      </c>
      <c r="C160" s="158" t="s">
        <v>46</v>
      </c>
      <c r="D160" s="158" t="s">
        <v>52</v>
      </c>
      <c r="E160" s="128" t="s">
        <v>432</v>
      </c>
      <c r="F160" s="138"/>
      <c r="G160" s="82">
        <f>G161</f>
        <v>79000</v>
      </c>
      <c r="H160" s="82">
        <f>H161</f>
        <v>79000</v>
      </c>
    </row>
    <row r="161" spans="1:8" ht="30.75">
      <c r="A161" s="326" t="s">
        <v>188</v>
      </c>
      <c r="B161" s="127" t="s">
        <v>42</v>
      </c>
      <c r="C161" s="158" t="s">
        <v>46</v>
      </c>
      <c r="D161" s="158" t="s">
        <v>52</v>
      </c>
      <c r="E161" s="128" t="s">
        <v>432</v>
      </c>
      <c r="F161" s="138">
        <v>200</v>
      </c>
      <c r="G161" s="82">
        <v>79000</v>
      </c>
      <c r="H161" s="82">
        <v>79000</v>
      </c>
    </row>
    <row r="162" spans="1:8" ht="78">
      <c r="A162" s="284" t="s">
        <v>615</v>
      </c>
      <c r="B162" s="118" t="s">
        <v>42</v>
      </c>
      <c r="C162" s="157" t="s">
        <v>46</v>
      </c>
      <c r="D162" s="157" t="s">
        <v>52</v>
      </c>
      <c r="E162" s="126" t="s">
        <v>617</v>
      </c>
      <c r="F162" s="139"/>
      <c r="G162" s="78">
        <f>G163</f>
        <v>30000</v>
      </c>
      <c r="H162" s="78">
        <f>H163</f>
        <v>30000</v>
      </c>
    </row>
    <row r="163" spans="1:8" ht="30.75">
      <c r="A163" s="129" t="s">
        <v>25</v>
      </c>
      <c r="B163" s="127" t="s">
        <v>42</v>
      </c>
      <c r="C163" s="158" t="s">
        <v>46</v>
      </c>
      <c r="D163" s="158" t="s">
        <v>52</v>
      </c>
      <c r="E163" s="128" t="s">
        <v>616</v>
      </c>
      <c r="F163" s="138"/>
      <c r="G163" s="82">
        <f>G164</f>
        <v>30000</v>
      </c>
      <c r="H163" s="82">
        <f>H164</f>
        <v>30000</v>
      </c>
    </row>
    <row r="164" spans="1:8" ht="30.75">
      <c r="A164" s="159" t="s">
        <v>188</v>
      </c>
      <c r="B164" s="127" t="s">
        <v>42</v>
      </c>
      <c r="C164" s="158" t="s">
        <v>46</v>
      </c>
      <c r="D164" s="158" t="s">
        <v>52</v>
      </c>
      <c r="E164" s="128" t="s">
        <v>616</v>
      </c>
      <c r="F164" s="138">
        <v>200</v>
      </c>
      <c r="G164" s="82">
        <v>30000</v>
      </c>
      <c r="H164" s="82">
        <v>30000</v>
      </c>
    </row>
    <row r="165" spans="1:8" ht="15">
      <c r="A165" s="319" t="s">
        <v>159</v>
      </c>
      <c r="B165" s="118" t="s">
        <v>42</v>
      </c>
      <c r="C165" s="122" t="s">
        <v>50</v>
      </c>
      <c r="D165" s="122"/>
      <c r="E165" s="134"/>
      <c r="F165" s="365"/>
      <c r="G165" s="78">
        <f>G166</f>
        <v>516026</v>
      </c>
      <c r="H165" s="78">
        <f>H166</f>
        <v>516026</v>
      </c>
    </row>
    <row r="166" spans="1:8" ht="15">
      <c r="A166" s="319" t="s">
        <v>336</v>
      </c>
      <c r="B166" s="118" t="s">
        <v>42</v>
      </c>
      <c r="C166" s="122" t="s">
        <v>50</v>
      </c>
      <c r="D166" s="122" t="s">
        <v>50</v>
      </c>
      <c r="E166" s="134"/>
      <c r="F166" s="365"/>
      <c r="G166" s="78">
        <f>G167</f>
        <v>516026</v>
      </c>
      <c r="H166" s="78">
        <f>H167</f>
        <v>516026</v>
      </c>
    </row>
    <row r="167" spans="1:8" ht="62.25">
      <c r="A167" s="126" t="s">
        <v>656</v>
      </c>
      <c r="B167" s="118" t="s">
        <v>42</v>
      </c>
      <c r="C167" s="122" t="s">
        <v>50</v>
      </c>
      <c r="D167" s="122" t="s">
        <v>50</v>
      </c>
      <c r="E167" s="131" t="s">
        <v>460</v>
      </c>
      <c r="F167" s="365"/>
      <c r="G167" s="78">
        <f>G168+G176</f>
        <v>516026</v>
      </c>
      <c r="H167" s="78">
        <f>H168+H176</f>
        <v>516026</v>
      </c>
    </row>
    <row r="168" spans="1:8" ht="93">
      <c r="A168" s="319" t="s">
        <v>657</v>
      </c>
      <c r="B168" s="118" t="s">
        <v>42</v>
      </c>
      <c r="C168" s="122" t="s">
        <v>50</v>
      </c>
      <c r="D168" s="122" t="s">
        <v>50</v>
      </c>
      <c r="E168" s="131" t="s">
        <v>473</v>
      </c>
      <c r="F168" s="365"/>
      <c r="G168" s="78">
        <f>G169+G173</f>
        <v>137000</v>
      </c>
      <c r="H168" s="78">
        <f>H169+H173</f>
        <v>137000</v>
      </c>
    </row>
    <row r="169" spans="1:8" ht="30.75">
      <c r="A169" s="322" t="s">
        <v>239</v>
      </c>
      <c r="B169" s="127" t="s">
        <v>42</v>
      </c>
      <c r="C169" s="119" t="s">
        <v>50</v>
      </c>
      <c r="D169" s="119" t="s">
        <v>50</v>
      </c>
      <c r="E169" s="126" t="s">
        <v>515</v>
      </c>
      <c r="F169" s="139"/>
      <c r="G169" s="78">
        <f>G170</f>
        <v>85000</v>
      </c>
      <c r="H169" s="78">
        <f>H170</f>
        <v>85000</v>
      </c>
    </row>
    <row r="170" spans="1:8" ht="15">
      <c r="A170" s="320" t="s">
        <v>22</v>
      </c>
      <c r="B170" s="127" t="s">
        <v>42</v>
      </c>
      <c r="C170" s="119" t="s">
        <v>50</v>
      </c>
      <c r="D170" s="119" t="s">
        <v>50</v>
      </c>
      <c r="E170" s="128" t="s">
        <v>240</v>
      </c>
      <c r="F170" s="138"/>
      <c r="G170" s="82">
        <f>G171+G172</f>
        <v>85000</v>
      </c>
      <c r="H170" s="82">
        <f>H171+H172</f>
        <v>85000</v>
      </c>
    </row>
    <row r="171" spans="1:8" ht="30.75">
      <c r="A171" s="320" t="s">
        <v>188</v>
      </c>
      <c r="B171" s="127" t="s">
        <v>42</v>
      </c>
      <c r="C171" s="119" t="s">
        <v>50</v>
      </c>
      <c r="D171" s="119" t="s">
        <v>50</v>
      </c>
      <c r="E171" s="128" t="s">
        <v>240</v>
      </c>
      <c r="F171" s="130">
        <v>200</v>
      </c>
      <c r="G171" s="82">
        <v>50000</v>
      </c>
      <c r="H171" s="82">
        <v>50000</v>
      </c>
    </row>
    <row r="172" spans="1:8" ht="15">
      <c r="A172" s="320" t="s">
        <v>332</v>
      </c>
      <c r="B172" s="127" t="s">
        <v>42</v>
      </c>
      <c r="C172" s="119" t="s">
        <v>50</v>
      </c>
      <c r="D172" s="119" t="s">
        <v>50</v>
      </c>
      <c r="E172" s="128" t="s">
        <v>240</v>
      </c>
      <c r="F172" s="130">
        <v>300</v>
      </c>
      <c r="G172" s="82">
        <v>35000</v>
      </c>
      <c r="H172" s="82">
        <v>35000</v>
      </c>
    </row>
    <row r="173" spans="1:8" ht="51.75" customHeight="1">
      <c r="A173" s="322" t="s">
        <v>62</v>
      </c>
      <c r="B173" s="118" t="s">
        <v>42</v>
      </c>
      <c r="C173" s="122" t="s">
        <v>50</v>
      </c>
      <c r="D173" s="122" t="s">
        <v>50</v>
      </c>
      <c r="E173" s="126" t="s">
        <v>516</v>
      </c>
      <c r="F173" s="133"/>
      <c r="G173" s="78">
        <f>G174</f>
        <v>52000</v>
      </c>
      <c r="H173" s="78">
        <f>H174</f>
        <v>52000</v>
      </c>
    </row>
    <row r="174" spans="1:8" ht="15">
      <c r="A174" s="320" t="s">
        <v>22</v>
      </c>
      <c r="B174" s="127" t="s">
        <v>42</v>
      </c>
      <c r="C174" s="119" t="s">
        <v>50</v>
      </c>
      <c r="D174" s="119" t="s">
        <v>50</v>
      </c>
      <c r="E174" s="128" t="s">
        <v>241</v>
      </c>
      <c r="F174" s="130"/>
      <c r="G174" s="82">
        <f>G175</f>
        <v>52000</v>
      </c>
      <c r="H174" s="82">
        <f>H175</f>
        <v>52000</v>
      </c>
    </row>
    <row r="175" spans="1:8" ht="30.75">
      <c r="A175" s="320" t="s">
        <v>188</v>
      </c>
      <c r="B175" s="127" t="s">
        <v>42</v>
      </c>
      <c r="C175" s="119" t="s">
        <v>50</v>
      </c>
      <c r="D175" s="119" t="s">
        <v>50</v>
      </c>
      <c r="E175" s="128" t="s">
        <v>241</v>
      </c>
      <c r="F175" s="130">
        <v>200</v>
      </c>
      <c r="G175" s="82">
        <v>52000</v>
      </c>
      <c r="H175" s="82">
        <v>52000</v>
      </c>
    </row>
    <row r="176" spans="1:8" ht="78">
      <c r="A176" s="126" t="s">
        <v>658</v>
      </c>
      <c r="B176" s="118" t="s">
        <v>42</v>
      </c>
      <c r="C176" s="122" t="s">
        <v>50</v>
      </c>
      <c r="D176" s="122" t="s">
        <v>50</v>
      </c>
      <c r="E176" s="131" t="s">
        <v>472</v>
      </c>
      <c r="F176" s="365"/>
      <c r="G176" s="78">
        <f>G177</f>
        <v>379026</v>
      </c>
      <c r="H176" s="78">
        <f>H177</f>
        <v>379026</v>
      </c>
    </row>
    <row r="177" spans="1:8" ht="30.75">
      <c r="A177" s="319" t="s">
        <v>242</v>
      </c>
      <c r="B177" s="118" t="s">
        <v>42</v>
      </c>
      <c r="C177" s="122" t="s">
        <v>50</v>
      </c>
      <c r="D177" s="122" t="s">
        <v>50</v>
      </c>
      <c r="E177" s="126" t="s">
        <v>517</v>
      </c>
      <c r="F177" s="139"/>
      <c r="G177" s="78">
        <f>G178+G180</f>
        <v>379026</v>
      </c>
      <c r="H177" s="78">
        <f>H178+H180</f>
        <v>379026</v>
      </c>
    </row>
    <row r="178" spans="1:8" ht="15">
      <c r="A178" s="319" t="s">
        <v>259</v>
      </c>
      <c r="B178" s="118" t="s">
        <v>42</v>
      </c>
      <c r="C178" s="122" t="s">
        <v>50</v>
      </c>
      <c r="D178" s="122" t="s">
        <v>50</v>
      </c>
      <c r="E178" s="123" t="s">
        <v>244</v>
      </c>
      <c r="F178" s="139"/>
      <c r="G178" s="78">
        <f>G179</f>
        <v>30000</v>
      </c>
      <c r="H178" s="78">
        <f>H179</f>
        <v>30000</v>
      </c>
    </row>
    <row r="179" spans="1:8" ht="30.75">
      <c r="A179" s="320" t="s">
        <v>188</v>
      </c>
      <c r="B179" s="127" t="s">
        <v>42</v>
      </c>
      <c r="C179" s="119" t="s">
        <v>50</v>
      </c>
      <c r="D179" s="119" t="s">
        <v>50</v>
      </c>
      <c r="E179" s="120" t="s">
        <v>244</v>
      </c>
      <c r="F179" s="164">
        <v>200</v>
      </c>
      <c r="G179" s="82">
        <v>30000</v>
      </c>
      <c r="H179" s="82">
        <v>30000</v>
      </c>
    </row>
    <row r="180" spans="1:8" ht="30.75">
      <c r="A180" s="319" t="s">
        <v>243</v>
      </c>
      <c r="B180" s="118" t="s">
        <v>42</v>
      </c>
      <c r="C180" s="122" t="s">
        <v>50</v>
      </c>
      <c r="D180" s="122" t="s">
        <v>50</v>
      </c>
      <c r="E180" s="126" t="s">
        <v>245</v>
      </c>
      <c r="F180" s="275"/>
      <c r="G180" s="78">
        <f>G181</f>
        <v>349026</v>
      </c>
      <c r="H180" s="78">
        <f>H181</f>
        <v>349026</v>
      </c>
    </row>
    <row r="181" spans="1:8" ht="15">
      <c r="A181" s="320" t="s">
        <v>332</v>
      </c>
      <c r="B181" s="127" t="s">
        <v>42</v>
      </c>
      <c r="C181" s="119" t="s">
        <v>50</v>
      </c>
      <c r="D181" s="119" t="s">
        <v>50</v>
      </c>
      <c r="E181" s="128" t="s">
        <v>245</v>
      </c>
      <c r="F181" s="130">
        <v>300</v>
      </c>
      <c r="G181" s="82">
        <v>349026</v>
      </c>
      <c r="H181" s="82">
        <v>349026</v>
      </c>
    </row>
    <row r="182" spans="1:8" ht="15">
      <c r="A182" s="319" t="s">
        <v>153</v>
      </c>
      <c r="B182" s="118" t="s">
        <v>42</v>
      </c>
      <c r="C182" s="150" t="s">
        <v>48</v>
      </c>
      <c r="D182" s="151"/>
      <c r="E182" s="128"/>
      <c r="F182" s="130"/>
      <c r="G182" s="78">
        <f aca="true" t="shared" si="12" ref="G182:H187">G183</f>
        <v>12012</v>
      </c>
      <c r="H182" s="78">
        <f t="shared" si="12"/>
        <v>12012</v>
      </c>
    </row>
    <row r="183" spans="1:8" ht="15">
      <c r="A183" s="319" t="s">
        <v>120</v>
      </c>
      <c r="B183" s="118" t="s">
        <v>42</v>
      </c>
      <c r="C183" s="150" t="s">
        <v>48</v>
      </c>
      <c r="D183" s="122" t="s">
        <v>50</v>
      </c>
      <c r="E183" s="128"/>
      <c r="F183" s="130"/>
      <c r="G183" s="78">
        <f t="shared" si="12"/>
        <v>12012</v>
      </c>
      <c r="H183" s="78">
        <f t="shared" si="12"/>
        <v>12012</v>
      </c>
    </row>
    <row r="184" spans="1:8" ht="62.25">
      <c r="A184" s="319" t="s">
        <v>665</v>
      </c>
      <c r="B184" s="118" t="s">
        <v>42</v>
      </c>
      <c r="C184" s="150" t="s">
        <v>48</v>
      </c>
      <c r="D184" s="122" t="s">
        <v>50</v>
      </c>
      <c r="E184" s="131" t="s">
        <v>439</v>
      </c>
      <c r="F184" s="133"/>
      <c r="G184" s="78">
        <f t="shared" si="12"/>
        <v>12012</v>
      </c>
      <c r="H184" s="78">
        <f t="shared" si="12"/>
        <v>12012</v>
      </c>
    </row>
    <row r="185" spans="1:8" ht="93">
      <c r="A185" s="319" t="s">
        <v>666</v>
      </c>
      <c r="B185" s="118" t="s">
        <v>42</v>
      </c>
      <c r="C185" s="150" t="s">
        <v>48</v>
      </c>
      <c r="D185" s="122" t="s">
        <v>50</v>
      </c>
      <c r="E185" s="131" t="s">
        <v>440</v>
      </c>
      <c r="F185" s="365"/>
      <c r="G185" s="78">
        <f t="shared" si="12"/>
        <v>12012</v>
      </c>
      <c r="H185" s="78">
        <f t="shared" si="12"/>
        <v>12012</v>
      </c>
    </row>
    <row r="186" spans="1:8" ht="62.25">
      <c r="A186" s="319" t="s">
        <v>154</v>
      </c>
      <c r="B186" s="118" t="s">
        <v>42</v>
      </c>
      <c r="C186" s="150" t="s">
        <v>48</v>
      </c>
      <c r="D186" s="122" t="s">
        <v>50</v>
      </c>
      <c r="E186" s="131" t="s">
        <v>524</v>
      </c>
      <c r="F186" s="365"/>
      <c r="G186" s="78">
        <f t="shared" si="12"/>
        <v>12012</v>
      </c>
      <c r="H186" s="78">
        <f t="shared" si="12"/>
        <v>12012</v>
      </c>
    </row>
    <row r="187" spans="1:8" ht="30.75">
      <c r="A187" s="328" t="s">
        <v>537</v>
      </c>
      <c r="B187" s="118" t="s">
        <v>42</v>
      </c>
      <c r="C187" s="150" t="s">
        <v>48</v>
      </c>
      <c r="D187" s="122" t="s">
        <v>50</v>
      </c>
      <c r="E187" s="131" t="s">
        <v>155</v>
      </c>
      <c r="F187" s="365"/>
      <c r="G187" s="78">
        <f t="shared" si="12"/>
        <v>12012</v>
      </c>
      <c r="H187" s="78">
        <f t="shared" si="12"/>
        <v>12012</v>
      </c>
    </row>
    <row r="188" spans="1:8" ht="30.75">
      <c r="A188" s="320" t="s">
        <v>188</v>
      </c>
      <c r="B188" s="127" t="s">
        <v>42</v>
      </c>
      <c r="C188" s="151" t="s">
        <v>48</v>
      </c>
      <c r="D188" s="119" t="s">
        <v>50</v>
      </c>
      <c r="E188" s="148" t="s">
        <v>155</v>
      </c>
      <c r="F188" s="130">
        <v>200</v>
      </c>
      <c r="G188" s="82">
        <v>12012</v>
      </c>
      <c r="H188" s="82">
        <v>12012</v>
      </c>
    </row>
    <row r="189" spans="1:8" ht="15">
      <c r="A189" s="319" t="s">
        <v>201</v>
      </c>
      <c r="B189" s="118" t="s">
        <v>42</v>
      </c>
      <c r="C189" s="122" t="s">
        <v>52</v>
      </c>
      <c r="D189" s="122"/>
      <c r="E189" s="134"/>
      <c r="F189" s="365"/>
      <c r="G189" s="78">
        <f>G190+G202+G196</f>
        <v>6430441</v>
      </c>
      <c r="H189" s="78">
        <f>H190+H202+H196</f>
        <v>6430441</v>
      </c>
    </row>
    <row r="190" spans="1:8" ht="15">
      <c r="A190" s="319" t="s">
        <v>191</v>
      </c>
      <c r="B190" s="118" t="s">
        <v>42</v>
      </c>
      <c r="C190" s="122" t="s">
        <v>52</v>
      </c>
      <c r="D190" s="122" t="s">
        <v>43</v>
      </c>
      <c r="E190" s="134"/>
      <c r="F190" s="165"/>
      <c r="G190" s="78">
        <f>G192</f>
        <v>664490</v>
      </c>
      <c r="H190" s="78">
        <f>H192</f>
        <v>664490</v>
      </c>
    </row>
    <row r="191" spans="1:8" ht="30.75">
      <c r="A191" s="126" t="s">
        <v>628</v>
      </c>
      <c r="B191" s="118" t="s">
        <v>42</v>
      </c>
      <c r="C191" s="122" t="s">
        <v>52</v>
      </c>
      <c r="D191" s="122" t="s">
        <v>43</v>
      </c>
      <c r="E191" s="131" t="s">
        <v>448</v>
      </c>
      <c r="F191" s="165"/>
      <c r="G191" s="78">
        <f aca="true" t="shared" si="13" ref="G191:H194">G192</f>
        <v>664490</v>
      </c>
      <c r="H191" s="78">
        <f t="shared" si="13"/>
        <v>664490</v>
      </c>
    </row>
    <row r="192" spans="1:8" ht="65.25" customHeight="1">
      <c r="A192" s="126" t="s">
        <v>678</v>
      </c>
      <c r="B192" s="118" t="s">
        <v>42</v>
      </c>
      <c r="C192" s="122" t="s">
        <v>52</v>
      </c>
      <c r="D192" s="122" t="s">
        <v>43</v>
      </c>
      <c r="E192" s="131" t="s">
        <v>466</v>
      </c>
      <c r="F192" s="165"/>
      <c r="G192" s="78">
        <f t="shared" si="13"/>
        <v>664490</v>
      </c>
      <c r="H192" s="78">
        <f t="shared" si="13"/>
        <v>664490</v>
      </c>
    </row>
    <row r="193" spans="1:8" ht="30.75">
      <c r="A193" s="322" t="s">
        <v>246</v>
      </c>
      <c r="B193" s="118" t="s">
        <v>42</v>
      </c>
      <c r="C193" s="122" t="s">
        <v>52</v>
      </c>
      <c r="D193" s="122" t="s">
        <v>43</v>
      </c>
      <c r="E193" s="131" t="s">
        <v>525</v>
      </c>
      <c r="F193" s="165"/>
      <c r="G193" s="78">
        <f t="shared" si="13"/>
        <v>664490</v>
      </c>
      <c r="H193" s="78">
        <f t="shared" si="13"/>
        <v>664490</v>
      </c>
    </row>
    <row r="194" spans="1:8" ht="30.75">
      <c r="A194" s="321" t="s">
        <v>322</v>
      </c>
      <c r="B194" s="127" t="s">
        <v>42</v>
      </c>
      <c r="C194" s="119" t="s">
        <v>52</v>
      </c>
      <c r="D194" s="119" t="s">
        <v>43</v>
      </c>
      <c r="E194" s="120" t="s">
        <v>247</v>
      </c>
      <c r="F194" s="138"/>
      <c r="G194" s="82">
        <f t="shared" si="13"/>
        <v>664490</v>
      </c>
      <c r="H194" s="82">
        <f t="shared" si="13"/>
        <v>664490</v>
      </c>
    </row>
    <row r="195" spans="1:8" ht="15">
      <c r="A195" s="320" t="s">
        <v>332</v>
      </c>
      <c r="B195" s="127" t="s">
        <v>42</v>
      </c>
      <c r="C195" s="119" t="s">
        <v>52</v>
      </c>
      <c r="D195" s="119" t="s">
        <v>43</v>
      </c>
      <c r="E195" s="120" t="s">
        <v>247</v>
      </c>
      <c r="F195" s="130">
        <v>300</v>
      </c>
      <c r="G195" s="82">
        <v>664490</v>
      </c>
      <c r="H195" s="82">
        <v>664490</v>
      </c>
    </row>
    <row r="196" spans="1:8" ht="15">
      <c r="A196" s="319" t="s">
        <v>202</v>
      </c>
      <c r="B196" s="118" t="s">
        <v>42</v>
      </c>
      <c r="C196" s="122" t="s">
        <v>52</v>
      </c>
      <c r="D196" s="122" t="s">
        <v>46</v>
      </c>
      <c r="E196" s="131"/>
      <c r="F196" s="130"/>
      <c r="G196" s="78">
        <f aca="true" t="shared" si="14" ref="G196:H200">G197</f>
        <v>4012751</v>
      </c>
      <c r="H196" s="78">
        <f t="shared" si="14"/>
        <v>4012751</v>
      </c>
    </row>
    <row r="197" spans="1:8" ht="30.75">
      <c r="A197" s="126" t="s">
        <v>628</v>
      </c>
      <c r="B197" s="118" t="s">
        <v>42</v>
      </c>
      <c r="C197" s="122" t="s">
        <v>52</v>
      </c>
      <c r="D197" s="122" t="s">
        <v>46</v>
      </c>
      <c r="E197" s="131" t="s">
        <v>448</v>
      </c>
      <c r="F197" s="133"/>
      <c r="G197" s="78">
        <f t="shared" si="14"/>
        <v>4012751</v>
      </c>
      <c r="H197" s="78">
        <f t="shared" si="14"/>
        <v>4012751</v>
      </c>
    </row>
    <row r="198" spans="1:8" ht="62.25">
      <c r="A198" s="126" t="s">
        <v>631</v>
      </c>
      <c r="B198" s="118" t="s">
        <v>42</v>
      </c>
      <c r="C198" s="122" t="s">
        <v>52</v>
      </c>
      <c r="D198" s="122" t="s">
        <v>46</v>
      </c>
      <c r="E198" s="131" t="s">
        <v>465</v>
      </c>
      <c r="F198" s="133"/>
      <c r="G198" s="78">
        <f t="shared" si="14"/>
        <v>4012751</v>
      </c>
      <c r="H198" s="78">
        <f t="shared" si="14"/>
        <v>4012751</v>
      </c>
    </row>
    <row r="199" spans="1:8" ht="62.25">
      <c r="A199" s="319" t="s">
        <v>248</v>
      </c>
      <c r="B199" s="118" t="s">
        <v>42</v>
      </c>
      <c r="C199" s="122" t="s">
        <v>52</v>
      </c>
      <c r="D199" s="122" t="s">
        <v>46</v>
      </c>
      <c r="E199" s="126" t="s">
        <v>527</v>
      </c>
      <c r="F199" s="138"/>
      <c r="G199" s="78">
        <f t="shared" si="14"/>
        <v>4012751</v>
      </c>
      <c r="H199" s="78">
        <f t="shared" si="14"/>
        <v>4012751</v>
      </c>
    </row>
    <row r="200" spans="1:8" ht="30.75">
      <c r="A200" s="321" t="s">
        <v>203</v>
      </c>
      <c r="B200" s="127" t="s">
        <v>42</v>
      </c>
      <c r="C200" s="119" t="s">
        <v>52</v>
      </c>
      <c r="D200" s="119" t="s">
        <v>46</v>
      </c>
      <c r="E200" s="128" t="s">
        <v>249</v>
      </c>
      <c r="F200" s="138"/>
      <c r="G200" s="82">
        <f t="shared" si="14"/>
        <v>4012751</v>
      </c>
      <c r="H200" s="82">
        <f t="shared" si="14"/>
        <v>4012751</v>
      </c>
    </row>
    <row r="201" spans="1:8" ht="15">
      <c r="A201" s="320" t="s">
        <v>332</v>
      </c>
      <c r="B201" s="127" t="s">
        <v>42</v>
      </c>
      <c r="C201" s="119" t="s">
        <v>52</v>
      </c>
      <c r="D201" s="119" t="s">
        <v>46</v>
      </c>
      <c r="E201" s="128" t="s">
        <v>249</v>
      </c>
      <c r="F201" s="130">
        <v>300</v>
      </c>
      <c r="G201" s="82">
        <v>4012751</v>
      </c>
      <c r="H201" s="82">
        <v>4012751</v>
      </c>
    </row>
    <row r="202" spans="1:8" ht="15">
      <c r="A202" s="319" t="s">
        <v>57</v>
      </c>
      <c r="B202" s="118" t="s">
        <v>42</v>
      </c>
      <c r="C202" s="122" t="s">
        <v>52</v>
      </c>
      <c r="D202" s="122" t="s">
        <v>49</v>
      </c>
      <c r="E202" s="134"/>
      <c r="F202" s="130"/>
      <c r="G202" s="78">
        <f>G203+G209</f>
        <v>1753200</v>
      </c>
      <c r="H202" s="78">
        <f>H203+H209</f>
        <v>1753200</v>
      </c>
    </row>
    <row r="203" spans="1:8" ht="30.75">
      <c r="A203" s="126" t="s">
        <v>628</v>
      </c>
      <c r="B203" s="118" t="s">
        <v>42</v>
      </c>
      <c r="C203" s="122" t="s">
        <v>52</v>
      </c>
      <c r="D203" s="122" t="s">
        <v>49</v>
      </c>
      <c r="E203" s="131" t="s">
        <v>448</v>
      </c>
      <c r="F203" s="130"/>
      <c r="G203" s="78">
        <f aca="true" t="shared" si="15" ref="G203:H205">G204</f>
        <v>1461000</v>
      </c>
      <c r="H203" s="78">
        <f t="shared" si="15"/>
        <v>1461000</v>
      </c>
    </row>
    <row r="204" spans="1:8" ht="78">
      <c r="A204" s="126" t="s">
        <v>669</v>
      </c>
      <c r="B204" s="118" t="s">
        <v>42</v>
      </c>
      <c r="C204" s="122" t="s">
        <v>52</v>
      </c>
      <c r="D204" s="122" t="s">
        <v>49</v>
      </c>
      <c r="E204" s="131" t="s">
        <v>464</v>
      </c>
      <c r="F204" s="133"/>
      <c r="G204" s="78">
        <f t="shared" si="15"/>
        <v>1461000</v>
      </c>
      <c r="H204" s="78">
        <f t="shared" si="15"/>
        <v>1461000</v>
      </c>
    </row>
    <row r="205" spans="1:8" ht="46.5">
      <c r="A205" s="322" t="s">
        <v>250</v>
      </c>
      <c r="B205" s="118" t="s">
        <v>42</v>
      </c>
      <c r="C205" s="122" t="s">
        <v>52</v>
      </c>
      <c r="D205" s="122" t="s">
        <v>49</v>
      </c>
      <c r="E205" s="126" t="s">
        <v>528</v>
      </c>
      <c r="F205" s="139"/>
      <c r="G205" s="78">
        <f t="shared" si="15"/>
        <v>1461000</v>
      </c>
      <c r="H205" s="78">
        <f t="shared" si="15"/>
        <v>1461000</v>
      </c>
    </row>
    <row r="206" spans="1:8" ht="36" customHeight="1">
      <c r="A206" s="321" t="s">
        <v>23</v>
      </c>
      <c r="B206" s="127" t="s">
        <v>42</v>
      </c>
      <c r="C206" s="119" t="s">
        <v>52</v>
      </c>
      <c r="D206" s="119" t="s">
        <v>49</v>
      </c>
      <c r="E206" s="128" t="s">
        <v>251</v>
      </c>
      <c r="F206" s="138"/>
      <c r="G206" s="78">
        <f>G207+G208</f>
        <v>1461000</v>
      </c>
      <c r="H206" s="78">
        <f>H207+H208</f>
        <v>1461000</v>
      </c>
    </row>
    <row r="207" spans="1:8" ht="62.25">
      <c r="A207" s="320" t="s">
        <v>54</v>
      </c>
      <c r="B207" s="127" t="s">
        <v>42</v>
      </c>
      <c r="C207" s="119" t="s">
        <v>52</v>
      </c>
      <c r="D207" s="119" t="s">
        <v>49</v>
      </c>
      <c r="E207" s="128" t="s">
        <v>251</v>
      </c>
      <c r="F207" s="138">
        <v>100</v>
      </c>
      <c r="G207" s="82">
        <v>1396819</v>
      </c>
      <c r="H207" s="82">
        <v>1396819</v>
      </c>
    </row>
    <row r="208" spans="1:8" ht="30.75">
      <c r="A208" s="320" t="s">
        <v>188</v>
      </c>
      <c r="B208" s="127" t="s">
        <v>42</v>
      </c>
      <c r="C208" s="119" t="s">
        <v>52</v>
      </c>
      <c r="D208" s="119" t="s">
        <v>49</v>
      </c>
      <c r="E208" s="128" t="s">
        <v>251</v>
      </c>
      <c r="F208" s="138">
        <v>200</v>
      </c>
      <c r="G208" s="82">
        <v>64181</v>
      </c>
      <c r="H208" s="82">
        <v>64181</v>
      </c>
    </row>
    <row r="209" spans="1:8" ht="30.75">
      <c r="A209" s="126" t="s">
        <v>670</v>
      </c>
      <c r="B209" s="118" t="s">
        <v>42</v>
      </c>
      <c r="C209" s="122" t="s">
        <v>52</v>
      </c>
      <c r="D209" s="122" t="s">
        <v>49</v>
      </c>
      <c r="E209" s="131" t="s">
        <v>455</v>
      </c>
      <c r="F209" s="365"/>
      <c r="G209" s="78">
        <f aca="true" t="shared" si="16" ref="G209:H211">G210</f>
        <v>292200</v>
      </c>
      <c r="H209" s="78">
        <f t="shared" si="16"/>
        <v>292200</v>
      </c>
    </row>
    <row r="210" spans="1:8" ht="62.25">
      <c r="A210" s="126" t="s">
        <v>671</v>
      </c>
      <c r="B210" s="118" t="s">
        <v>42</v>
      </c>
      <c r="C210" s="122" t="s">
        <v>52</v>
      </c>
      <c r="D210" s="122" t="s">
        <v>49</v>
      </c>
      <c r="E210" s="131" t="s">
        <v>532</v>
      </c>
      <c r="F210" s="365"/>
      <c r="G210" s="78">
        <f t="shared" si="16"/>
        <v>292200</v>
      </c>
      <c r="H210" s="78">
        <f t="shared" si="16"/>
        <v>292200</v>
      </c>
    </row>
    <row r="211" spans="1:8" ht="30.75">
      <c r="A211" s="126" t="s">
        <v>252</v>
      </c>
      <c r="B211" s="118" t="s">
        <v>42</v>
      </c>
      <c r="C211" s="122" t="s">
        <v>52</v>
      </c>
      <c r="D211" s="122" t="s">
        <v>49</v>
      </c>
      <c r="E211" s="126" t="s">
        <v>535</v>
      </c>
      <c r="F211" s="139"/>
      <c r="G211" s="78">
        <f t="shared" si="16"/>
        <v>292200</v>
      </c>
      <c r="H211" s="78">
        <f t="shared" si="16"/>
        <v>292200</v>
      </c>
    </row>
    <row r="212" spans="1:8" ht="46.5">
      <c r="A212" s="321" t="s">
        <v>360</v>
      </c>
      <c r="B212" s="127" t="s">
        <v>42</v>
      </c>
      <c r="C212" s="119" t="s">
        <v>52</v>
      </c>
      <c r="D212" s="119" t="s">
        <v>49</v>
      </c>
      <c r="E212" s="128" t="s">
        <v>253</v>
      </c>
      <c r="F212" s="138"/>
      <c r="G212" s="82">
        <f>G213+G214</f>
        <v>292200</v>
      </c>
      <c r="H212" s="82">
        <f>H213+H214</f>
        <v>292200</v>
      </c>
    </row>
    <row r="213" spans="1:8" ht="62.25">
      <c r="A213" s="320" t="s">
        <v>54</v>
      </c>
      <c r="B213" s="127" t="s">
        <v>42</v>
      </c>
      <c r="C213" s="119" t="s">
        <v>52</v>
      </c>
      <c r="D213" s="119" t="s">
        <v>49</v>
      </c>
      <c r="E213" s="128" t="s">
        <v>253</v>
      </c>
      <c r="F213" s="130">
        <v>100</v>
      </c>
      <c r="G213" s="82">
        <v>290961</v>
      </c>
      <c r="H213" s="82">
        <v>290961</v>
      </c>
    </row>
    <row r="214" spans="1:8" ht="30.75">
      <c r="A214" s="320" t="s">
        <v>188</v>
      </c>
      <c r="B214" s="127" t="s">
        <v>42</v>
      </c>
      <c r="C214" s="119" t="s">
        <v>52</v>
      </c>
      <c r="D214" s="119" t="s">
        <v>49</v>
      </c>
      <c r="E214" s="128" t="s">
        <v>253</v>
      </c>
      <c r="F214" s="130">
        <v>200</v>
      </c>
      <c r="G214" s="82">
        <v>1239</v>
      </c>
      <c r="H214" s="82">
        <v>1239</v>
      </c>
    </row>
    <row r="215" spans="1:8" ht="15">
      <c r="A215" s="319" t="s">
        <v>35</v>
      </c>
      <c r="B215" s="118" t="s">
        <v>42</v>
      </c>
      <c r="C215" s="122" t="s">
        <v>308</v>
      </c>
      <c r="D215" s="122"/>
      <c r="E215" s="134"/>
      <c r="F215" s="130"/>
      <c r="G215" s="78">
        <f aca="true" t="shared" si="17" ref="G215:H220">G216</f>
        <v>254900</v>
      </c>
      <c r="H215" s="78">
        <f t="shared" si="17"/>
        <v>254900</v>
      </c>
    </row>
    <row r="216" spans="1:8" ht="15">
      <c r="A216" s="319" t="s">
        <v>36</v>
      </c>
      <c r="B216" s="118" t="s">
        <v>42</v>
      </c>
      <c r="C216" s="122" t="s">
        <v>308</v>
      </c>
      <c r="D216" s="122" t="s">
        <v>43</v>
      </c>
      <c r="E216" s="134"/>
      <c r="F216" s="130"/>
      <c r="G216" s="78">
        <f t="shared" si="17"/>
        <v>254900</v>
      </c>
      <c r="H216" s="78">
        <f t="shared" si="17"/>
        <v>254900</v>
      </c>
    </row>
    <row r="217" spans="1:8" ht="62.25">
      <c r="A217" s="126" t="s">
        <v>656</v>
      </c>
      <c r="B217" s="118" t="s">
        <v>42</v>
      </c>
      <c r="C217" s="122" t="s">
        <v>308</v>
      </c>
      <c r="D217" s="122" t="s">
        <v>43</v>
      </c>
      <c r="E217" s="131" t="s">
        <v>460</v>
      </c>
      <c r="F217" s="133"/>
      <c r="G217" s="78">
        <f t="shared" si="17"/>
        <v>254900</v>
      </c>
      <c r="H217" s="78">
        <f t="shared" si="17"/>
        <v>254900</v>
      </c>
    </row>
    <row r="218" spans="1:8" ht="93">
      <c r="A218" s="319" t="s">
        <v>672</v>
      </c>
      <c r="B218" s="118" t="s">
        <v>42</v>
      </c>
      <c r="C218" s="122" t="s">
        <v>308</v>
      </c>
      <c r="D218" s="122" t="s">
        <v>43</v>
      </c>
      <c r="E218" s="131" t="s">
        <v>463</v>
      </c>
      <c r="F218" s="133"/>
      <c r="G218" s="78">
        <f>G219+G222</f>
        <v>254900</v>
      </c>
      <c r="H218" s="78">
        <f>H219+H222</f>
        <v>254900</v>
      </c>
    </row>
    <row r="219" spans="1:8" ht="62.25">
      <c r="A219" s="322" t="s">
        <v>263</v>
      </c>
      <c r="B219" s="118" t="s">
        <v>42</v>
      </c>
      <c r="C219" s="122" t="s">
        <v>308</v>
      </c>
      <c r="D219" s="122" t="s">
        <v>43</v>
      </c>
      <c r="E219" s="126" t="s">
        <v>529</v>
      </c>
      <c r="F219" s="139"/>
      <c r="G219" s="78">
        <f t="shared" si="17"/>
        <v>244900</v>
      </c>
      <c r="H219" s="78">
        <f t="shared" si="17"/>
        <v>244900</v>
      </c>
    </row>
    <row r="220" spans="1:8" ht="50.25" customHeight="1">
      <c r="A220" s="320" t="s">
        <v>307</v>
      </c>
      <c r="B220" s="127" t="s">
        <v>42</v>
      </c>
      <c r="C220" s="119" t="s">
        <v>308</v>
      </c>
      <c r="D220" s="119" t="s">
        <v>43</v>
      </c>
      <c r="E220" s="128" t="s">
        <v>264</v>
      </c>
      <c r="F220" s="138"/>
      <c r="G220" s="82">
        <f t="shared" si="17"/>
        <v>244900</v>
      </c>
      <c r="H220" s="82">
        <f t="shared" si="17"/>
        <v>244900</v>
      </c>
    </row>
    <row r="221" spans="1:8" ht="30.75">
      <c r="A221" s="320" t="s">
        <v>188</v>
      </c>
      <c r="B221" s="127" t="s">
        <v>42</v>
      </c>
      <c r="C221" s="119" t="s">
        <v>308</v>
      </c>
      <c r="D221" s="119" t="s">
        <v>43</v>
      </c>
      <c r="E221" s="128" t="s">
        <v>264</v>
      </c>
      <c r="F221" s="130">
        <v>200</v>
      </c>
      <c r="G221" s="82">
        <v>244900</v>
      </c>
      <c r="H221" s="82">
        <v>244900</v>
      </c>
    </row>
    <row r="222" spans="1:8" ht="51" customHeight="1">
      <c r="A222" s="322" t="s">
        <v>414</v>
      </c>
      <c r="B222" s="118" t="s">
        <v>42</v>
      </c>
      <c r="C222" s="122" t="s">
        <v>308</v>
      </c>
      <c r="D222" s="122" t="s">
        <v>43</v>
      </c>
      <c r="E222" s="126" t="s">
        <v>530</v>
      </c>
      <c r="F222" s="139"/>
      <c r="G222" s="78">
        <f>G223</f>
        <v>10000</v>
      </c>
      <c r="H222" s="78">
        <f>H223</f>
        <v>10000</v>
      </c>
    </row>
    <row r="223" spans="1:8" ht="51" customHeight="1">
      <c r="A223" s="320" t="s">
        <v>307</v>
      </c>
      <c r="B223" s="127" t="s">
        <v>42</v>
      </c>
      <c r="C223" s="119" t="s">
        <v>308</v>
      </c>
      <c r="D223" s="119" t="s">
        <v>43</v>
      </c>
      <c r="E223" s="128" t="s">
        <v>413</v>
      </c>
      <c r="F223" s="138"/>
      <c r="G223" s="82">
        <f>G224</f>
        <v>10000</v>
      </c>
      <c r="H223" s="82">
        <f>H224</f>
        <v>10000</v>
      </c>
    </row>
    <row r="224" spans="1:8" ht="30.75">
      <c r="A224" s="320" t="s">
        <v>188</v>
      </c>
      <c r="B224" s="127" t="s">
        <v>42</v>
      </c>
      <c r="C224" s="119" t="s">
        <v>308</v>
      </c>
      <c r="D224" s="119" t="s">
        <v>43</v>
      </c>
      <c r="E224" s="128" t="s">
        <v>413</v>
      </c>
      <c r="F224" s="130">
        <v>200</v>
      </c>
      <c r="G224" s="82">
        <v>10000</v>
      </c>
      <c r="H224" s="82">
        <v>10000</v>
      </c>
    </row>
    <row r="225" spans="1:8" ht="30.75">
      <c r="A225" s="319" t="s">
        <v>47</v>
      </c>
      <c r="B225" s="118" t="s">
        <v>4</v>
      </c>
      <c r="C225" s="122"/>
      <c r="D225" s="122"/>
      <c r="E225" s="134"/>
      <c r="F225" s="130"/>
      <c r="G225" s="78">
        <f>G226+G234+G259</f>
        <v>14684326</v>
      </c>
      <c r="H225" s="78">
        <f>H226+H234+H259</f>
        <v>14400438</v>
      </c>
    </row>
    <row r="226" spans="1:8" ht="15">
      <c r="A226" s="319" t="s">
        <v>15</v>
      </c>
      <c r="B226" s="118" t="s">
        <v>4</v>
      </c>
      <c r="C226" s="122" t="s">
        <v>43</v>
      </c>
      <c r="D226" s="122"/>
      <c r="E226" s="134"/>
      <c r="F226" s="130"/>
      <c r="G226" s="78">
        <f>G227</f>
        <v>2450640</v>
      </c>
      <c r="H226" s="78">
        <f>H227</f>
        <v>2450640</v>
      </c>
    </row>
    <row r="227" spans="1:8" ht="46.5">
      <c r="A227" s="319" t="s">
        <v>320</v>
      </c>
      <c r="B227" s="118" t="s">
        <v>4</v>
      </c>
      <c r="C227" s="122" t="s">
        <v>43</v>
      </c>
      <c r="D227" s="122" t="s">
        <v>49</v>
      </c>
      <c r="E227" s="134"/>
      <c r="F227" s="130"/>
      <c r="G227" s="78">
        <f aca="true" t="shared" si="18" ref="G227:H230">G228</f>
        <v>2450640</v>
      </c>
      <c r="H227" s="78">
        <f t="shared" si="18"/>
        <v>2450640</v>
      </c>
    </row>
    <row r="228" spans="1:8" ht="46.5">
      <c r="A228" s="126" t="s">
        <v>673</v>
      </c>
      <c r="B228" s="118" t="s">
        <v>4</v>
      </c>
      <c r="C228" s="122" t="s">
        <v>43</v>
      </c>
      <c r="D228" s="122" t="s">
        <v>49</v>
      </c>
      <c r="E228" s="131" t="s">
        <v>443</v>
      </c>
      <c r="F228" s="133"/>
      <c r="G228" s="78">
        <f t="shared" si="18"/>
        <v>2450640</v>
      </c>
      <c r="H228" s="78">
        <f t="shared" si="18"/>
        <v>2450640</v>
      </c>
    </row>
    <row r="229" spans="1:8" ht="78">
      <c r="A229" s="126" t="s">
        <v>627</v>
      </c>
      <c r="B229" s="118" t="s">
        <v>4</v>
      </c>
      <c r="C229" s="122" t="s">
        <v>43</v>
      </c>
      <c r="D229" s="122" t="s">
        <v>49</v>
      </c>
      <c r="E229" s="126" t="s">
        <v>444</v>
      </c>
      <c r="F229" s="139"/>
      <c r="G229" s="78">
        <f t="shared" si="18"/>
        <v>2450640</v>
      </c>
      <c r="H229" s="78">
        <f t="shared" si="18"/>
        <v>2450640</v>
      </c>
    </row>
    <row r="230" spans="1:8" ht="46.5">
      <c r="A230" s="322" t="s">
        <v>267</v>
      </c>
      <c r="B230" s="118" t="s">
        <v>4</v>
      </c>
      <c r="C230" s="122" t="s">
        <v>43</v>
      </c>
      <c r="D230" s="122" t="s">
        <v>49</v>
      </c>
      <c r="E230" s="126" t="s">
        <v>445</v>
      </c>
      <c r="F230" s="139"/>
      <c r="G230" s="78">
        <f t="shared" si="18"/>
        <v>2450640</v>
      </c>
      <c r="H230" s="78">
        <f t="shared" si="18"/>
        <v>2450640</v>
      </c>
    </row>
    <row r="231" spans="1:8" ht="30.75">
      <c r="A231" s="321" t="s">
        <v>208</v>
      </c>
      <c r="B231" s="127" t="s">
        <v>4</v>
      </c>
      <c r="C231" s="119" t="s">
        <v>43</v>
      </c>
      <c r="D231" s="119" t="s">
        <v>49</v>
      </c>
      <c r="E231" s="128" t="s">
        <v>268</v>
      </c>
      <c r="F231" s="138"/>
      <c r="G231" s="82">
        <f>G232+G233</f>
        <v>2450640</v>
      </c>
      <c r="H231" s="82">
        <f>H232+H233</f>
        <v>2450640</v>
      </c>
    </row>
    <row r="232" spans="1:8" ht="62.25">
      <c r="A232" s="320" t="s">
        <v>54</v>
      </c>
      <c r="B232" s="127" t="s">
        <v>4</v>
      </c>
      <c r="C232" s="119" t="s">
        <v>43</v>
      </c>
      <c r="D232" s="119" t="s">
        <v>49</v>
      </c>
      <c r="E232" s="128" t="s">
        <v>268</v>
      </c>
      <c r="F232" s="130">
        <v>100</v>
      </c>
      <c r="G232" s="82">
        <v>2202040</v>
      </c>
      <c r="H232" s="82">
        <v>2202040</v>
      </c>
    </row>
    <row r="233" spans="1:8" ht="30.75">
      <c r="A233" s="320" t="s">
        <v>188</v>
      </c>
      <c r="B233" s="127" t="s">
        <v>4</v>
      </c>
      <c r="C233" s="119" t="s">
        <v>43</v>
      </c>
      <c r="D233" s="119" t="s">
        <v>49</v>
      </c>
      <c r="E233" s="128" t="s">
        <v>268</v>
      </c>
      <c r="F233" s="130">
        <v>200</v>
      </c>
      <c r="G233" s="82">
        <v>248600</v>
      </c>
      <c r="H233" s="82">
        <v>248600</v>
      </c>
    </row>
    <row r="234" spans="1:8" ht="15">
      <c r="A234" s="319" t="s">
        <v>201</v>
      </c>
      <c r="B234" s="118" t="s">
        <v>4</v>
      </c>
      <c r="C234" s="122" t="s">
        <v>52</v>
      </c>
      <c r="D234" s="122"/>
      <c r="E234" s="131"/>
      <c r="F234" s="130"/>
      <c r="G234" s="78">
        <f>G235+G252</f>
        <v>8164629</v>
      </c>
      <c r="H234" s="78">
        <f>H235+H252</f>
        <v>8164629</v>
      </c>
    </row>
    <row r="235" spans="1:8" ht="15">
      <c r="A235" s="319" t="s">
        <v>333</v>
      </c>
      <c r="B235" s="118" t="s">
        <v>4</v>
      </c>
      <c r="C235" s="122" t="s">
        <v>52</v>
      </c>
      <c r="D235" s="122" t="s">
        <v>45</v>
      </c>
      <c r="E235" s="131"/>
      <c r="F235" s="130"/>
      <c r="G235" s="78">
        <f aca="true" t="shared" si="19" ref="G235:H237">G236</f>
        <v>6090728</v>
      </c>
      <c r="H235" s="78">
        <f t="shared" si="19"/>
        <v>6090728</v>
      </c>
    </row>
    <row r="236" spans="1:8" ht="30.75">
      <c r="A236" s="126" t="s">
        <v>628</v>
      </c>
      <c r="B236" s="118" t="s">
        <v>4</v>
      </c>
      <c r="C236" s="122" t="s">
        <v>52</v>
      </c>
      <c r="D236" s="122" t="s">
        <v>45</v>
      </c>
      <c r="E236" s="131" t="s">
        <v>448</v>
      </c>
      <c r="F236" s="133"/>
      <c r="G236" s="78">
        <f t="shared" si="19"/>
        <v>6090728</v>
      </c>
      <c r="H236" s="78">
        <f t="shared" si="19"/>
        <v>6090728</v>
      </c>
    </row>
    <row r="237" spans="1:8" ht="62.25">
      <c r="A237" s="126" t="s">
        <v>667</v>
      </c>
      <c r="B237" s="118" t="s">
        <v>4</v>
      </c>
      <c r="C237" s="122" t="s">
        <v>52</v>
      </c>
      <c r="D237" s="122" t="s">
        <v>45</v>
      </c>
      <c r="E237" s="131" t="s">
        <v>466</v>
      </c>
      <c r="F237" s="133"/>
      <c r="G237" s="78">
        <f t="shared" si="19"/>
        <v>6090728</v>
      </c>
      <c r="H237" s="78">
        <f t="shared" si="19"/>
        <v>6090728</v>
      </c>
    </row>
    <row r="238" spans="1:8" ht="30.75">
      <c r="A238" s="322" t="s">
        <v>246</v>
      </c>
      <c r="B238" s="118" t="s">
        <v>4</v>
      </c>
      <c r="C238" s="122" t="s">
        <v>52</v>
      </c>
      <c r="D238" s="122" t="s">
        <v>45</v>
      </c>
      <c r="E238" s="126" t="s">
        <v>525</v>
      </c>
      <c r="F238" s="139"/>
      <c r="G238" s="82">
        <f>G239+G242+G245</f>
        <v>6090728</v>
      </c>
      <c r="H238" s="82">
        <f>H239+H242+H245</f>
        <v>6090728</v>
      </c>
    </row>
    <row r="239" spans="1:8" ht="35.25" customHeight="1">
      <c r="A239" s="320" t="s">
        <v>269</v>
      </c>
      <c r="B239" s="127" t="s">
        <v>4</v>
      </c>
      <c r="C239" s="119" t="s">
        <v>52</v>
      </c>
      <c r="D239" s="119" t="s">
        <v>45</v>
      </c>
      <c r="E239" s="128" t="s">
        <v>271</v>
      </c>
      <c r="F239" s="138"/>
      <c r="G239" s="82">
        <f>G240+G241</f>
        <v>84554</v>
      </c>
      <c r="H239" s="82">
        <f>H240+H241</f>
        <v>84554</v>
      </c>
    </row>
    <row r="240" spans="1:8" ht="30.75">
      <c r="A240" s="320" t="s">
        <v>188</v>
      </c>
      <c r="B240" s="127" t="s">
        <v>4</v>
      </c>
      <c r="C240" s="119" t="s">
        <v>52</v>
      </c>
      <c r="D240" s="119" t="s">
        <v>45</v>
      </c>
      <c r="E240" s="128" t="s">
        <v>271</v>
      </c>
      <c r="F240" s="130">
        <v>200</v>
      </c>
      <c r="G240" s="82">
        <v>1700</v>
      </c>
      <c r="H240" s="82">
        <v>1700</v>
      </c>
    </row>
    <row r="241" spans="1:8" ht="15">
      <c r="A241" s="320" t="s">
        <v>332</v>
      </c>
      <c r="B241" s="127" t="s">
        <v>4</v>
      </c>
      <c r="C241" s="119" t="s">
        <v>52</v>
      </c>
      <c r="D241" s="119" t="s">
        <v>45</v>
      </c>
      <c r="E241" s="128" t="s">
        <v>271</v>
      </c>
      <c r="F241" s="130">
        <v>300</v>
      </c>
      <c r="G241" s="82">
        <v>82854</v>
      </c>
      <c r="H241" s="82">
        <v>82854</v>
      </c>
    </row>
    <row r="242" spans="1:8" ht="30.75">
      <c r="A242" s="321" t="s">
        <v>309</v>
      </c>
      <c r="B242" s="127" t="s">
        <v>4</v>
      </c>
      <c r="C242" s="119" t="s">
        <v>52</v>
      </c>
      <c r="D242" s="119" t="s">
        <v>45</v>
      </c>
      <c r="E242" s="128" t="s">
        <v>272</v>
      </c>
      <c r="F242" s="138"/>
      <c r="G242" s="82">
        <f>G243+G244</f>
        <v>176251</v>
      </c>
      <c r="H242" s="82">
        <f>H243+H244</f>
        <v>176251</v>
      </c>
    </row>
    <row r="243" spans="1:8" ht="30.75">
      <c r="A243" s="320" t="s">
        <v>188</v>
      </c>
      <c r="B243" s="127" t="s">
        <v>4</v>
      </c>
      <c r="C243" s="119" t="s">
        <v>52</v>
      </c>
      <c r="D243" s="119" t="s">
        <v>45</v>
      </c>
      <c r="E243" s="128" t="s">
        <v>272</v>
      </c>
      <c r="F243" s="138">
        <v>200</v>
      </c>
      <c r="G243" s="82">
        <v>3100</v>
      </c>
      <c r="H243" s="82">
        <v>3100</v>
      </c>
    </row>
    <row r="244" spans="1:8" ht="15">
      <c r="A244" s="320" t="s">
        <v>332</v>
      </c>
      <c r="B244" s="127" t="s">
        <v>4</v>
      </c>
      <c r="C244" s="119" t="s">
        <v>52</v>
      </c>
      <c r="D244" s="119" t="s">
        <v>45</v>
      </c>
      <c r="E244" s="128" t="s">
        <v>272</v>
      </c>
      <c r="F244" s="130">
        <v>300</v>
      </c>
      <c r="G244" s="82">
        <v>173151</v>
      </c>
      <c r="H244" s="82">
        <v>173151</v>
      </c>
    </row>
    <row r="245" spans="1:8" ht="30.75">
      <c r="A245" s="320" t="s">
        <v>324</v>
      </c>
      <c r="B245" s="127" t="s">
        <v>4</v>
      </c>
      <c r="C245" s="119" t="s">
        <v>52</v>
      </c>
      <c r="D245" s="119" t="s">
        <v>45</v>
      </c>
      <c r="E245" s="128" t="s">
        <v>273</v>
      </c>
      <c r="F245" s="138"/>
      <c r="G245" s="82">
        <f>G246+G249</f>
        <v>5829923</v>
      </c>
      <c r="H245" s="82">
        <f>H246+H249</f>
        <v>5829923</v>
      </c>
    </row>
    <row r="246" spans="1:8" ht="15">
      <c r="A246" s="321" t="s">
        <v>16</v>
      </c>
      <c r="B246" s="127" t="s">
        <v>4</v>
      </c>
      <c r="C246" s="119" t="s">
        <v>52</v>
      </c>
      <c r="D246" s="119" t="s">
        <v>45</v>
      </c>
      <c r="E246" s="128" t="s">
        <v>274</v>
      </c>
      <c r="F246" s="138"/>
      <c r="G246" s="82">
        <f>G248+G247</f>
        <v>4605639</v>
      </c>
      <c r="H246" s="82">
        <f>H248+H247</f>
        <v>4605639</v>
      </c>
    </row>
    <row r="247" spans="1:8" ht="30.75">
      <c r="A247" s="320" t="s">
        <v>188</v>
      </c>
      <c r="B247" s="127" t="s">
        <v>4</v>
      </c>
      <c r="C247" s="119" t="s">
        <v>52</v>
      </c>
      <c r="D247" s="119" t="s">
        <v>45</v>
      </c>
      <c r="E247" s="128" t="s">
        <v>274</v>
      </c>
      <c r="F247" s="130">
        <v>200</v>
      </c>
      <c r="G247" s="82">
        <v>84500</v>
      </c>
      <c r="H247" s="82">
        <v>84500</v>
      </c>
    </row>
    <row r="248" spans="1:8" ht="15">
      <c r="A248" s="320" t="s">
        <v>332</v>
      </c>
      <c r="B248" s="127" t="s">
        <v>4</v>
      </c>
      <c r="C248" s="119" t="s">
        <v>52</v>
      </c>
      <c r="D248" s="119" t="s">
        <v>45</v>
      </c>
      <c r="E248" s="128" t="s">
        <v>274</v>
      </c>
      <c r="F248" s="130">
        <v>300</v>
      </c>
      <c r="G248" s="82">
        <v>4521139</v>
      </c>
      <c r="H248" s="82">
        <v>4521139</v>
      </c>
    </row>
    <row r="249" spans="1:8" ht="15">
      <c r="A249" s="321" t="s">
        <v>56</v>
      </c>
      <c r="B249" s="127" t="s">
        <v>4</v>
      </c>
      <c r="C249" s="119" t="s">
        <v>52</v>
      </c>
      <c r="D249" s="119" t="s">
        <v>45</v>
      </c>
      <c r="E249" s="128" t="s">
        <v>275</v>
      </c>
      <c r="F249" s="138"/>
      <c r="G249" s="82">
        <f>G251+G250</f>
        <v>1224284</v>
      </c>
      <c r="H249" s="82">
        <f>H251+H250</f>
        <v>1224284</v>
      </c>
    </row>
    <row r="250" spans="1:8" ht="30.75">
      <c r="A250" s="320" t="s">
        <v>188</v>
      </c>
      <c r="B250" s="127" t="s">
        <v>4</v>
      </c>
      <c r="C250" s="119" t="s">
        <v>52</v>
      </c>
      <c r="D250" s="119" t="s">
        <v>45</v>
      </c>
      <c r="E250" s="128" t="s">
        <v>275</v>
      </c>
      <c r="F250" s="130">
        <v>200</v>
      </c>
      <c r="G250" s="82">
        <v>20900</v>
      </c>
      <c r="H250" s="82">
        <v>20900</v>
      </c>
    </row>
    <row r="251" spans="1:8" ht="15">
      <c r="A251" s="320" t="s">
        <v>332</v>
      </c>
      <c r="B251" s="127" t="s">
        <v>4</v>
      </c>
      <c r="C251" s="119" t="s">
        <v>52</v>
      </c>
      <c r="D251" s="119" t="s">
        <v>45</v>
      </c>
      <c r="E251" s="128" t="s">
        <v>275</v>
      </c>
      <c r="F251" s="130">
        <v>300</v>
      </c>
      <c r="G251" s="82">
        <v>1203384</v>
      </c>
      <c r="H251" s="82">
        <v>1203384</v>
      </c>
    </row>
    <row r="252" spans="1:8" ht="15">
      <c r="A252" s="319" t="s">
        <v>202</v>
      </c>
      <c r="B252" s="118" t="s">
        <v>4</v>
      </c>
      <c r="C252" s="122" t="s">
        <v>52</v>
      </c>
      <c r="D252" s="122" t="s">
        <v>46</v>
      </c>
      <c r="E252" s="128"/>
      <c r="F252" s="130"/>
      <c r="G252" s="78">
        <f aca="true" t="shared" si="20" ref="G252:H255">G253</f>
        <v>2073901</v>
      </c>
      <c r="H252" s="78">
        <f t="shared" si="20"/>
        <v>2073901</v>
      </c>
    </row>
    <row r="253" spans="1:8" ht="30.75">
      <c r="A253" s="126" t="s">
        <v>628</v>
      </c>
      <c r="B253" s="118" t="s">
        <v>4</v>
      </c>
      <c r="C253" s="122" t="s">
        <v>52</v>
      </c>
      <c r="D253" s="122" t="s">
        <v>46</v>
      </c>
      <c r="E253" s="131" t="s">
        <v>448</v>
      </c>
      <c r="F253" s="130"/>
      <c r="G253" s="78">
        <f t="shared" si="20"/>
        <v>2073901</v>
      </c>
      <c r="H253" s="78">
        <f t="shared" si="20"/>
        <v>2073901</v>
      </c>
    </row>
    <row r="254" spans="1:8" ht="62.25">
      <c r="A254" s="126" t="s">
        <v>667</v>
      </c>
      <c r="B254" s="118" t="s">
        <v>4</v>
      </c>
      <c r="C254" s="122" t="s">
        <v>52</v>
      </c>
      <c r="D254" s="122" t="s">
        <v>46</v>
      </c>
      <c r="E254" s="131" t="s">
        <v>466</v>
      </c>
      <c r="F254" s="130"/>
      <c r="G254" s="78">
        <f t="shared" si="20"/>
        <v>2073901</v>
      </c>
      <c r="H254" s="78">
        <f t="shared" si="20"/>
        <v>2073901</v>
      </c>
    </row>
    <row r="255" spans="1:8" ht="30.75">
      <c r="A255" s="322" t="s">
        <v>246</v>
      </c>
      <c r="B255" s="118" t="s">
        <v>4</v>
      </c>
      <c r="C255" s="122" t="s">
        <v>52</v>
      </c>
      <c r="D255" s="122" t="s">
        <v>46</v>
      </c>
      <c r="E255" s="126" t="s">
        <v>525</v>
      </c>
      <c r="F255" s="130"/>
      <c r="G255" s="78">
        <f t="shared" si="20"/>
        <v>2073901</v>
      </c>
      <c r="H255" s="78">
        <f t="shared" si="20"/>
        <v>2073901</v>
      </c>
    </row>
    <row r="256" spans="1:8" ht="15">
      <c r="A256" s="319" t="s">
        <v>317</v>
      </c>
      <c r="B256" s="118" t="s">
        <v>4</v>
      </c>
      <c r="C256" s="122" t="s">
        <v>52</v>
      </c>
      <c r="D256" s="122" t="s">
        <v>46</v>
      </c>
      <c r="E256" s="126" t="s">
        <v>270</v>
      </c>
      <c r="F256" s="130"/>
      <c r="G256" s="78">
        <f>G257+G258</f>
        <v>2073901</v>
      </c>
      <c r="H256" s="78">
        <f>H257+H258</f>
        <v>2073901</v>
      </c>
    </row>
    <row r="257" spans="1:8" ht="30.75">
      <c r="A257" s="320" t="s">
        <v>188</v>
      </c>
      <c r="B257" s="127" t="s">
        <v>4</v>
      </c>
      <c r="C257" s="122" t="s">
        <v>52</v>
      </c>
      <c r="D257" s="122" t="s">
        <v>46</v>
      </c>
      <c r="E257" s="128" t="s">
        <v>270</v>
      </c>
      <c r="F257" s="130">
        <v>200</v>
      </c>
      <c r="G257" s="82">
        <v>550</v>
      </c>
      <c r="H257" s="82">
        <v>550</v>
      </c>
    </row>
    <row r="258" spans="1:8" ht="15">
      <c r="A258" s="320" t="s">
        <v>332</v>
      </c>
      <c r="B258" s="127" t="s">
        <v>4</v>
      </c>
      <c r="C258" s="122" t="s">
        <v>52</v>
      </c>
      <c r="D258" s="122" t="s">
        <v>46</v>
      </c>
      <c r="E258" s="128" t="s">
        <v>270</v>
      </c>
      <c r="F258" s="130">
        <v>300</v>
      </c>
      <c r="G258" s="82">
        <v>2073351</v>
      </c>
      <c r="H258" s="82">
        <v>2073351</v>
      </c>
    </row>
    <row r="259" spans="1:8" ht="46.5">
      <c r="A259" s="319" t="s">
        <v>313</v>
      </c>
      <c r="B259" s="118" t="s">
        <v>4</v>
      </c>
      <c r="C259" s="122" t="s">
        <v>319</v>
      </c>
      <c r="D259" s="122"/>
      <c r="E259" s="131"/>
      <c r="F259" s="130"/>
      <c r="G259" s="78">
        <f>G260</f>
        <v>4069057</v>
      </c>
      <c r="H259" s="78">
        <f>H260</f>
        <v>3785169</v>
      </c>
    </row>
    <row r="260" spans="1:8" ht="33" customHeight="1">
      <c r="A260" s="319" t="s">
        <v>53</v>
      </c>
      <c r="B260" s="118" t="s">
        <v>4</v>
      </c>
      <c r="C260" s="122" t="s">
        <v>319</v>
      </c>
      <c r="D260" s="122" t="s">
        <v>43</v>
      </c>
      <c r="E260" s="131"/>
      <c r="F260" s="130"/>
      <c r="G260" s="78">
        <f>G261</f>
        <v>4069057</v>
      </c>
      <c r="H260" s="78">
        <f>H261</f>
        <v>3785169</v>
      </c>
    </row>
    <row r="261" spans="1:8" ht="46.5">
      <c r="A261" s="126" t="s">
        <v>673</v>
      </c>
      <c r="B261" s="118" t="s">
        <v>4</v>
      </c>
      <c r="C261" s="122" t="s">
        <v>319</v>
      </c>
      <c r="D261" s="122" t="s">
        <v>43</v>
      </c>
      <c r="E261" s="131" t="s">
        <v>443</v>
      </c>
      <c r="F261" s="133"/>
      <c r="G261" s="78">
        <f>G265</f>
        <v>4069057</v>
      </c>
      <c r="H261" s="78">
        <f>H265</f>
        <v>3785169</v>
      </c>
    </row>
    <row r="262" spans="1:8" ht="62.25">
      <c r="A262" s="126" t="s">
        <v>674</v>
      </c>
      <c r="B262" s="118" t="s">
        <v>4</v>
      </c>
      <c r="C262" s="122" t="s">
        <v>319</v>
      </c>
      <c r="D262" s="122" t="s">
        <v>43</v>
      </c>
      <c r="E262" s="131" t="s">
        <v>462</v>
      </c>
      <c r="F262" s="133"/>
      <c r="G262" s="78">
        <f aca="true" t="shared" si="21" ref="G262:H264">G263</f>
        <v>4069057</v>
      </c>
      <c r="H262" s="78">
        <f t="shared" si="21"/>
        <v>3785169</v>
      </c>
    </row>
    <row r="263" spans="1:8" ht="46.5">
      <c r="A263" s="322" t="s">
        <v>277</v>
      </c>
      <c r="B263" s="118" t="s">
        <v>4</v>
      </c>
      <c r="C263" s="122" t="s">
        <v>319</v>
      </c>
      <c r="D263" s="122" t="s">
        <v>43</v>
      </c>
      <c r="E263" s="126" t="s">
        <v>531</v>
      </c>
      <c r="F263" s="139"/>
      <c r="G263" s="78">
        <f t="shared" si="21"/>
        <v>4069057</v>
      </c>
      <c r="H263" s="78">
        <f t="shared" si="21"/>
        <v>3785169</v>
      </c>
    </row>
    <row r="264" spans="1:8" ht="46.5">
      <c r="A264" s="321" t="s">
        <v>260</v>
      </c>
      <c r="B264" s="127" t="s">
        <v>4</v>
      </c>
      <c r="C264" s="119" t="s">
        <v>319</v>
      </c>
      <c r="D264" s="119" t="s">
        <v>43</v>
      </c>
      <c r="E264" s="128" t="s">
        <v>276</v>
      </c>
      <c r="F264" s="138"/>
      <c r="G264" s="82">
        <f t="shared" si="21"/>
        <v>4069057</v>
      </c>
      <c r="H264" s="82">
        <f t="shared" si="21"/>
        <v>3785169</v>
      </c>
    </row>
    <row r="265" spans="1:8" ht="15">
      <c r="A265" s="128" t="s">
        <v>331</v>
      </c>
      <c r="B265" s="127" t="s">
        <v>4</v>
      </c>
      <c r="C265" s="119" t="s">
        <v>319</v>
      </c>
      <c r="D265" s="119" t="s">
        <v>43</v>
      </c>
      <c r="E265" s="128" t="s">
        <v>276</v>
      </c>
      <c r="F265" s="130">
        <v>500</v>
      </c>
      <c r="G265" s="82">
        <v>4069057</v>
      </c>
      <c r="H265" s="82">
        <v>3785169</v>
      </c>
    </row>
    <row r="266" spans="1:8" ht="30.75">
      <c r="A266" s="319" t="s">
        <v>197</v>
      </c>
      <c r="B266" s="118" t="s">
        <v>323</v>
      </c>
      <c r="C266" s="122"/>
      <c r="D266" s="122"/>
      <c r="E266" s="131"/>
      <c r="F266" s="130"/>
      <c r="G266" s="78">
        <f>G267+G274+G323</f>
        <v>211039827</v>
      </c>
      <c r="H266" s="78">
        <f>H267+H274+H323</f>
        <v>211039827</v>
      </c>
    </row>
    <row r="267" spans="1:8" ht="15">
      <c r="A267" s="319" t="s">
        <v>158</v>
      </c>
      <c r="B267" s="118" t="s">
        <v>323</v>
      </c>
      <c r="C267" s="122" t="s">
        <v>46</v>
      </c>
      <c r="D267" s="122"/>
      <c r="E267" s="131"/>
      <c r="F267" s="130"/>
      <c r="G267" s="78">
        <f>G268</f>
        <v>34000</v>
      </c>
      <c r="H267" s="78">
        <f>H268</f>
        <v>34000</v>
      </c>
    </row>
    <row r="268" spans="1:8" ht="15">
      <c r="A268" s="319" t="s">
        <v>58</v>
      </c>
      <c r="B268" s="118" t="s">
        <v>323</v>
      </c>
      <c r="C268" s="122" t="s">
        <v>46</v>
      </c>
      <c r="D268" s="122" t="s">
        <v>43</v>
      </c>
      <c r="E268" s="131"/>
      <c r="F268" s="130"/>
      <c r="G268" s="78">
        <f>G269</f>
        <v>34000</v>
      </c>
      <c r="H268" s="78">
        <f>H269</f>
        <v>34000</v>
      </c>
    </row>
    <row r="269" spans="1:8" ht="35.25" customHeight="1">
      <c r="A269" s="126" t="s">
        <v>645</v>
      </c>
      <c r="B269" s="118" t="s">
        <v>323</v>
      </c>
      <c r="C269" s="122" t="s">
        <v>46</v>
      </c>
      <c r="D269" s="122" t="s">
        <v>43</v>
      </c>
      <c r="E269" s="131" t="s">
        <v>456</v>
      </c>
      <c r="F269" s="133"/>
      <c r="G269" s="78">
        <f>G272</f>
        <v>34000</v>
      </c>
      <c r="H269" s="78">
        <f>H272</f>
        <v>34000</v>
      </c>
    </row>
    <row r="270" spans="1:8" ht="62.25">
      <c r="A270" s="319" t="s">
        <v>646</v>
      </c>
      <c r="B270" s="118" t="s">
        <v>323</v>
      </c>
      <c r="C270" s="122" t="s">
        <v>46</v>
      </c>
      <c r="D270" s="122" t="s">
        <v>43</v>
      </c>
      <c r="E270" s="131" t="s">
        <v>480</v>
      </c>
      <c r="F270" s="133"/>
      <c r="G270" s="78">
        <f aca="true" t="shared" si="22" ref="G270:H272">G271</f>
        <v>34000</v>
      </c>
      <c r="H270" s="78">
        <f t="shared" si="22"/>
        <v>34000</v>
      </c>
    </row>
    <row r="271" spans="1:8" ht="46.5">
      <c r="A271" s="322" t="s">
        <v>33</v>
      </c>
      <c r="B271" s="118" t="s">
        <v>323</v>
      </c>
      <c r="C271" s="122" t="s">
        <v>46</v>
      </c>
      <c r="D271" s="122" t="s">
        <v>43</v>
      </c>
      <c r="E271" s="126" t="s">
        <v>503</v>
      </c>
      <c r="F271" s="139"/>
      <c r="G271" s="78">
        <f t="shared" si="22"/>
        <v>34000</v>
      </c>
      <c r="H271" s="78">
        <f t="shared" si="22"/>
        <v>34000</v>
      </c>
    </row>
    <row r="272" spans="1:8" ht="21.75" customHeight="1">
      <c r="A272" s="320" t="s">
        <v>196</v>
      </c>
      <c r="B272" s="127" t="s">
        <v>323</v>
      </c>
      <c r="C272" s="119" t="s">
        <v>46</v>
      </c>
      <c r="D272" s="119" t="s">
        <v>43</v>
      </c>
      <c r="E272" s="120" t="s">
        <v>278</v>
      </c>
      <c r="F272" s="138"/>
      <c r="G272" s="82">
        <f t="shared" si="22"/>
        <v>34000</v>
      </c>
      <c r="H272" s="82">
        <f t="shared" si="22"/>
        <v>34000</v>
      </c>
    </row>
    <row r="273" spans="1:8" ht="30.75">
      <c r="A273" s="320" t="s">
        <v>55</v>
      </c>
      <c r="B273" s="127" t="s">
        <v>323</v>
      </c>
      <c r="C273" s="119" t="s">
        <v>46</v>
      </c>
      <c r="D273" s="119" t="s">
        <v>43</v>
      </c>
      <c r="E273" s="120" t="s">
        <v>278</v>
      </c>
      <c r="F273" s="130">
        <v>600</v>
      </c>
      <c r="G273" s="82">
        <v>34000</v>
      </c>
      <c r="H273" s="82">
        <v>34000</v>
      </c>
    </row>
    <row r="274" spans="1:8" ht="15">
      <c r="A274" s="319" t="s">
        <v>159</v>
      </c>
      <c r="B274" s="118" t="s">
        <v>323</v>
      </c>
      <c r="C274" s="122" t="s">
        <v>50</v>
      </c>
      <c r="D274" s="122"/>
      <c r="E274" s="131"/>
      <c r="F274" s="130"/>
      <c r="G274" s="78">
        <f>G275+G283++G297+G304+G312</f>
        <v>202109036</v>
      </c>
      <c r="H274" s="78">
        <f>H275+H283++H297+H304+H312</f>
        <v>202109036</v>
      </c>
    </row>
    <row r="275" spans="1:8" ht="15">
      <c r="A275" s="319" t="s">
        <v>30</v>
      </c>
      <c r="B275" s="118" t="s">
        <v>323</v>
      </c>
      <c r="C275" s="122" t="s">
        <v>50</v>
      </c>
      <c r="D275" s="122" t="s">
        <v>43</v>
      </c>
      <c r="E275" s="131"/>
      <c r="F275" s="130"/>
      <c r="G275" s="78">
        <f aca="true" t="shared" si="23" ref="G275:H277">G276</f>
        <v>9542914</v>
      </c>
      <c r="H275" s="78">
        <f t="shared" si="23"/>
        <v>9542914</v>
      </c>
    </row>
    <row r="276" spans="1:8" ht="30.75">
      <c r="A276" s="126" t="s">
        <v>653</v>
      </c>
      <c r="B276" s="118" t="s">
        <v>323</v>
      </c>
      <c r="C276" s="122" t="s">
        <v>50</v>
      </c>
      <c r="D276" s="122" t="s">
        <v>43</v>
      </c>
      <c r="E276" s="131" t="s">
        <v>459</v>
      </c>
      <c r="F276" s="130"/>
      <c r="G276" s="78">
        <f t="shared" si="23"/>
        <v>9542914</v>
      </c>
      <c r="H276" s="78">
        <f t="shared" si="23"/>
        <v>9542914</v>
      </c>
    </row>
    <row r="277" spans="1:8" ht="46.5">
      <c r="A277" s="126" t="s">
        <v>654</v>
      </c>
      <c r="B277" s="118" t="s">
        <v>323</v>
      </c>
      <c r="C277" s="122" t="s">
        <v>50</v>
      </c>
      <c r="D277" s="122" t="s">
        <v>43</v>
      </c>
      <c r="E277" s="131" t="s">
        <v>467</v>
      </c>
      <c r="F277" s="133"/>
      <c r="G277" s="78">
        <f t="shared" si="23"/>
        <v>9542914</v>
      </c>
      <c r="H277" s="78">
        <f t="shared" si="23"/>
        <v>9542914</v>
      </c>
    </row>
    <row r="278" spans="1:8" ht="15">
      <c r="A278" s="322" t="s">
        <v>279</v>
      </c>
      <c r="B278" s="118" t="s">
        <v>323</v>
      </c>
      <c r="C278" s="122" t="s">
        <v>50</v>
      </c>
      <c r="D278" s="122" t="s">
        <v>43</v>
      </c>
      <c r="E278" s="126" t="s">
        <v>510</v>
      </c>
      <c r="F278" s="133"/>
      <c r="G278" s="78">
        <f>G279+G281</f>
        <v>9542914</v>
      </c>
      <c r="H278" s="78">
        <f>H279+H281</f>
        <v>9542914</v>
      </c>
    </row>
    <row r="279" spans="1:8" ht="93">
      <c r="A279" s="321" t="s">
        <v>257</v>
      </c>
      <c r="B279" s="118" t="s">
        <v>323</v>
      </c>
      <c r="C279" s="122" t="s">
        <v>50</v>
      </c>
      <c r="D279" s="122" t="s">
        <v>43</v>
      </c>
      <c r="E279" s="126" t="s">
        <v>280</v>
      </c>
      <c r="F279" s="139"/>
      <c r="G279" s="82">
        <f>G280</f>
        <v>3635249</v>
      </c>
      <c r="H279" s="82">
        <f>H280</f>
        <v>3635249</v>
      </c>
    </row>
    <row r="280" spans="1:8" ht="30.75">
      <c r="A280" s="320" t="s">
        <v>55</v>
      </c>
      <c r="B280" s="127" t="s">
        <v>323</v>
      </c>
      <c r="C280" s="119" t="s">
        <v>50</v>
      </c>
      <c r="D280" s="119" t="s">
        <v>43</v>
      </c>
      <c r="E280" s="128" t="s">
        <v>280</v>
      </c>
      <c r="F280" s="130">
        <v>600</v>
      </c>
      <c r="G280" s="82">
        <v>3635249</v>
      </c>
      <c r="H280" s="82">
        <v>3635249</v>
      </c>
    </row>
    <row r="281" spans="1:8" ht="30.75">
      <c r="A281" s="319" t="s">
        <v>195</v>
      </c>
      <c r="B281" s="118" t="s">
        <v>323</v>
      </c>
      <c r="C281" s="122" t="s">
        <v>50</v>
      </c>
      <c r="D281" s="122" t="s">
        <v>43</v>
      </c>
      <c r="E281" s="123" t="s">
        <v>281</v>
      </c>
      <c r="F281" s="139"/>
      <c r="G281" s="78">
        <f>G282</f>
        <v>5907665</v>
      </c>
      <c r="H281" s="78">
        <f>H282</f>
        <v>5907665</v>
      </c>
    </row>
    <row r="282" spans="1:8" ht="30.75">
      <c r="A282" s="320" t="s">
        <v>55</v>
      </c>
      <c r="B282" s="127" t="s">
        <v>323</v>
      </c>
      <c r="C282" s="119" t="s">
        <v>50</v>
      </c>
      <c r="D282" s="119" t="s">
        <v>43</v>
      </c>
      <c r="E282" s="120" t="s">
        <v>281</v>
      </c>
      <c r="F282" s="130">
        <v>600</v>
      </c>
      <c r="G282" s="82">
        <v>5907665</v>
      </c>
      <c r="H282" s="82">
        <v>5907665</v>
      </c>
    </row>
    <row r="283" spans="1:8" ht="15">
      <c r="A283" s="319" t="s">
        <v>310</v>
      </c>
      <c r="B283" s="118" t="s">
        <v>323</v>
      </c>
      <c r="C283" s="122" t="s">
        <v>50</v>
      </c>
      <c r="D283" s="122" t="s">
        <v>44</v>
      </c>
      <c r="E283" s="131"/>
      <c r="F283" s="133"/>
      <c r="G283" s="78">
        <f>G284</f>
        <v>181440914</v>
      </c>
      <c r="H283" s="78">
        <f>H284</f>
        <v>181440914</v>
      </c>
    </row>
    <row r="284" spans="1:8" ht="30.75">
      <c r="A284" s="126" t="s">
        <v>653</v>
      </c>
      <c r="B284" s="118" t="s">
        <v>323</v>
      </c>
      <c r="C284" s="122" t="s">
        <v>50</v>
      </c>
      <c r="D284" s="122" t="s">
        <v>44</v>
      </c>
      <c r="E284" s="131" t="s">
        <v>459</v>
      </c>
      <c r="F284" s="130"/>
      <c r="G284" s="78">
        <f>G285</f>
        <v>181440914</v>
      </c>
      <c r="H284" s="78">
        <f>H285</f>
        <v>181440914</v>
      </c>
    </row>
    <row r="285" spans="1:8" ht="46.5">
      <c r="A285" s="126" t="s">
        <v>654</v>
      </c>
      <c r="B285" s="118" t="s">
        <v>323</v>
      </c>
      <c r="C285" s="122" t="s">
        <v>50</v>
      </c>
      <c r="D285" s="122" t="s">
        <v>44</v>
      </c>
      <c r="E285" s="131" t="s">
        <v>467</v>
      </c>
      <c r="F285" s="133"/>
      <c r="G285" s="78">
        <f>G286+G291+G294</f>
        <v>181440914</v>
      </c>
      <c r="H285" s="78">
        <f>H286+H291+H294</f>
        <v>181440914</v>
      </c>
    </row>
    <row r="286" spans="1:8" ht="15">
      <c r="A286" s="322" t="s">
        <v>282</v>
      </c>
      <c r="B286" s="118" t="s">
        <v>323</v>
      </c>
      <c r="C286" s="122" t="s">
        <v>50</v>
      </c>
      <c r="D286" s="122" t="s">
        <v>44</v>
      </c>
      <c r="E286" s="123" t="s">
        <v>511</v>
      </c>
      <c r="F286" s="133"/>
      <c r="G286" s="78">
        <f>G287+G289</f>
        <v>176793311</v>
      </c>
      <c r="H286" s="78">
        <f>H287+H289</f>
        <v>176793311</v>
      </c>
    </row>
    <row r="287" spans="1:8" ht="108.75">
      <c r="A287" s="322" t="s">
        <v>182</v>
      </c>
      <c r="B287" s="118" t="s">
        <v>323</v>
      </c>
      <c r="C287" s="122" t="s">
        <v>50</v>
      </c>
      <c r="D287" s="122" t="s">
        <v>44</v>
      </c>
      <c r="E287" s="126" t="s">
        <v>283</v>
      </c>
      <c r="F287" s="139"/>
      <c r="G287" s="78">
        <f>G288</f>
        <v>148224796</v>
      </c>
      <c r="H287" s="78">
        <f>H288</f>
        <v>148224796</v>
      </c>
    </row>
    <row r="288" spans="1:8" ht="30.75">
      <c r="A288" s="320" t="s">
        <v>55</v>
      </c>
      <c r="B288" s="127" t="s">
        <v>323</v>
      </c>
      <c r="C288" s="119" t="s">
        <v>50</v>
      </c>
      <c r="D288" s="119" t="s">
        <v>44</v>
      </c>
      <c r="E288" s="128" t="s">
        <v>283</v>
      </c>
      <c r="F288" s="130">
        <v>600</v>
      </c>
      <c r="G288" s="82">
        <v>148224796</v>
      </c>
      <c r="H288" s="82">
        <v>148224796</v>
      </c>
    </row>
    <row r="289" spans="1:8" ht="30.75">
      <c r="A289" s="319" t="s">
        <v>195</v>
      </c>
      <c r="B289" s="118" t="s">
        <v>323</v>
      </c>
      <c r="C289" s="122" t="s">
        <v>50</v>
      </c>
      <c r="D289" s="122" t="s">
        <v>44</v>
      </c>
      <c r="E289" s="123" t="s">
        <v>284</v>
      </c>
      <c r="F289" s="139"/>
      <c r="G289" s="78">
        <f>G290</f>
        <v>28568515</v>
      </c>
      <c r="H289" s="78">
        <f>H290</f>
        <v>28568515</v>
      </c>
    </row>
    <row r="290" spans="1:8" ht="30.75">
      <c r="A290" s="320" t="s">
        <v>55</v>
      </c>
      <c r="B290" s="127" t="s">
        <v>323</v>
      </c>
      <c r="C290" s="119" t="s">
        <v>50</v>
      </c>
      <c r="D290" s="119" t="s">
        <v>44</v>
      </c>
      <c r="E290" s="120" t="s">
        <v>284</v>
      </c>
      <c r="F290" s="130">
        <v>600</v>
      </c>
      <c r="G290" s="82">
        <v>28568515</v>
      </c>
      <c r="H290" s="82">
        <v>28568515</v>
      </c>
    </row>
    <row r="291" spans="1:8" ht="30.75">
      <c r="A291" s="322" t="s">
        <v>287</v>
      </c>
      <c r="B291" s="118" t="s">
        <v>323</v>
      </c>
      <c r="C291" s="122" t="s">
        <v>50</v>
      </c>
      <c r="D291" s="122" t="s">
        <v>44</v>
      </c>
      <c r="E291" s="126" t="s">
        <v>512</v>
      </c>
      <c r="F291" s="130"/>
      <c r="G291" s="78">
        <f>G292</f>
        <v>2290652</v>
      </c>
      <c r="H291" s="78">
        <f>H292</f>
        <v>2290652</v>
      </c>
    </row>
    <row r="292" spans="1:8" ht="67.5" customHeight="1">
      <c r="A292" s="322" t="s">
        <v>538</v>
      </c>
      <c r="B292" s="118" t="s">
        <v>323</v>
      </c>
      <c r="C292" s="122" t="s">
        <v>50</v>
      </c>
      <c r="D292" s="122" t="s">
        <v>44</v>
      </c>
      <c r="E292" s="126" t="s">
        <v>12</v>
      </c>
      <c r="F292" s="130"/>
      <c r="G292" s="78">
        <f>G293</f>
        <v>2290652</v>
      </c>
      <c r="H292" s="78">
        <f>H293</f>
        <v>2290652</v>
      </c>
    </row>
    <row r="293" spans="1:8" ht="30.75">
      <c r="A293" s="320" t="s">
        <v>55</v>
      </c>
      <c r="B293" s="127" t="s">
        <v>323</v>
      </c>
      <c r="C293" s="119" t="s">
        <v>50</v>
      </c>
      <c r="D293" s="119" t="s">
        <v>44</v>
      </c>
      <c r="E293" s="128" t="s">
        <v>12</v>
      </c>
      <c r="F293" s="130">
        <v>600</v>
      </c>
      <c r="G293" s="82">
        <v>2290652</v>
      </c>
      <c r="H293" s="82">
        <v>2290652</v>
      </c>
    </row>
    <row r="294" spans="1:8" ht="30.75">
      <c r="A294" s="322" t="s">
        <v>288</v>
      </c>
      <c r="B294" s="118" t="s">
        <v>323</v>
      </c>
      <c r="C294" s="122" t="s">
        <v>50</v>
      </c>
      <c r="D294" s="122" t="s">
        <v>44</v>
      </c>
      <c r="E294" s="126" t="s">
        <v>513</v>
      </c>
      <c r="F294" s="133"/>
      <c r="G294" s="78">
        <f>G295</f>
        <v>2356951</v>
      </c>
      <c r="H294" s="78">
        <f>H295</f>
        <v>2356951</v>
      </c>
    </row>
    <row r="295" spans="1:8" ht="30.75">
      <c r="A295" s="322" t="s">
        <v>289</v>
      </c>
      <c r="B295" s="118" t="s">
        <v>323</v>
      </c>
      <c r="C295" s="122" t="s">
        <v>50</v>
      </c>
      <c r="D295" s="122" t="s">
        <v>44</v>
      </c>
      <c r="E295" s="126" t="s">
        <v>290</v>
      </c>
      <c r="F295" s="139"/>
      <c r="G295" s="78">
        <f>G296</f>
        <v>2356951</v>
      </c>
      <c r="H295" s="78">
        <f>H296</f>
        <v>2356951</v>
      </c>
    </row>
    <row r="296" spans="1:8" ht="30.75">
      <c r="A296" s="320" t="s">
        <v>55</v>
      </c>
      <c r="B296" s="127" t="s">
        <v>323</v>
      </c>
      <c r="C296" s="119" t="s">
        <v>50</v>
      </c>
      <c r="D296" s="119" t="s">
        <v>44</v>
      </c>
      <c r="E296" s="128" t="s">
        <v>290</v>
      </c>
      <c r="F296" s="138">
        <v>600</v>
      </c>
      <c r="G296" s="82">
        <v>2356951</v>
      </c>
      <c r="H296" s="82">
        <v>2356951</v>
      </c>
    </row>
    <row r="297" spans="1:8" ht="15">
      <c r="A297" s="319" t="s">
        <v>329</v>
      </c>
      <c r="B297" s="118" t="s">
        <v>323</v>
      </c>
      <c r="C297" s="122" t="s">
        <v>50</v>
      </c>
      <c r="D297" s="150" t="s">
        <v>45</v>
      </c>
      <c r="E297" s="128"/>
      <c r="F297" s="138"/>
      <c r="G297" s="78">
        <f aca="true" t="shared" si="24" ref="G297:H300">G298</f>
        <v>4415441</v>
      </c>
      <c r="H297" s="78">
        <f t="shared" si="24"/>
        <v>4415441</v>
      </c>
    </row>
    <row r="298" spans="1:8" ht="30.75">
      <c r="A298" s="126" t="s">
        <v>653</v>
      </c>
      <c r="B298" s="118" t="s">
        <v>323</v>
      </c>
      <c r="C298" s="122" t="s">
        <v>50</v>
      </c>
      <c r="D298" s="150" t="s">
        <v>45</v>
      </c>
      <c r="E298" s="131" t="s">
        <v>459</v>
      </c>
      <c r="F298" s="138"/>
      <c r="G298" s="78">
        <f t="shared" si="24"/>
        <v>4415441</v>
      </c>
      <c r="H298" s="78">
        <f t="shared" si="24"/>
        <v>4415441</v>
      </c>
    </row>
    <row r="299" spans="1:8" ht="62.25">
      <c r="A299" s="126" t="s">
        <v>655</v>
      </c>
      <c r="B299" s="118" t="s">
        <v>323</v>
      </c>
      <c r="C299" s="122" t="s">
        <v>50</v>
      </c>
      <c r="D299" s="150" t="s">
        <v>45</v>
      </c>
      <c r="E299" s="131" t="s">
        <v>474</v>
      </c>
      <c r="F299" s="133"/>
      <c r="G299" s="78">
        <f t="shared" si="24"/>
        <v>4415441</v>
      </c>
      <c r="H299" s="78">
        <f t="shared" si="24"/>
        <v>4415441</v>
      </c>
    </row>
    <row r="300" spans="1:8" ht="30.75">
      <c r="A300" s="126" t="s">
        <v>291</v>
      </c>
      <c r="B300" s="118" t="s">
        <v>323</v>
      </c>
      <c r="C300" s="122" t="s">
        <v>50</v>
      </c>
      <c r="D300" s="150" t="s">
        <v>45</v>
      </c>
      <c r="E300" s="126" t="s">
        <v>514</v>
      </c>
      <c r="F300" s="139"/>
      <c r="G300" s="78">
        <f t="shared" si="24"/>
        <v>4415441</v>
      </c>
      <c r="H300" s="78">
        <f t="shared" si="24"/>
        <v>4415441</v>
      </c>
    </row>
    <row r="301" spans="1:8" ht="30.75">
      <c r="A301" s="320" t="s">
        <v>195</v>
      </c>
      <c r="B301" s="127" t="s">
        <v>323</v>
      </c>
      <c r="C301" s="119" t="s">
        <v>50</v>
      </c>
      <c r="D301" s="151" t="s">
        <v>45</v>
      </c>
      <c r="E301" s="120" t="s">
        <v>292</v>
      </c>
      <c r="F301" s="139"/>
      <c r="G301" s="82">
        <f>G302+G303</f>
        <v>4415441</v>
      </c>
      <c r="H301" s="82">
        <f>H302+H303</f>
        <v>4415441</v>
      </c>
    </row>
    <row r="302" spans="1:8" ht="62.25">
      <c r="A302" s="320" t="s">
        <v>54</v>
      </c>
      <c r="B302" s="127" t="s">
        <v>323</v>
      </c>
      <c r="C302" s="119" t="s">
        <v>50</v>
      </c>
      <c r="D302" s="151" t="s">
        <v>45</v>
      </c>
      <c r="E302" s="120" t="s">
        <v>292</v>
      </c>
      <c r="F302" s="130">
        <v>100</v>
      </c>
      <c r="G302" s="82">
        <v>4157941</v>
      </c>
      <c r="H302" s="82">
        <v>4157941</v>
      </c>
    </row>
    <row r="303" spans="1:8" ht="30.75">
      <c r="A303" s="320" t="s">
        <v>188</v>
      </c>
      <c r="B303" s="127" t="s">
        <v>323</v>
      </c>
      <c r="C303" s="119" t="s">
        <v>50</v>
      </c>
      <c r="D303" s="151" t="s">
        <v>45</v>
      </c>
      <c r="E303" s="120" t="s">
        <v>292</v>
      </c>
      <c r="F303" s="130">
        <v>200</v>
      </c>
      <c r="G303" s="82">
        <v>257500</v>
      </c>
      <c r="H303" s="82">
        <v>257500</v>
      </c>
    </row>
    <row r="304" spans="1:8" ht="15">
      <c r="A304" s="319" t="s">
        <v>336</v>
      </c>
      <c r="B304" s="118" t="s">
        <v>323</v>
      </c>
      <c r="C304" s="122" t="s">
        <v>50</v>
      </c>
      <c r="D304" s="122" t="s">
        <v>50</v>
      </c>
      <c r="E304" s="131"/>
      <c r="F304" s="130"/>
      <c r="G304" s="78">
        <f aca="true" t="shared" si="25" ref="G304:H306">G305</f>
        <v>1573279</v>
      </c>
      <c r="H304" s="78">
        <f t="shared" si="25"/>
        <v>1573279</v>
      </c>
    </row>
    <row r="305" spans="1:8" ht="62.25">
      <c r="A305" s="126" t="s">
        <v>656</v>
      </c>
      <c r="B305" s="118" t="s">
        <v>323</v>
      </c>
      <c r="C305" s="122" t="s">
        <v>50</v>
      </c>
      <c r="D305" s="122" t="s">
        <v>50</v>
      </c>
      <c r="E305" s="131" t="s">
        <v>460</v>
      </c>
      <c r="F305" s="130"/>
      <c r="G305" s="78">
        <f t="shared" si="25"/>
        <v>1573279</v>
      </c>
      <c r="H305" s="78">
        <f t="shared" si="25"/>
        <v>1573279</v>
      </c>
    </row>
    <row r="306" spans="1:8" ht="78">
      <c r="A306" s="126" t="s">
        <v>658</v>
      </c>
      <c r="B306" s="118" t="s">
        <v>323</v>
      </c>
      <c r="C306" s="122" t="s">
        <v>50</v>
      </c>
      <c r="D306" s="122" t="s">
        <v>50</v>
      </c>
      <c r="E306" s="131" t="s">
        <v>472</v>
      </c>
      <c r="F306" s="133"/>
      <c r="G306" s="78">
        <f t="shared" si="25"/>
        <v>1573279</v>
      </c>
      <c r="H306" s="78">
        <f t="shared" si="25"/>
        <v>1573279</v>
      </c>
    </row>
    <row r="307" spans="1:8" ht="30.75">
      <c r="A307" s="319" t="s">
        <v>242</v>
      </c>
      <c r="B307" s="118" t="s">
        <v>323</v>
      </c>
      <c r="C307" s="122" t="s">
        <v>50</v>
      </c>
      <c r="D307" s="122" t="s">
        <v>50</v>
      </c>
      <c r="E307" s="126" t="s">
        <v>517</v>
      </c>
      <c r="F307" s="133"/>
      <c r="G307" s="78">
        <f>G308+G310</f>
        <v>1573279</v>
      </c>
      <c r="H307" s="78">
        <f>H308+H310</f>
        <v>1573279</v>
      </c>
    </row>
    <row r="308" spans="1:8" ht="30.75">
      <c r="A308" s="319" t="s">
        <v>195</v>
      </c>
      <c r="B308" s="118" t="s">
        <v>323</v>
      </c>
      <c r="C308" s="122" t="s">
        <v>50</v>
      </c>
      <c r="D308" s="122" t="s">
        <v>50</v>
      </c>
      <c r="E308" s="126" t="s">
        <v>256</v>
      </c>
      <c r="F308" s="133"/>
      <c r="G308" s="78">
        <f>G309</f>
        <v>1310369</v>
      </c>
      <c r="H308" s="78">
        <f>H309</f>
        <v>1310369</v>
      </c>
    </row>
    <row r="309" spans="1:8" ht="30.75">
      <c r="A309" s="320" t="s">
        <v>55</v>
      </c>
      <c r="B309" s="127" t="s">
        <v>323</v>
      </c>
      <c r="C309" s="119" t="s">
        <v>50</v>
      </c>
      <c r="D309" s="119" t="s">
        <v>50</v>
      </c>
      <c r="E309" s="128" t="s">
        <v>256</v>
      </c>
      <c r="F309" s="130">
        <v>600</v>
      </c>
      <c r="G309" s="82">
        <v>1310369</v>
      </c>
      <c r="H309" s="82">
        <v>1310369</v>
      </c>
    </row>
    <row r="310" spans="1:8" ht="30.75">
      <c r="A310" s="319" t="s">
        <v>243</v>
      </c>
      <c r="B310" s="118" t="s">
        <v>323</v>
      </c>
      <c r="C310" s="122" t="s">
        <v>50</v>
      </c>
      <c r="D310" s="122" t="s">
        <v>50</v>
      </c>
      <c r="E310" s="126" t="s">
        <v>245</v>
      </c>
      <c r="F310" s="133"/>
      <c r="G310" s="78">
        <f>G311</f>
        <v>262910</v>
      </c>
      <c r="H310" s="78">
        <f>H311</f>
        <v>262910</v>
      </c>
    </row>
    <row r="311" spans="1:8" ht="30.75">
      <c r="A311" s="320" t="s">
        <v>55</v>
      </c>
      <c r="B311" s="127" t="s">
        <v>323</v>
      </c>
      <c r="C311" s="119" t="s">
        <v>50</v>
      </c>
      <c r="D311" s="119" t="s">
        <v>50</v>
      </c>
      <c r="E311" s="128" t="s">
        <v>245</v>
      </c>
      <c r="F311" s="130">
        <v>600</v>
      </c>
      <c r="G311" s="82">
        <v>262910</v>
      </c>
      <c r="H311" s="82">
        <v>262910</v>
      </c>
    </row>
    <row r="312" spans="1:8" ht="15">
      <c r="A312" s="319" t="s">
        <v>19</v>
      </c>
      <c r="B312" s="118" t="s">
        <v>323</v>
      </c>
      <c r="C312" s="122" t="s">
        <v>50</v>
      </c>
      <c r="D312" s="122" t="s">
        <v>48</v>
      </c>
      <c r="E312" s="131"/>
      <c r="F312" s="130"/>
      <c r="G312" s="78">
        <f>G313</f>
        <v>5136488</v>
      </c>
      <c r="H312" s="78">
        <f>H313</f>
        <v>5136488</v>
      </c>
    </row>
    <row r="313" spans="1:8" ht="30.75">
      <c r="A313" s="126" t="s">
        <v>653</v>
      </c>
      <c r="B313" s="118" t="s">
        <v>323</v>
      </c>
      <c r="C313" s="122" t="s">
        <v>50</v>
      </c>
      <c r="D313" s="122" t="s">
        <v>48</v>
      </c>
      <c r="E313" s="131" t="s">
        <v>459</v>
      </c>
      <c r="F313" s="133"/>
      <c r="G313" s="78">
        <f>G314+G320</f>
        <v>5136488</v>
      </c>
      <c r="H313" s="78">
        <f>H314+H320</f>
        <v>5136488</v>
      </c>
    </row>
    <row r="314" spans="1:8" ht="62.25">
      <c r="A314" s="126" t="s">
        <v>659</v>
      </c>
      <c r="B314" s="118" t="s">
        <v>323</v>
      </c>
      <c r="C314" s="122" t="s">
        <v>50</v>
      </c>
      <c r="D314" s="122" t="s">
        <v>48</v>
      </c>
      <c r="E314" s="131" t="s">
        <v>471</v>
      </c>
      <c r="F314" s="133"/>
      <c r="G314" s="78">
        <f>G315</f>
        <v>5111704</v>
      </c>
      <c r="H314" s="78">
        <f>H315</f>
        <v>5111704</v>
      </c>
    </row>
    <row r="315" spans="1:8" ht="66" customHeight="1">
      <c r="A315" s="322" t="s">
        <v>660</v>
      </c>
      <c r="B315" s="118" t="s">
        <v>323</v>
      </c>
      <c r="C315" s="122" t="s">
        <v>50</v>
      </c>
      <c r="D315" s="122" t="s">
        <v>48</v>
      </c>
      <c r="E315" s="126" t="s">
        <v>518</v>
      </c>
      <c r="F315" s="139"/>
      <c r="G315" s="78">
        <f>G316</f>
        <v>5111704</v>
      </c>
      <c r="H315" s="78">
        <f>H316</f>
        <v>5111704</v>
      </c>
    </row>
    <row r="316" spans="1:8" ht="30.75">
      <c r="A316" s="320" t="s">
        <v>195</v>
      </c>
      <c r="B316" s="127" t="s">
        <v>323</v>
      </c>
      <c r="C316" s="119" t="s">
        <v>50</v>
      </c>
      <c r="D316" s="119" t="s">
        <v>48</v>
      </c>
      <c r="E316" s="128" t="s">
        <v>294</v>
      </c>
      <c r="F316" s="138"/>
      <c r="G316" s="78">
        <f>G317+G318+G319</f>
        <v>5111704</v>
      </c>
      <c r="H316" s="78">
        <f>H317+H318+H319</f>
        <v>5111704</v>
      </c>
    </row>
    <row r="317" spans="1:8" ht="62.25">
      <c r="A317" s="320" t="s">
        <v>54</v>
      </c>
      <c r="B317" s="127" t="s">
        <v>323</v>
      </c>
      <c r="C317" s="119" t="s">
        <v>50</v>
      </c>
      <c r="D317" s="119" t="s">
        <v>48</v>
      </c>
      <c r="E317" s="128" t="s">
        <v>294</v>
      </c>
      <c r="F317" s="130">
        <v>100</v>
      </c>
      <c r="G317" s="82">
        <v>4803204</v>
      </c>
      <c r="H317" s="82">
        <v>4803204</v>
      </c>
    </row>
    <row r="318" spans="1:8" ht="30.75">
      <c r="A318" s="320" t="s">
        <v>188</v>
      </c>
      <c r="B318" s="127" t="s">
        <v>323</v>
      </c>
      <c r="C318" s="119" t="s">
        <v>50</v>
      </c>
      <c r="D318" s="119" t="s">
        <v>48</v>
      </c>
      <c r="E318" s="128" t="s">
        <v>294</v>
      </c>
      <c r="F318" s="130">
        <v>200</v>
      </c>
      <c r="G318" s="82">
        <v>307607</v>
      </c>
      <c r="H318" s="82">
        <v>307607</v>
      </c>
    </row>
    <row r="319" spans="1:8" ht="15">
      <c r="A319" s="320" t="s">
        <v>311</v>
      </c>
      <c r="B319" s="127" t="s">
        <v>323</v>
      </c>
      <c r="C319" s="119" t="s">
        <v>50</v>
      </c>
      <c r="D319" s="119" t="s">
        <v>48</v>
      </c>
      <c r="E319" s="128" t="s">
        <v>294</v>
      </c>
      <c r="F319" s="130">
        <v>800</v>
      </c>
      <c r="G319" s="82">
        <v>893</v>
      </c>
      <c r="H319" s="82">
        <v>893</v>
      </c>
    </row>
    <row r="320" spans="1:8" ht="30.75">
      <c r="A320" s="322" t="s">
        <v>293</v>
      </c>
      <c r="B320" s="118" t="s">
        <v>323</v>
      </c>
      <c r="C320" s="122" t="s">
        <v>50</v>
      </c>
      <c r="D320" s="122" t="s">
        <v>48</v>
      </c>
      <c r="E320" s="126" t="s">
        <v>519</v>
      </c>
      <c r="F320" s="133"/>
      <c r="G320" s="78">
        <f>G321</f>
        <v>24784</v>
      </c>
      <c r="H320" s="78">
        <f>H321</f>
        <v>24784</v>
      </c>
    </row>
    <row r="321" spans="1:8" ht="46.5">
      <c r="A321" s="128" t="s">
        <v>258</v>
      </c>
      <c r="B321" s="127" t="s">
        <v>323</v>
      </c>
      <c r="C321" s="119" t="s">
        <v>50</v>
      </c>
      <c r="D321" s="119" t="s">
        <v>48</v>
      </c>
      <c r="E321" s="128" t="s">
        <v>295</v>
      </c>
      <c r="F321" s="138"/>
      <c r="G321" s="82">
        <f>G322</f>
        <v>24784</v>
      </c>
      <c r="H321" s="82">
        <f>H322</f>
        <v>24784</v>
      </c>
    </row>
    <row r="322" spans="1:8" ht="62.25">
      <c r="A322" s="320" t="s">
        <v>54</v>
      </c>
      <c r="B322" s="127" t="s">
        <v>323</v>
      </c>
      <c r="C322" s="119" t="s">
        <v>50</v>
      </c>
      <c r="D322" s="119" t="s">
        <v>48</v>
      </c>
      <c r="E322" s="128" t="s">
        <v>295</v>
      </c>
      <c r="F322" s="130">
        <v>100</v>
      </c>
      <c r="G322" s="82">
        <v>24784</v>
      </c>
      <c r="H322" s="82">
        <v>24784</v>
      </c>
    </row>
    <row r="323" spans="1:8" ht="15">
      <c r="A323" s="319" t="s">
        <v>201</v>
      </c>
      <c r="B323" s="118" t="s">
        <v>323</v>
      </c>
      <c r="C323" s="122" t="s">
        <v>52</v>
      </c>
      <c r="D323" s="122"/>
      <c r="E323" s="131"/>
      <c r="F323" s="130"/>
      <c r="G323" s="78">
        <f>G324+G330</f>
        <v>8896791</v>
      </c>
      <c r="H323" s="78">
        <f>H324+H330</f>
        <v>8896791</v>
      </c>
    </row>
    <row r="324" spans="1:8" ht="15">
      <c r="A324" s="319" t="s">
        <v>333</v>
      </c>
      <c r="B324" s="118" t="s">
        <v>323</v>
      </c>
      <c r="C324" s="122" t="s">
        <v>52</v>
      </c>
      <c r="D324" s="122" t="s">
        <v>45</v>
      </c>
      <c r="E324" s="131"/>
      <c r="F324" s="130"/>
      <c r="G324" s="78">
        <f>G325</f>
        <v>8527962</v>
      </c>
      <c r="H324" s="78">
        <f>H325</f>
        <v>8527962</v>
      </c>
    </row>
    <row r="325" spans="1:8" ht="30.75">
      <c r="A325" s="126" t="s">
        <v>653</v>
      </c>
      <c r="B325" s="118" t="s">
        <v>323</v>
      </c>
      <c r="C325" s="122" t="s">
        <v>52</v>
      </c>
      <c r="D325" s="122" t="s">
        <v>45</v>
      </c>
      <c r="E325" s="131" t="s">
        <v>459</v>
      </c>
      <c r="F325" s="133"/>
      <c r="G325" s="78">
        <f>G326</f>
        <v>8527962</v>
      </c>
      <c r="H325" s="78">
        <f>H326</f>
        <v>8527962</v>
      </c>
    </row>
    <row r="326" spans="1:8" ht="46.5">
      <c r="A326" s="126" t="s">
        <v>654</v>
      </c>
      <c r="B326" s="118" t="s">
        <v>323</v>
      </c>
      <c r="C326" s="122" t="s">
        <v>52</v>
      </c>
      <c r="D326" s="122" t="s">
        <v>45</v>
      </c>
      <c r="E326" s="131" t="s">
        <v>467</v>
      </c>
      <c r="F326" s="133"/>
      <c r="G326" s="78">
        <f>G328</f>
        <v>8527962</v>
      </c>
      <c r="H326" s="78">
        <f>H328</f>
        <v>8527962</v>
      </c>
    </row>
    <row r="327" spans="1:8" ht="46.5">
      <c r="A327" s="322" t="s">
        <v>285</v>
      </c>
      <c r="B327" s="118" t="s">
        <v>323</v>
      </c>
      <c r="C327" s="122" t="s">
        <v>52</v>
      </c>
      <c r="D327" s="122" t="s">
        <v>45</v>
      </c>
      <c r="E327" s="126" t="s">
        <v>526</v>
      </c>
      <c r="F327" s="130"/>
      <c r="G327" s="78">
        <f>G328</f>
        <v>8527962</v>
      </c>
      <c r="H327" s="78">
        <f>H328</f>
        <v>8527962</v>
      </c>
    </row>
    <row r="328" spans="1:8" ht="78">
      <c r="A328" s="322" t="s">
        <v>27</v>
      </c>
      <c r="B328" s="118" t="s">
        <v>323</v>
      </c>
      <c r="C328" s="122" t="s">
        <v>52</v>
      </c>
      <c r="D328" s="122" t="s">
        <v>45</v>
      </c>
      <c r="E328" s="126" t="s">
        <v>286</v>
      </c>
      <c r="F328" s="139"/>
      <c r="G328" s="78">
        <f>G329</f>
        <v>8527962</v>
      </c>
      <c r="H328" s="78">
        <f>H329</f>
        <v>8527962</v>
      </c>
    </row>
    <row r="329" spans="1:8" ht="15">
      <c r="A329" s="320" t="s">
        <v>332</v>
      </c>
      <c r="B329" s="127" t="s">
        <v>323</v>
      </c>
      <c r="C329" s="119" t="s">
        <v>52</v>
      </c>
      <c r="D329" s="119" t="s">
        <v>45</v>
      </c>
      <c r="E329" s="128" t="s">
        <v>286</v>
      </c>
      <c r="F329" s="130">
        <v>300</v>
      </c>
      <c r="G329" s="82">
        <v>8527962</v>
      </c>
      <c r="H329" s="82">
        <v>8527962</v>
      </c>
    </row>
    <row r="330" spans="1:8" ht="15">
      <c r="A330" s="319" t="s">
        <v>202</v>
      </c>
      <c r="B330" s="118" t="s">
        <v>323</v>
      </c>
      <c r="C330" s="122" t="s">
        <v>52</v>
      </c>
      <c r="D330" s="122" t="s">
        <v>46</v>
      </c>
      <c r="E330" s="131"/>
      <c r="F330" s="133"/>
      <c r="G330" s="78">
        <f aca="true" t="shared" si="26" ref="G330:H334">G331</f>
        <v>368829</v>
      </c>
      <c r="H330" s="78">
        <f t="shared" si="26"/>
        <v>368829</v>
      </c>
    </row>
    <row r="331" spans="1:8" ht="30.75">
      <c r="A331" s="126" t="s">
        <v>653</v>
      </c>
      <c r="B331" s="118" t="s">
        <v>323</v>
      </c>
      <c r="C331" s="122" t="s">
        <v>52</v>
      </c>
      <c r="D331" s="122" t="s">
        <v>46</v>
      </c>
      <c r="E331" s="131" t="s">
        <v>459</v>
      </c>
      <c r="F331" s="133"/>
      <c r="G331" s="78">
        <f t="shared" si="26"/>
        <v>368829</v>
      </c>
      <c r="H331" s="78">
        <f t="shared" si="26"/>
        <v>368829</v>
      </c>
    </row>
    <row r="332" spans="1:8" ht="46.5">
      <c r="A332" s="126" t="s">
        <v>668</v>
      </c>
      <c r="B332" s="118" t="s">
        <v>323</v>
      </c>
      <c r="C332" s="122" t="s">
        <v>52</v>
      </c>
      <c r="D332" s="122" t="s">
        <v>46</v>
      </c>
      <c r="E332" s="131" t="s">
        <v>467</v>
      </c>
      <c r="F332" s="133"/>
      <c r="G332" s="78">
        <f t="shared" si="26"/>
        <v>368829</v>
      </c>
      <c r="H332" s="78">
        <f t="shared" si="26"/>
        <v>368829</v>
      </c>
    </row>
    <row r="333" spans="1:8" ht="15">
      <c r="A333" s="322" t="s">
        <v>279</v>
      </c>
      <c r="B333" s="118" t="s">
        <v>323</v>
      </c>
      <c r="C333" s="122" t="s">
        <v>52</v>
      </c>
      <c r="D333" s="122" t="s">
        <v>46</v>
      </c>
      <c r="E333" s="126" t="s">
        <v>510</v>
      </c>
      <c r="F333" s="139"/>
      <c r="G333" s="78">
        <f t="shared" si="26"/>
        <v>368829</v>
      </c>
      <c r="H333" s="78">
        <f t="shared" si="26"/>
        <v>368829</v>
      </c>
    </row>
    <row r="334" spans="1:8" ht="15">
      <c r="A334" s="320" t="s">
        <v>40</v>
      </c>
      <c r="B334" s="127" t="s">
        <v>323</v>
      </c>
      <c r="C334" s="119" t="s">
        <v>52</v>
      </c>
      <c r="D334" s="119" t="s">
        <v>46</v>
      </c>
      <c r="E334" s="128" t="s">
        <v>296</v>
      </c>
      <c r="F334" s="138"/>
      <c r="G334" s="82">
        <f t="shared" si="26"/>
        <v>368829</v>
      </c>
      <c r="H334" s="82">
        <f t="shared" si="26"/>
        <v>368829</v>
      </c>
    </row>
    <row r="335" spans="1:8" ht="15">
      <c r="A335" s="320" t="s">
        <v>332</v>
      </c>
      <c r="B335" s="127" t="s">
        <v>323</v>
      </c>
      <c r="C335" s="119" t="s">
        <v>52</v>
      </c>
      <c r="D335" s="119" t="s">
        <v>46</v>
      </c>
      <c r="E335" s="128" t="s">
        <v>296</v>
      </c>
      <c r="F335" s="130">
        <v>300</v>
      </c>
      <c r="G335" s="82">
        <v>368829</v>
      </c>
      <c r="H335" s="82">
        <v>368829</v>
      </c>
    </row>
    <row r="336" spans="1:8" ht="34.5" customHeight="1">
      <c r="A336" s="319" t="s">
        <v>161</v>
      </c>
      <c r="B336" s="118" t="s">
        <v>21</v>
      </c>
      <c r="C336" s="122"/>
      <c r="D336" s="122"/>
      <c r="E336" s="131"/>
      <c r="F336" s="130"/>
      <c r="G336" s="78">
        <f>G337+G360</f>
        <v>30014211</v>
      </c>
      <c r="H336" s="78">
        <f>H337+H360</f>
        <v>30014211</v>
      </c>
    </row>
    <row r="337" spans="1:8" ht="15">
      <c r="A337" s="319" t="s">
        <v>334</v>
      </c>
      <c r="B337" s="118" t="s">
        <v>21</v>
      </c>
      <c r="C337" s="122" t="s">
        <v>51</v>
      </c>
      <c r="D337" s="122"/>
      <c r="E337" s="131"/>
      <c r="F337" s="130"/>
      <c r="G337" s="78">
        <f>G338+G350</f>
        <v>28997240</v>
      </c>
      <c r="H337" s="78">
        <f>H338+H350</f>
        <v>28997240</v>
      </c>
    </row>
    <row r="338" spans="1:8" ht="15">
      <c r="A338" s="319" t="s">
        <v>20</v>
      </c>
      <c r="B338" s="118" t="s">
        <v>21</v>
      </c>
      <c r="C338" s="122" t="s">
        <v>51</v>
      </c>
      <c r="D338" s="122" t="s">
        <v>43</v>
      </c>
      <c r="E338" s="131"/>
      <c r="F338" s="130"/>
      <c r="G338" s="78">
        <f>G339</f>
        <v>27425550</v>
      </c>
      <c r="H338" s="78">
        <f>H339</f>
        <v>27425550</v>
      </c>
    </row>
    <row r="339" spans="1:8" ht="30.75">
      <c r="A339" s="126" t="s">
        <v>679</v>
      </c>
      <c r="B339" s="118" t="s">
        <v>21</v>
      </c>
      <c r="C339" s="122" t="s">
        <v>51</v>
      </c>
      <c r="D339" s="122" t="s">
        <v>43</v>
      </c>
      <c r="E339" s="131" t="s">
        <v>461</v>
      </c>
      <c r="F339" s="130"/>
      <c r="G339" s="78">
        <f>G340+G344</f>
        <v>27425550</v>
      </c>
      <c r="H339" s="78">
        <f>H340+H344</f>
        <v>27425550</v>
      </c>
    </row>
    <row r="340" spans="1:8" ht="46.5">
      <c r="A340" s="126" t="s">
        <v>680</v>
      </c>
      <c r="B340" s="118" t="s">
        <v>21</v>
      </c>
      <c r="C340" s="122" t="s">
        <v>51</v>
      </c>
      <c r="D340" s="122" t="s">
        <v>43</v>
      </c>
      <c r="E340" s="126" t="s">
        <v>470</v>
      </c>
      <c r="F340" s="139"/>
      <c r="G340" s="78">
        <f aca="true" t="shared" si="27" ref="G340:H342">G341</f>
        <v>9519986</v>
      </c>
      <c r="H340" s="78">
        <f t="shared" si="27"/>
        <v>9519986</v>
      </c>
    </row>
    <row r="341" spans="1:8" ht="78">
      <c r="A341" s="126" t="s">
        <v>297</v>
      </c>
      <c r="B341" s="118" t="s">
        <v>21</v>
      </c>
      <c r="C341" s="122" t="s">
        <v>51</v>
      </c>
      <c r="D341" s="122" t="s">
        <v>43</v>
      </c>
      <c r="E341" s="126" t="s">
        <v>520</v>
      </c>
      <c r="F341" s="139"/>
      <c r="G341" s="78">
        <f t="shared" si="27"/>
        <v>9519986</v>
      </c>
      <c r="H341" s="78">
        <f t="shared" si="27"/>
        <v>9519986</v>
      </c>
    </row>
    <row r="342" spans="1:8" ht="30.75">
      <c r="A342" s="320" t="s">
        <v>195</v>
      </c>
      <c r="B342" s="127" t="s">
        <v>21</v>
      </c>
      <c r="C342" s="119" t="s">
        <v>51</v>
      </c>
      <c r="D342" s="119" t="s">
        <v>43</v>
      </c>
      <c r="E342" s="128" t="s">
        <v>298</v>
      </c>
      <c r="F342" s="138"/>
      <c r="G342" s="82">
        <f t="shared" si="27"/>
        <v>9519986</v>
      </c>
      <c r="H342" s="82">
        <f t="shared" si="27"/>
        <v>9519986</v>
      </c>
    </row>
    <row r="343" spans="1:8" ht="30.75">
      <c r="A343" s="320" t="s">
        <v>55</v>
      </c>
      <c r="B343" s="127" t="s">
        <v>21</v>
      </c>
      <c r="C343" s="119" t="s">
        <v>51</v>
      </c>
      <c r="D343" s="119" t="s">
        <v>43</v>
      </c>
      <c r="E343" s="128" t="s">
        <v>298</v>
      </c>
      <c r="F343" s="138">
        <v>600</v>
      </c>
      <c r="G343" s="82">
        <v>9519986</v>
      </c>
      <c r="H343" s="82">
        <v>9519986</v>
      </c>
    </row>
    <row r="344" spans="1:8" ht="46.5">
      <c r="A344" s="126" t="s">
        <v>681</v>
      </c>
      <c r="B344" s="118" t="s">
        <v>21</v>
      </c>
      <c r="C344" s="122" t="s">
        <v>51</v>
      </c>
      <c r="D344" s="122" t="s">
        <v>43</v>
      </c>
      <c r="E344" s="131" t="s">
        <v>469</v>
      </c>
      <c r="F344" s="130"/>
      <c r="G344" s="78">
        <f>G345</f>
        <v>17905564</v>
      </c>
      <c r="H344" s="78">
        <f>H345</f>
        <v>17905564</v>
      </c>
    </row>
    <row r="345" spans="1:8" ht="15">
      <c r="A345" s="322" t="s">
        <v>299</v>
      </c>
      <c r="B345" s="118" t="s">
        <v>21</v>
      </c>
      <c r="C345" s="122" t="s">
        <v>51</v>
      </c>
      <c r="D345" s="122" t="s">
        <v>43</v>
      </c>
      <c r="E345" s="126" t="s">
        <v>521</v>
      </c>
      <c r="F345" s="138"/>
      <c r="G345" s="78">
        <f>G346</f>
        <v>17905564</v>
      </c>
      <c r="H345" s="78">
        <f>H346</f>
        <v>17905564</v>
      </c>
    </row>
    <row r="346" spans="1:8" ht="30.75">
      <c r="A346" s="320" t="s">
        <v>195</v>
      </c>
      <c r="B346" s="127" t="s">
        <v>21</v>
      </c>
      <c r="C346" s="119" t="s">
        <v>51</v>
      </c>
      <c r="D346" s="119" t="s">
        <v>43</v>
      </c>
      <c r="E346" s="128" t="s">
        <v>300</v>
      </c>
      <c r="F346" s="138"/>
      <c r="G346" s="82">
        <f>G347+G348+G349</f>
        <v>17905564</v>
      </c>
      <c r="H346" s="82">
        <f>H347+H348+H349</f>
        <v>17905564</v>
      </c>
    </row>
    <row r="347" spans="1:8" ht="62.25">
      <c r="A347" s="320" t="s">
        <v>54</v>
      </c>
      <c r="B347" s="127" t="s">
        <v>21</v>
      </c>
      <c r="C347" s="119" t="s">
        <v>51</v>
      </c>
      <c r="D347" s="119" t="s">
        <v>43</v>
      </c>
      <c r="E347" s="128" t="s">
        <v>300</v>
      </c>
      <c r="F347" s="138">
        <v>100</v>
      </c>
      <c r="G347" s="82">
        <v>16455547</v>
      </c>
      <c r="H347" s="82">
        <v>16455547</v>
      </c>
    </row>
    <row r="348" spans="1:8" ht="30.75">
      <c r="A348" s="320" t="s">
        <v>188</v>
      </c>
      <c r="B348" s="127" t="s">
        <v>21</v>
      </c>
      <c r="C348" s="119" t="s">
        <v>51</v>
      </c>
      <c r="D348" s="119" t="s">
        <v>43</v>
      </c>
      <c r="E348" s="128" t="s">
        <v>300</v>
      </c>
      <c r="F348" s="138">
        <v>200</v>
      </c>
      <c r="G348" s="82">
        <v>1352517</v>
      </c>
      <c r="H348" s="82">
        <v>1352517</v>
      </c>
    </row>
    <row r="349" spans="1:8" ht="15">
      <c r="A349" s="320" t="s">
        <v>311</v>
      </c>
      <c r="B349" s="127" t="s">
        <v>21</v>
      </c>
      <c r="C349" s="119" t="s">
        <v>51</v>
      </c>
      <c r="D349" s="119" t="s">
        <v>43</v>
      </c>
      <c r="E349" s="128" t="s">
        <v>300</v>
      </c>
      <c r="F349" s="138">
        <v>800</v>
      </c>
      <c r="G349" s="82">
        <v>97500</v>
      </c>
      <c r="H349" s="82">
        <v>97500</v>
      </c>
    </row>
    <row r="350" spans="1:8" ht="15">
      <c r="A350" s="319" t="s">
        <v>189</v>
      </c>
      <c r="B350" s="118" t="s">
        <v>21</v>
      </c>
      <c r="C350" s="122" t="s">
        <v>51</v>
      </c>
      <c r="D350" s="122" t="s">
        <v>46</v>
      </c>
      <c r="E350" s="131"/>
      <c r="F350" s="130"/>
      <c r="G350" s="78">
        <f>G351</f>
        <v>1571690</v>
      </c>
      <c r="H350" s="78">
        <f>H351</f>
        <v>1571690</v>
      </c>
    </row>
    <row r="351" spans="1:8" ht="30.75">
      <c r="A351" s="126" t="s">
        <v>679</v>
      </c>
      <c r="B351" s="118" t="s">
        <v>21</v>
      </c>
      <c r="C351" s="122" t="s">
        <v>51</v>
      </c>
      <c r="D351" s="122" t="s">
        <v>46</v>
      </c>
      <c r="E351" s="131" t="s">
        <v>461</v>
      </c>
      <c r="F351" s="133"/>
      <c r="G351" s="78">
        <f>G352</f>
        <v>1571690</v>
      </c>
      <c r="H351" s="78">
        <f>H352</f>
        <v>1571690</v>
      </c>
    </row>
    <row r="352" spans="1:8" ht="62.25">
      <c r="A352" s="126" t="s">
        <v>682</v>
      </c>
      <c r="B352" s="118" t="s">
        <v>21</v>
      </c>
      <c r="C352" s="122" t="s">
        <v>51</v>
      </c>
      <c r="D352" s="122" t="s">
        <v>46</v>
      </c>
      <c r="E352" s="126" t="s">
        <v>468</v>
      </c>
      <c r="F352" s="130"/>
      <c r="G352" s="78">
        <f>G354+G358</f>
        <v>1571690</v>
      </c>
      <c r="H352" s="78">
        <f>H354+H358</f>
        <v>1571690</v>
      </c>
    </row>
    <row r="353" spans="1:8" ht="30.75">
      <c r="A353" s="322" t="s">
        <v>301</v>
      </c>
      <c r="B353" s="118" t="s">
        <v>21</v>
      </c>
      <c r="C353" s="122" t="s">
        <v>51</v>
      </c>
      <c r="D353" s="122" t="s">
        <v>46</v>
      </c>
      <c r="E353" s="126" t="s">
        <v>522</v>
      </c>
      <c r="F353" s="139"/>
      <c r="G353" s="78">
        <f>G354</f>
        <v>1518818</v>
      </c>
      <c r="H353" s="78">
        <f>H354</f>
        <v>1518818</v>
      </c>
    </row>
    <row r="354" spans="1:8" ht="30.75">
      <c r="A354" s="320" t="s">
        <v>195</v>
      </c>
      <c r="B354" s="127" t="s">
        <v>21</v>
      </c>
      <c r="C354" s="119" t="s">
        <v>51</v>
      </c>
      <c r="D354" s="119" t="s">
        <v>46</v>
      </c>
      <c r="E354" s="120" t="s">
        <v>302</v>
      </c>
      <c r="F354" s="139"/>
      <c r="G354" s="82">
        <f>G355+G356</f>
        <v>1518818</v>
      </c>
      <c r="H354" s="82">
        <f>H355+H356</f>
        <v>1518818</v>
      </c>
    </row>
    <row r="355" spans="1:8" ht="62.25">
      <c r="A355" s="320" t="s">
        <v>54</v>
      </c>
      <c r="B355" s="127" t="s">
        <v>21</v>
      </c>
      <c r="C355" s="119" t="s">
        <v>51</v>
      </c>
      <c r="D355" s="119" t="s">
        <v>46</v>
      </c>
      <c r="E355" s="120" t="s">
        <v>302</v>
      </c>
      <c r="F355" s="138">
        <v>100</v>
      </c>
      <c r="G355" s="82">
        <v>1379418</v>
      </c>
      <c r="H355" s="82">
        <v>1379418</v>
      </c>
    </row>
    <row r="356" spans="1:8" ht="30.75">
      <c r="A356" s="320" t="s">
        <v>188</v>
      </c>
      <c r="B356" s="127" t="s">
        <v>21</v>
      </c>
      <c r="C356" s="119" t="s">
        <v>51</v>
      </c>
      <c r="D356" s="119" t="s">
        <v>46</v>
      </c>
      <c r="E356" s="120" t="s">
        <v>302</v>
      </c>
      <c r="F356" s="138">
        <v>200</v>
      </c>
      <c r="G356" s="82">
        <v>139400</v>
      </c>
      <c r="H356" s="82">
        <v>139400</v>
      </c>
    </row>
    <row r="357" spans="1:8" ht="30.75">
      <c r="A357" s="322" t="s">
        <v>303</v>
      </c>
      <c r="B357" s="118" t="s">
        <v>21</v>
      </c>
      <c r="C357" s="122" t="s">
        <v>51</v>
      </c>
      <c r="D357" s="122" t="s">
        <v>46</v>
      </c>
      <c r="E357" s="126" t="s">
        <v>523</v>
      </c>
      <c r="F357" s="139"/>
      <c r="G357" s="78">
        <f>G358</f>
        <v>52872</v>
      </c>
      <c r="H357" s="78">
        <f>H358</f>
        <v>52872</v>
      </c>
    </row>
    <row r="358" spans="1:8" ht="50.25" customHeight="1">
      <c r="A358" s="320" t="s">
        <v>304</v>
      </c>
      <c r="B358" s="127" t="s">
        <v>21</v>
      </c>
      <c r="C358" s="119" t="s">
        <v>51</v>
      </c>
      <c r="D358" s="119" t="s">
        <v>46</v>
      </c>
      <c r="E358" s="128" t="s">
        <v>305</v>
      </c>
      <c r="F358" s="138"/>
      <c r="G358" s="82">
        <f>G359</f>
        <v>52872</v>
      </c>
      <c r="H358" s="82">
        <f>H359</f>
        <v>52872</v>
      </c>
    </row>
    <row r="359" spans="1:8" ht="62.25">
      <c r="A359" s="320" t="s">
        <v>54</v>
      </c>
      <c r="B359" s="127" t="s">
        <v>21</v>
      </c>
      <c r="C359" s="119" t="s">
        <v>51</v>
      </c>
      <c r="D359" s="119" t="s">
        <v>46</v>
      </c>
      <c r="E359" s="128" t="s">
        <v>305</v>
      </c>
      <c r="F359" s="138">
        <v>100</v>
      </c>
      <c r="G359" s="82">
        <v>52872</v>
      </c>
      <c r="H359" s="82">
        <v>52872</v>
      </c>
    </row>
    <row r="360" spans="1:8" ht="15">
      <c r="A360" s="319" t="s">
        <v>201</v>
      </c>
      <c r="B360" s="118" t="s">
        <v>21</v>
      </c>
      <c r="C360" s="122" t="s">
        <v>52</v>
      </c>
      <c r="D360" s="122"/>
      <c r="E360" s="131"/>
      <c r="F360" s="130"/>
      <c r="G360" s="78">
        <f aca="true" t="shared" si="28" ref="G360:H365">G361</f>
        <v>1016971</v>
      </c>
      <c r="H360" s="78">
        <f t="shared" si="28"/>
        <v>1016971</v>
      </c>
    </row>
    <row r="361" spans="1:8" ht="15">
      <c r="A361" s="319" t="s">
        <v>333</v>
      </c>
      <c r="B361" s="118" t="s">
        <v>21</v>
      </c>
      <c r="C361" s="122" t="s">
        <v>52</v>
      </c>
      <c r="D361" s="122" t="s">
        <v>45</v>
      </c>
      <c r="E361" s="131"/>
      <c r="F361" s="130"/>
      <c r="G361" s="78">
        <f t="shared" si="28"/>
        <v>1016971</v>
      </c>
      <c r="H361" s="78">
        <f t="shared" si="28"/>
        <v>1016971</v>
      </c>
    </row>
    <row r="362" spans="1:8" ht="30.75">
      <c r="A362" s="126" t="s">
        <v>679</v>
      </c>
      <c r="B362" s="118" t="s">
        <v>21</v>
      </c>
      <c r="C362" s="122" t="s">
        <v>52</v>
      </c>
      <c r="D362" s="122" t="s">
        <v>45</v>
      </c>
      <c r="E362" s="131" t="s">
        <v>461</v>
      </c>
      <c r="F362" s="130"/>
      <c r="G362" s="78">
        <f t="shared" si="28"/>
        <v>1016971</v>
      </c>
      <c r="H362" s="78">
        <f t="shared" si="28"/>
        <v>1016971</v>
      </c>
    </row>
    <row r="363" spans="1:8" ht="62.25">
      <c r="A363" s="126" t="s">
        <v>683</v>
      </c>
      <c r="B363" s="118" t="s">
        <v>21</v>
      </c>
      <c r="C363" s="122" t="s">
        <v>52</v>
      </c>
      <c r="D363" s="122" t="s">
        <v>45</v>
      </c>
      <c r="E363" s="126" t="s">
        <v>468</v>
      </c>
      <c r="F363" s="130"/>
      <c r="G363" s="78">
        <f t="shared" si="28"/>
        <v>1016971</v>
      </c>
      <c r="H363" s="78">
        <f t="shared" si="28"/>
        <v>1016971</v>
      </c>
    </row>
    <row r="364" spans="1:8" ht="30.75">
      <c r="A364" s="322" t="s">
        <v>303</v>
      </c>
      <c r="B364" s="118" t="s">
        <v>21</v>
      </c>
      <c r="C364" s="122" t="s">
        <v>52</v>
      </c>
      <c r="D364" s="122" t="s">
        <v>45</v>
      </c>
      <c r="E364" s="126" t="s">
        <v>523</v>
      </c>
      <c r="F364" s="130"/>
      <c r="G364" s="78">
        <f t="shared" si="28"/>
        <v>1016971</v>
      </c>
      <c r="H364" s="78">
        <f t="shared" si="28"/>
        <v>1016971</v>
      </c>
    </row>
    <row r="365" spans="1:8" ht="46.5">
      <c r="A365" s="321" t="s">
        <v>28</v>
      </c>
      <c r="B365" s="127" t="s">
        <v>21</v>
      </c>
      <c r="C365" s="119" t="s">
        <v>52</v>
      </c>
      <c r="D365" s="119" t="s">
        <v>45</v>
      </c>
      <c r="E365" s="128" t="s">
        <v>306</v>
      </c>
      <c r="F365" s="138"/>
      <c r="G365" s="82">
        <f t="shared" si="28"/>
        <v>1016971</v>
      </c>
      <c r="H365" s="82">
        <f t="shared" si="28"/>
        <v>1016971</v>
      </c>
    </row>
    <row r="366" spans="1:8" ht="15">
      <c r="A366" s="320" t="s">
        <v>332</v>
      </c>
      <c r="B366" s="127" t="s">
        <v>21</v>
      </c>
      <c r="C366" s="119" t="s">
        <v>52</v>
      </c>
      <c r="D366" s="119" t="s">
        <v>45</v>
      </c>
      <c r="E366" s="128" t="s">
        <v>306</v>
      </c>
      <c r="F366" s="138">
        <v>300</v>
      </c>
      <c r="G366" s="82">
        <v>1016971</v>
      </c>
      <c r="H366" s="82">
        <v>1016971</v>
      </c>
    </row>
    <row r="367" spans="1:8" ht="30.75">
      <c r="A367" s="319" t="s">
        <v>163</v>
      </c>
      <c r="B367" s="150" t="s">
        <v>162</v>
      </c>
      <c r="C367" s="122"/>
      <c r="D367" s="122"/>
      <c r="E367" s="134"/>
      <c r="F367" s="130"/>
      <c r="G367" s="78">
        <f>G368</f>
        <v>1327666</v>
      </c>
      <c r="H367" s="78">
        <f>H368</f>
        <v>1387666</v>
      </c>
    </row>
    <row r="368" spans="1:8" ht="15">
      <c r="A368" s="319" t="s">
        <v>15</v>
      </c>
      <c r="B368" s="150" t="s">
        <v>162</v>
      </c>
      <c r="C368" s="122" t="s">
        <v>43</v>
      </c>
      <c r="D368" s="122"/>
      <c r="E368" s="134"/>
      <c r="F368" s="130"/>
      <c r="G368" s="78">
        <f>G369+G375</f>
        <v>1327666</v>
      </c>
      <c r="H368" s="78">
        <f>H369+H375</f>
        <v>1387666</v>
      </c>
    </row>
    <row r="369" spans="1:8" ht="46.5">
      <c r="A369" s="319" t="s">
        <v>318</v>
      </c>
      <c r="B369" s="150" t="s">
        <v>162</v>
      </c>
      <c r="C369" s="122" t="s">
        <v>43</v>
      </c>
      <c r="D369" s="122" t="s">
        <v>45</v>
      </c>
      <c r="E369" s="134"/>
      <c r="F369" s="130"/>
      <c r="G369" s="78">
        <f aca="true" t="shared" si="29" ref="G369:H371">G370</f>
        <v>1277666</v>
      </c>
      <c r="H369" s="78">
        <f t="shared" si="29"/>
        <v>1287666</v>
      </c>
    </row>
    <row r="370" spans="1:8" ht="30.75">
      <c r="A370" s="126" t="s">
        <v>206</v>
      </c>
      <c r="B370" s="150" t="s">
        <v>162</v>
      </c>
      <c r="C370" s="122" t="s">
        <v>43</v>
      </c>
      <c r="D370" s="122" t="s">
        <v>45</v>
      </c>
      <c r="E370" s="131" t="s">
        <v>435</v>
      </c>
      <c r="F370" s="133"/>
      <c r="G370" s="78">
        <f t="shared" si="29"/>
        <v>1277666</v>
      </c>
      <c r="H370" s="78">
        <f t="shared" si="29"/>
        <v>1287666</v>
      </c>
    </row>
    <row r="371" spans="1:8" ht="30.75">
      <c r="A371" s="126" t="s">
        <v>207</v>
      </c>
      <c r="B371" s="150" t="s">
        <v>162</v>
      </c>
      <c r="C371" s="122" t="s">
        <v>43</v>
      </c>
      <c r="D371" s="122" t="s">
        <v>45</v>
      </c>
      <c r="E371" s="126" t="s">
        <v>436</v>
      </c>
      <c r="F371" s="133"/>
      <c r="G371" s="78">
        <f t="shared" si="29"/>
        <v>1277666</v>
      </c>
      <c r="H371" s="78">
        <f t="shared" si="29"/>
        <v>1287666</v>
      </c>
    </row>
    <row r="372" spans="1:8" ht="30.75">
      <c r="A372" s="321" t="s">
        <v>208</v>
      </c>
      <c r="B372" s="151" t="s">
        <v>162</v>
      </c>
      <c r="C372" s="119" t="s">
        <v>43</v>
      </c>
      <c r="D372" s="119" t="s">
        <v>45</v>
      </c>
      <c r="E372" s="120" t="s">
        <v>266</v>
      </c>
      <c r="F372" s="130"/>
      <c r="G372" s="82">
        <f>G373+G374</f>
        <v>1277666</v>
      </c>
      <c r="H372" s="82">
        <f>H373+H374</f>
        <v>1287666</v>
      </c>
    </row>
    <row r="373" spans="1:8" ht="62.25">
      <c r="A373" s="320" t="s">
        <v>54</v>
      </c>
      <c r="B373" s="151" t="s">
        <v>162</v>
      </c>
      <c r="C373" s="119" t="s">
        <v>43</v>
      </c>
      <c r="D373" s="119" t="s">
        <v>45</v>
      </c>
      <c r="E373" s="120" t="s">
        <v>266</v>
      </c>
      <c r="F373" s="130">
        <v>100</v>
      </c>
      <c r="G373" s="82">
        <v>1234166</v>
      </c>
      <c r="H373" s="82">
        <v>1234166</v>
      </c>
    </row>
    <row r="374" spans="1:8" ht="30.75">
      <c r="A374" s="320" t="s">
        <v>188</v>
      </c>
      <c r="B374" s="151" t="s">
        <v>162</v>
      </c>
      <c r="C374" s="119" t="s">
        <v>43</v>
      </c>
      <c r="D374" s="119" t="s">
        <v>45</v>
      </c>
      <c r="E374" s="120" t="s">
        <v>266</v>
      </c>
      <c r="F374" s="130">
        <v>200</v>
      </c>
      <c r="G374" s="82">
        <v>43500</v>
      </c>
      <c r="H374" s="82">
        <v>53500</v>
      </c>
    </row>
    <row r="375" spans="1:8" ht="18" customHeight="1">
      <c r="A375" s="319" t="s">
        <v>18</v>
      </c>
      <c r="B375" s="151" t="s">
        <v>162</v>
      </c>
      <c r="C375" s="119" t="s">
        <v>43</v>
      </c>
      <c r="D375" s="151" t="s">
        <v>194</v>
      </c>
      <c r="E375" s="269"/>
      <c r="F375" s="270"/>
      <c r="G375" s="272">
        <f aca="true" t="shared" si="30" ref="G375:H378">G376</f>
        <v>50000</v>
      </c>
      <c r="H375" s="272">
        <f t="shared" si="30"/>
        <v>100000</v>
      </c>
    </row>
    <row r="376" spans="1:8" ht="18" customHeight="1">
      <c r="A376" s="319" t="s">
        <v>38</v>
      </c>
      <c r="B376" s="151" t="s">
        <v>162</v>
      </c>
      <c r="C376" s="119" t="s">
        <v>43</v>
      </c>
      <c r="D376" s="151" t="s">
        <v>194</v>
      </c>
      <c r="E376" s="126" t="s">
        <v>441</v>
      </c>
      <c r="F376" s="271"/>
      <c r="G376" s="258">
        <f t="shared" si="30"/>
        <v>50000</v>
      </c>
      <c r="H376" s="258">
        <f t="shared" si="30"/>
        <v>100000</v>
      </c>
    </row>
    <row r="377" spans="1:8" ht="30.75">
      <c r="A377" s="319" t="s">
        <v>5</v>
      </c>
      <c r="B377" s="151" t="s">
        <v>162</v>
      </c>
      <c r="C377" s="119" t="s">
        <v>43</v>
      </c>
      <c r="D377" s="151" t="s">
        <v>194</v>
      </c>
      <c r="E377" s="126" t="s">
        <v>442</v>
      </c>
      <c r="F377" s="271"/>
      <c r="G377" s="273">
        <f t="shared" si="30"/>
        <v>50000</v>
      </c>
      <c r="H377" s="273">
        <f t="shared" si="30"/>
        <v>100000</v>
      </c>
    </row>
    <row r="378" spans="1:8" ht="30.75">
      <c r="A378" s="126" t="s">
        <v>60</v>
      </c>
      <c r="B378" s="151" t="s">
        <v>162</v>
      </c>
      <c r="C378" s="119" t="s">
        <v>43</v>
      </c>
      <c r="D378" s="151" t="s">
        <v>194</v>
      </c>
      <c r="E378" s="126" t="s">
        <v>230</v>
      </c>
      <c r="F378" s="365"/>
      <c r="G378" s="78">
        <f t="shared" si="30"/>
        <v>50000</v>
      </c>
      <c r="H378" s="78">
        <f t="shared" si="30"/>
        <v>100000</v>
      </c>
    </row>
    <row r="379" spans="1:8" ht="30.75">
      <c r="A379" s="320" t="s">
        <v>188</v>
      </c>
      <c r="B379" s="151" t="s">
        <v>162</v>
      </c>
      <c r="C379" s="119" t="s">
        <v>43</v>
      </c>
      <c r="D379" s="151" t="s">
        <v>194</v>
      </c>
      <c r="E379" s="128" t="s">
        <v>230</v>
      </c>
      <c r="F379" s="130">
        <v>200</v>
      </c>
      <c r="G379" s="82">
        <v>50000</v>
      </c>
      <c r="H379" s="82">
        <v>100000</v>
      </c>
    </row>
  </sheetData>
  <sheetProtection/>
  <mergeCells count="14">
    <mergeCell ref="B10:B11"/>
    <mergeCell ref="C10:C11"/>
    <mergeCell ref="D10:D11"/>
    <mergeCell ref="E10:E11"/>
    <mergeCell ref="F10:F11"/>
    <mergeCell ref="G10:G11"/>
    <mergeCell ref="B1:H1"/>
    <mergeCell ref="B2:H2"/>
    <mergeCell ref="B3:H3"/>
    <mergeCell ref="B4:H4"/>
    <mergeCell ref="A6:H6"/>
    <mergeCell ref="A7:H7"/>
    <mergeCell ref="H10:H11"/>
    <mergeCell ref="A10:A11"/>
  </mergeCells>
  <printOptions/>
  <pageMargins left="0.7086614173228347" right="0.31496062992125984" top="0.35433070866141736" bottom="0.35433070866141736" header="0.31496062992125984" footer="0.31496062992125984"/>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D294"/>
  <sheetViews>
    <sheetView view="pageBreakPreview" zoomScaleSheetLayoutView="100" zoomScalePageLayoutView="0" workbookViewId="0" topLeftCell="A1">
      <selection activeCell="G6" sqref="G6"/>
    </sheetView>
  </sheetViews>
  <sheetFormatPr defaultColWidth="9.00390625" defaultRowHeight="12.75"/>
  <cols>
    <col min="1" max="1" width="90.125" style="0" customWidth="1"/>
    <col min="2" max="2" width="15.375" style="0" customWidth="1"/>
    <col min="3" max="3" width="6.50390625" style="0" customWidth="1"/>
    <col min="4" max="4" width="20.00390625" style="274" customWidth="1"/>
  </cols>
  <sheetData>
    <row r="1" spans="1:4" ht="15">
      <c r="A1" s="249" t="s">
        <v>392</v>
      </c>
      <c r="B1" s="250"/>
      <c r="C1" s="250"/>
      <c r="D1" s="285" t="s">
        <v>393</v>
      </c>
    </row>
    <row r="2" spans="1:4" ht="50.25" customHeight="1">
      <c r="A2" s="251" t="s">
        <v>392</v>
      </c>
      <c r="B2" s="385" t="s">
        <v>709</v>
      </c>
      <c r="C2" s="385"/>
      <c r="D2" s="385"/>
    </row>
    <row r="3" spans="1:4" ht="69.75" customHeight="1">
      <c r="A3" s="252" t="s">
        <v>392</v>
      </c>
      <c r="B3" s="378" t="s">
        <v>563</v>
      </c>
      <c r="C3" s="378"/>
      <c r="D3" s="378"/>
    </row>
    <row r="4" spans="1:4" ht="15">
      <c r="A4" s="251"/>
      <c r="B4" s="253"/>
      <c r="C4" s="253"/>
      <c r="D4" s="253"/>
    </row>
    <row r="5" spans="1:4" ht="42.75" customHeight="1">
      <c r="A5" s="386" t="s">
        <v>568</v>
      </c>
      <c r="B5" s="386"/>
      <c r="C5" s="386"/>
      <c r="D5" s="386"/>
    </row>
    <row r="6" spans="1:4" ht="15">
      <c r="A6" s="387" t="s">
        <v>394</v>
      </c>
      <c r="B6" s="387"/>
      <c r="C6" s="387"/>
      <c r="D6" s="387"/>
    </row>
    <row r="7" spans="1:4" ht="15">
      <c r="A7" s="255" t="s">
        <v>29</v>
      </c>
      <c r="B7" s="255" t="s">
        <v>327</v>
      </c>
      <c r="C7" s="255" t="s">
        <v>328</v>
      </c>
      <c r="D7" s="139" t="s">
        <v>67</v>
      </c>
    </row>
    <row r="8" spans="1:4" ht="15">
      <c r="A8" s="255" t="s">
        <v>395</v>
      </c>
      <c r="B8" s="255" t="s">
        <v>396</v>
      </c>
      <c r="C8" s="255" t="s">
        <v>397</v>
      </c>
      <c r="D8" s="139" t="s">
        <v>398</v>
      </c>
    </row>
    <row r="9" spans="1:4" ht="17.25">
      <c r="A9" s="182" t="s">
        <v>399</v>
      </c>
      <c r="B9" s="216"/>
      <c r="C9" s="216"/>
      <c r="D9" s="256">
        <f>D10+D31++D79+D123+D148+D153+D159+D168+D184+D199+D209+D214+D241+D246+D253+D257+D262+D267+D271+D291+D116+D226</f>
        <v>327707965</v>
      </c>
    </row>
    <row r="10" spans="1:4" ht="30.75">
      <c r="A10" s="203" t="s">
        <v>684</v>
      </c>
      <c r="B10" s="131" t="s">
        <v>461</v>
      </c>
      <c r="C10" s="257"/>
      <c r="D10" s="273">
        <f>D11+D15+D21</f>
        <v>30128673</v>
      </c>
    </row>
    <row r="11" spans="1:4" ht="30.75">
      <c r="A11" s="203" t="s">
        <v>680</v>
      </c>
      <c r="B11" s="126" t="s">
        <v>470</v>
      </c>
      <c r="C11" s="257"/>
      <c r="D11" s="273">
        <f>D12</f>
        <v>9519986</v>
      </c>
    </row>
    <row r="12" spans="1:4" ht="62.25">
      <c r="A12" s="203" t="s">
        <v>297</v>
      </c>
      <c r="B12" s="126" t="s">
        <v>520</v>
      </c>
      <c r="C12" s="257"/>
      <c r="D12" s="273">
        <f>D13</f>
        <v>9519986</v>
      </c>
    </row>
    <row r="13" spans="1:4" ht="15">
      <c r="A13" s="129" t="s">
        <v>195</v>
      </c>
      <c r="B13" s="128" t="s">
        <v>298</v>
      </c>
      <c r="C13" s="259"/>
      <c r="D13" s="277">
        <f>D14</f>
        <v>9519986</v>
      </c>
    </row>
    <row r="14" spans="1:4" ht="30.75">
      <c r="A14" s="129" t="s">
        <v>55</v>
      </c>
      <c r="B14" s="128" t="s">
        <v>298</v>
      </c>
      <c r="C14" s="138">
        <v>600</v>
      </c>
      <c r="D14" s="82">
        <f>'Ведомственная 2019'!G366</f>
        <v>9519986</v>
      </c>
    </row>
    <row r="15" spans="1:4" ht="30.75">
      <c r="A15" s="203" t="s">
        <v>685</v>
      </c>
      <c r="B15" s="126" t="s">
        <v>469</v>
      </c>
      <c r="C15" s="138"/>
      <c r="D15" s="273">
        <f>D16</f>
        <v>17905564</v>
      </c>
    </row>
    <row r="16" spans="1:4" ht="15">
      <c r="A16" s="137" t="s">
        <v>299</v>
      </c>
      <c r="B16" s="126" t="s">
        <v>521</v>
      </c>
      <c r="C16" s="138"/>
      <c r="D16" s="273">
        <f>D17</f>
        <v>17905564</v>
      </c>
    </row>
    <row r="17" spans="1:4" ht="15">
      <c r="A17" s="129" t="s">
        <v>195</v>
      </c>
      <c r="B17" s="128" t="s">
        <v>300</v>
      </c>
      <c r="C17" s="138"/>
      <c r="D17" s="277">
        <f>D18+D19+D20</f>
        <v>17905564</v>
      </c>
    </row>
    <row r="18" spans="1:4" ht="46.5">
      <c r="A18" s="129" t="s">
        <v>54</v>
      </c>
      <c r="B18" s="128" t="s">
        <v>300</v>
      </c>
      <c r="C18" s="138">
        <v>100</v>
      </c>
      <c r="D18" s="82">
        <f>'Ведомственная 2019'!G370</f>
        <v>16455547</v>
      </c>
    </row>
    <row r="19" spans="1:4" ht="18.75" customHeight="1">
      <c r="A19" s="129" t="s">
        <v>188</v>
      </c>
      <c r="B19" s="128" t="s">
        <v>300</v>
      </c>
      <c r="C19" s="138">
        <v>200</v>
      </c>
      <c r="D19" s="82">
        <f>'Ведомственная 2019'!G371</f>
        <v>1352517</v>
      </c>
    </row>
    <row r="20" spans="1:4" ht="15">
      <c r="A20" s="129" t="s">
        <v>311</v>
      </c>
      <c r="B20" s="128" t="s">
        <v>300</v>
      </c>
      <c r="C20" s="138">
        <v>800</v>
      </c>
      <c r="D20" s="82">
        <f>'Ведомственная 2019'!G372</f>
        <v>97500</v>
      </c>
    </row>
    <row r="21" spans="1:4" ht="46.5">
      <c r="A21" s="203" t="s">
        <v>686</v>
      </c>
      <c r="B21" s="126" t="s">
        <v>468</v>
      </c>
      <c r="C21" s="139"/>
      <c r="D21" s="273">
        <f>D22+D26</f>
        <v>2703123</v>
      </c>
    </row>
    <row r="22" spans="1:4" ht="18.75" customHeight="1">
      <c r="A22" s="137" t="s">
        <v>301</v>
      </c>
      <c r="B22" s="126" t="s">
        <v>522</v>
      </c>
      <c r="C22" s="139"/>
      <c r="D22" s="273">
        <f>D23</f>
        <v>1518818</v>
      </c>
    </row>
    <row r="23" spans="1:4" ht="15">
      <c r="A23" s="129" t="s">
        <v>195</v>
      </c>
      <c r="B23" s="187" t="s">
        <v>302</v>
      </c>
      <c r="C23" s="139"/>
      <c r="D23" s="277">
        <f>D24+D25</f>
        <v>1518818</v>
      </c>
    </row>
    <row r="24" spans="1:4" ht="46.5">
      <c r="A24" s="129" t="s">
        <v>54</v>
      </c>
      <c r="B24" s="187" t="s">
        <v>302</v>
      </c>
      <c r="C24" s="138">
        <v>100</v>
      </c>
      <c r="D24" s="82">
        <f>'Ведомственная 2019'!G378</f>
        <v>1379418</v>
      </c>
    </row>
    <row r="25" spans="1:4" ht="18.75" customHeight="1">
      <c r="A25" s="129" t="s">
        <v>188</v>
      </c>
      <c r="B25" s="187" t="s">
        <v>302</v>
      </c>
      <c r="C25" s="138">
        <v>200</v>
      </c>
      <c r="D25" s="82">
        <f>'Ведомственная 2019'!G379</f>
        <v>139400</v>
      </c>
    </row>
    <row r="26" spans="1:4" ht="30.75">
      <c r="A26" s="137" t="s">
        <v>303</v>
      </c>
      <c r="B26" s="126" t="s">
        <v>523</v>
      </c>
      <c r="C26" s="139"/>
      <c r="D26" s="273">
        <f>D27+D29</f>
        <v>1184305</v>
      </c>
    </row>
    <row r="27" spans="1:4" ht="46.5">
      <c r="A27" s="129" t="s">
        <v>400</v>
      </c>
      <c r="B27" s="128" t="s">
        <v>550</v>
      </c>
      <c r="C27" s="138"/>
      <c r="D27" s="277">
        <f>D28</f>
        <v>52872</v>
      </c>
    </row>
    <row r="28" spans="1:4" ht="46.5">
      <c r="A28" s="129" t="s">
        <v>54</v>
      </c>
      <c r="B28" s="128" t="s">
        <v>550</v>
      </c>
      <c r="C28" s="138">
        <v>100</v>
      </c>
      <c r="D28" s="82">
        <f>'Ведомственная 2019'!G382</f>
        <v>52872</v>
      </c>
    </row>
    <row r="29" spans="1:4" ht="30.75">
      <c r="A29" s="135" t="s">
        <v>28</v>
      </c>
      <c r="B29" s="128" t="s">
        <v>551</v>
      </c>
      <c r="C29" s="138"/>
      <c r="D29" s="82">
        <f>D30</f>
        <v>1131433</v>
      </c>
    </row>
    <row r="30" spans="1:4" ht="15">
      <c r="A30" s="129" t="s">
        <v>332</v>
      </c>
      <c r="B30" s="128" t="s">
        <v>551</v>
      </c>
      <c r="C30" s="138">
        <v>300</v>
      </c>
      <c r="D30" s="82">
        <f>'Ведомственная 2019'!G389</f>
        <v>1131433</v>
      </c>
    </row>
    <row r="31" spans="1:4" ht="30.75">
      <c r="A31" s="203" t="s">
        <v>628</v>
      </c>
      <c r="B31" s="131" t="s">
        <v>448</v>
      </c>
      <c r="C31" s="139"/>
      <c r="D31" s="273">
        <f>D32+D40+D63</f>
        <v>15544991</v>
      </c>
    </row>
    <row r="32" spans="1:4" ht="46.5">
      <c r="A32" s="203" t="s">
        <v>687</v>
      </c>
      <c r="B32" s="126" t="s">
        <v>464</v>
      </c>
      <c r="C32" s="139"/>
      <c r="D32" s="273">
        <f>D33+D37</f>
        <v>1583900</v>
      </c>
    </row>
    <row r="33" spans="1:4" ht="30.75">
      <c r="A33" s="137" t="s">
        <v>250</v>
      </c>
      <c r="B33" s="126" t="s">
        <v>528</v>
      </c>
      <c r="C33" s="139"/>
      <c r="D33" s="273">
        <f>D34</f>
        <v>1461000</v>
      </c>
    </row>
    <row r="34" spans="1:4" ht="30.75">
      <c r="A34" s="260" t="s">
        <v>23</v>
      </c>
      <c r="B34" s="128" t="s">
        <v>251</v>
      </c>
      <c r="C34" s="138"/>
      <c r="D34" s="277">
        <f>D35+D36</f>
        <v>1461000</v>
      </c>
    </row>
    <row r="35" spans="1:4" ht="46.5">
      <c r="A35" s="129" t="s">
        <v>54</v>
      </c>
      <c r="B35" s="128" t="s">
        <v>251</v>
      </c>
      <c r="C35" s="138">
        <v>100</v>
      </c>
      <c r="D35" s="82">
        <f>'Ведомственная 2019'!G230</f>
        <v>1396819</v>
      </c>
    </row>
    <row r="36" spans="1:4" ht="18.75" customHeight="1">
      <c r="A36" s="129" t="s">
        <v>188</v>
      </c>
      <c r="B36" s="128" t="s">
        <v>251</v>
      </c>
      <c r="C36" s="138">
        <v>200</v>
      </c>
      <c r="D36" s="82">
        <f>'Ведомственная 2019'!G231</f>
        <v>64181</v>
      </c>
    </row>
    <row r="37" spans="1:4" ht="46.5">
      <c r="A37" s="125" t="s">
        <v>215</v>
      </c>
      <c r="B37" s="126" t="s">
        <v>488</v>
      </c>
      <c r="C37" s="138"/>
      <c r="D37" s="273">
        <f>D38</f>
        <v>122900</v>
      </c>
    </row>
    <row r="38" spans="1:4" ht="30.75">
      <c r="A38" s="260" t="s">
        <v>1</v>
      </c>
      <c r="B38" s="128" t="s">
        <v>216</v>
      </c>
      <c r="C38" s="138"/>
      <c r="D38" s="277">
        <f>D39</f>
        <v>122900</v>
      </c>
    </row>
    <row r="39" spans="1:4" ht="30.75">
      <c r="A39" s="129" t="s">
        <v>55</v>
      </c>
      <c r="B39" s="128" t="s">
        <v>216</v>
      </c>
      <c r="C39" s="138">
        <v>600</v>
      </c>
      <c r="D39" s="277">
        <f>'Ведомственная 2019'!G52</f>
        <v>122900</v>
      </c>
    </row>
    <row r="40" spans="1:4" ht="46.5">
      <c r="A40" s="203" t="s">
        <v>667</v>
      </c>
      <c r="B40" s="126" t="s">
        <v>466</v>
      </c>
      <c r="C40" s="139"/>
      <c r="D40" s="273">
        <f>D41+D60</f>
        <v>8873119</v>
      </c>
    </row>
    <row r="41" spans="1:4" ht="30.75">
      <c r="A41" s="137" t="s">
        <v>246</v>
      </c>
      <c r="B41" s="126" t="s">
        <v>525</v>
      </c>
      <c r="C41" s="139"/>
      <c r="D41" s="273">
        <f>D42+D45+D48+D51+D58</f>
        <v>8829119</v>
      </c>
    </row>
    <row r="42" spans="1:4" ht="15">
      <c r="A42" s="129" t="s">
        <v>317</v>
      </c>
      <c r="B42" s="142" t="s">
        <v>270</v>
      </c>
      <c r="C42" s="143"/>
      <c r="D42" s="82">
        <f>D44+D43</f>
        <v>2073901</v>
      </c>
    </row>
    <row r="43" spans="1:4" ht="18.75" customHeight="1">
      <c r="A43" s="129" t="s">
        <v>188</v>
      </c>
      <c r="B43" s="142" t="s">
        <v>270</v>
      </c>
      <c r="C43" s="130">
        <v>200</v>
      </c>
      <c r="D43" s="82">
        <f>'Ведомственная 2019'!G280</f>
        <v>550</v>
      </c>
    </row>
    <row r="44" spans="1:4" ht="15">
      <c r="A44" s="129" t="s">
        <v>332</v>
      </c>
      <c r="B44" s="142" t="s">
        <v>270</v>
      </c>
      <c r="C44" s="130">
        <v>300</v>
      </c>
      <c r="D44" s="82">
        <f>'Ведомственная 2019'!G281</f>
        <v>2073351</v>
      </c>
    </row>
    <row r="45" spans="1:4" ht="30.75">
      <c r="A45" s="129" t="s">
        <v>401</v>
      </c>
      <c r="B45" s="142" t="s">
        <v>271</v>
      </c>
      <c r="C45" s="138"/>
      <c r="D45" s="277">
        <f>D46+D47</f>
        <v>84554</v>
      </c>
    </row>
    <row r="46" spans="1:4" ht="18.75" customHeight="1">
      <c r="A46" s="129" t="s">
        <v>188</v>
      </c>
      <c r="B46" s="142" t="s">
        <v>271</v>
      </c>
      <c r="C46" s="130">
        <v>200</v>
      </c>
      <c r="D46" s="82">
        <f>'Ведомственная 2019'!G263</f>
        <v>1700</v>
      </c>
    </row>
    <row r="47" spans="1:4" ht="15">
      <c r="A47" s="129" t="s">
        <v>332</v>
      </c>
      <c r="B47" s="142" t="s">
        <v>271</v>
      </c>
      <c r="C47" s="130">
        <v>300</v>
      </c>
      <c r="D47" s="82">
        <f>'Ведомственная 2019'!G264</f>
        <v>82854</v>
      </c>
    </row>
    <row r="48" spans="1:4" ht="30.75">
      <c r="A48" s="260" t="s">
        <v>309</v>
      </c>
      <c r="B48" s="142" t="s">
        <v>272</v>
      </c>
      <c r="C48" s="138"/>
      <c r="D48" s="277">
        <f>D50+D49</f>
        <v>176251</v>
      </c>
    </row>
    <row r="49" spans="1:4" ht="18.75" customHeight="1">
      <c r="A49" s="129" t="s">
        <v>188</v>
      </c>
      <c r="B49" s="142" t="s">
        <v>272</v>
      </c>
      <c r="C49" s="138">
        <v>200</v>
      </c>
      <c r="D49" s="82">
        <f>'Ведомственная 2019'!G266</f>
        <v>3100</v>
      </c>
    </row>
    <row r="50" spans="1:4" ht="15">
      <c r="A50" s="129" t="s">
        <v>332</v>
      </c>
      <c r="B50" s="142" t="s">
        <v>272</v>
      </c>
      <c r="C50" s="130">
        <v>300</v>
      </c>
      <c r="D50" s="82">
        <f>'Ведомственная 2019'!G267</f>
        <v>173151</v>
      </c>
    </row>
    <row r="51" spans="1:4" ht="15">
      <c r="A51" s="129" t="s">
        <v>324</v>
      </c>
      <c r="B51" s="142" t="s">
        <v>273</v>
      </c>
      <c r="C51" s="138"/>
      <c r="D51" s="277">
        <f>D52+D55</f>
        <v>5829923</v>
      </c>
    </row>
    <row r="52" spans="1:4" ht="15">
      <c r="A52" s="260" t="s">
        <v>16</v>
      </c>
      <c r="B52" s="142" t="s">
        <v>274</v>
      </c>
      <c r="C52" s="138"/>
      <c r="D52" s="277">
        <f>D53+D54</f>
        <v>4605639</v>
      </c>
    </row>
    <row r="53" spans="1:4" ht="18.75" customHeight="1">
      <c r="A53" s="129" t="s">
        <v>188</v>
      </c>
      <c r="B53" s="142" t="s">
        <v>274</v>
      </c>
      <c r="C53" s="130">
        <v>200</v>
      </c>
      <c r="D53" s="82">
        <f>'Ведомственная 2019'!G270</f>
        <v>84500</v>
      </c>
    </row>
    <row r="54" spans="1:4" ht="15">
      <c r="A54" s="129" t="s">
        <v>332</v>
      </c>
      <c r="B54" s="142" t="s">
        <v>274</v>
      </c>
      <c r="C54" s="130">
        <v>300</v>
      </c>
      <c r="D54" s="82">
        <f>'Ведомственная 2019'!G271</f>
        <v>4521139</v>
      </c>
    </row>
    <row r="55" spans="1:4" ht="15">
      <c r="A55" s="260" t="s">
        <v>56</v>
      </c>
      <c r="B55" s="142" t="s">
        <v>275</v>
      </c>
      <c r="C55" s="138"/>
      <c r="D55" s="82">
        <f>D56+D57</f>
        <v>1224284</v>
      </c>
    </row>
    <row r="56" spans="1:4" ht="18.75" customHeight="1">
      <c r="A56" s="129" t="s">
        <v>188</v>
      </c>
      <c r="B56" s="142" t="s">
        <v>275</v>
      </c>
      <c r="C56" s="130">
        <v>200</v>
      </c>
      <c r="D56" s="82">
        <f>'Ведомственная 2019'!G273</f>
        <v>20900</v>
      </c>
    </row>
    <row r="57" spans="1:4" ht="15">
      <c r="A57" s="129" t="s">
        <v>332</v>
      </c>
      <c r="B57" s="142" t="s">
        <v>275</v>
      </c>
      <c r="C57" s="130">
        <v>300</v>
      </c>
      <c r="D57" s="82">
        <f>'Ведомственная 2019'!G274</f>
        <v>1203384</v>
      </c>
    </row>
    <row r="58" spans="1:4" ht="15">
      <c r="A58" s="135" t="s">
        <v>322</v>
      </c>
      <c r="B58" s="187" t="s">
        <v>247</v>
      </c>
      <c r="C58" s="138"/>
      <c r="D58" s="277">
        <f>D59</f>
        <v>664490</v>
      </c>
    </row>
    <row r="59" spans="1:4" ht="15">
      <c r="A59" s="129" t="s">
        <v>332</v>
      </c>
      <c r="B59" s="187" t="s">
        <v>247</v>
      </c>
      <c r="C59" s="143">
        <v>300</v>
      </c>
      <c r="D59" s="82">
        <f>'Ведомственная 2019'!G218</f>
        <v>664490</v>
      </c>
    </row>
    <row r="60" spans="1:4" ht="30.75">
      <c r="A60" s="121" t="s">
        <v>217</v>
      </c>
      <c r="B60" s="205" t="s">
        <v>489</v>
      </c>
      <c r="C60" s="143"/>
      <c r="D60" s="78">
        <f>D61</f>
        <v>44000</v>
      </c>
    </row>
    <row r="61" spans="1:4" ht="15">
      <c r="A61" s="136" t="s">
        <v>218</v>
      </c>
      <c r="B61" s="142" t="s">
        <v>314</v>
      </c>
      <c r="C61" s="138"/>
      <c r="D61" s="82">
        <f>D62</f>
        <v>44000</v>
      </c>
    </row>
    <row r="62" spans="1:4" ht="18.75" customHeight="1">
      <c r="A62" s="129" t="s">
        <v>188</v>
      </c>
      <c r="B62" s="142" t="s">
        <v>314</v>
      </c>
      <c r="C62" s="143">
        <v>200</v>
      </c>
      <c r="D62" s="82">
        <f>'Ведомственная 2019'!G56</f>
        <v>44000</v>
      </c>
    </row>
    <row r="63" spans="1:4" ht="46.5">
      <c r="A63" s="203" t="s">
        <v>631</v>
      </c>
      <c r="B63" s="126" t="s">
        <v>465</v>
      </c>
      <c r="C63" s="138"/>
      <c r="D63" s="273">
        <f>D64+D67+D70+D73</f>
        <v>5087972</v>
      </c>
    </row>
    <row r="64" spans="1:4" ht="46.5">
      <c r="A64" s="121" t="s">
        <v>248</v>
      </c>
      <c r="B64" s="126" t="s">
        <v>527</v>
      </c>
      <c r="C64" s="138"/>
      <c r="D64" s="273">
        <f>D65</f>
        <v>4012751</v>
      </c>
    </row>
    <row r="65" spans="1:4" ht="30.75">
      <c r="A65" s="260" t="s">
        <v>203</v>
      </c>
      <c r="B65" s="142" t="s">
        <v>249</v>
      </c>
      <c r="C65" s="138"/>
      <c r="D65" s="277">
        <f>D66</f>
        <v>4012751</v>
      </c>
    </row>
    <row r="66" spans="1:4" ht="15">
      <c r="A66" s="129" t="s">
        <v>332</v>
      </c>
      <c r="B66" s="142" t="s">
        <v>249</v>
      </c>
      <c r="C66" s="143">
        <v>300</v>
      </c>
      <c r="D66" s="82">
        <f>'Ведомственная 2019'!G224</f>
        <v>4012751</v>
      </c>
    </row>
    <row r="67" spans="1:4" ht="46.5">
      <c r="A67" s="121" t="s">
        <v>265</v>
      </c>
      <c r="B67" s="140" t="s">
        <v>490</v>
      </c>
      <c r="C67" s="143"/>
      <c r="D67" s="273">
        <f>D68</f>
        <v>5000</v>
      </c>
    </row>
    <row r="68" spans="1:4" ht="15">
      <c r="A68" s="136" t="s">
        <v>218</v>
      </c>
      <c r="B68" s="142" t="s">
        <v>222</v>
      </c>
      <c r="C68" s="138"/>
      <c r="D68" s="277">
        <f>D69</f>
        <v>5000</v>
      </c>
    </row>
    <row r="69" spans="1:4" ht="18.75" customHeight="1">
      <c r="A69" s="129" t="s">
        <v>188</v>
      </c>
      <c r="B69" s="142" t="s">
        <v>222</v>
      </c>
      <c r="C69" s="143">
        <v>200</v>
      </c>
      <c r="D69" s="82">
        <f>'Ведомственная 2019'!G66</f>
        <v>5000</v>
      </c>
    </row>
    <row r="70" spans="1:4" ht="30.75">
      <c r="A70" s="137" t="s">
        <v>221</v>
      </c>
      <c r="B70" s="140" t="s">
        <v>491</v>
      </c>
      <c r="C70" s="143"/>
      <c r="D70" s="78">
        <f>D71</f>
        <v>116000</v>
      </c>
    </row>
    <row r="71" spans="1:4" ht="15">
      <c r="A71" s="136" t="s">
        <v>218</v>
      </c>
      <c r="B71" s="142" t="s">
        <v>223</v>
      </c>
      <c r="C71" s="138"/>
      <c r="D71" s="277">
        <f>D72</f>
        <v>116000</v>
      </c>
    </row>
    <row r="72" spans="1:4" ht="18.75" customHeight="1">
      <c r="A72" s="129" t="s">
        <v>188</v>
      </c>
      <c r="B72" s="142" t="s">
        <v>223</v>
      </c>
      <c r="C72" s="138">
        <v>200</v>
      </c>
      <c r="D72" s="82">
        <f>'Ведомственная 2019'!G69</f>
        <v>116000</v>
      </c>
    </row>
    <row r="73" spans="1:4" ht="46.5">
      <c r="A73" s="137" t="s">
        <v>219</v>
      </c>
      <c r="B73" s="140" t="s">
        <v>492</v>
      </c>
      <c r="C73" s="138"/>
      <c r="D73" s="273">
        <f>D74+D77</f>
        <v>954221</v>
      </c>
    </row>
    <row r="74" spans="1:4" ht="30.75">
      <c r="A74" s="129" t="s">
        <v>0</v>
      </c>
      <c r="B74" s="142" t="s">
        <v>220</v>
      </c>
      <c r="C74" s="138"/>
      <c r="D74" s="277">
        <f>D75+D76</f>
        <v>876600</v>
      </c>
    </row>
    <row r="75" spans="1:4" ht="46.5">
      <c r="A75" s="129" t="s">
        <v>54</v>
      </c>
      <c r="B75" s="142" t="s">
        <v>220</v>
      </c>
      <c r="C75" s="138">
        <v>100</v>
      </c>
      <c r="D75" s="82">
        <f>'Ведомственная 2019'!G60</f>
        <v>874600</v>
      </c>
    </row>
    <row r="76" spans="1:4" ht="18.75" customHeight="1">
      <c r="A76" s="129" t="s">
        <v>188</v>
      </c>
      <c r="B76" s="142" t="s">
        <v>220</v>
      </c>
      <c r="C76" s="138">
        <v>200</v>
      </c>
      <c r="D76" s="82">
        <f>'Ведомственная 2019'!G61</f>
        <v>2000</v>
      </c>
    </row>
    <row r="77" spans="1:4" ht="18.75" customHeight="1">
      <c r="A77" s="322" t="s">
        <v>208</v>
      </c>
      <c r="B77" s="126" t="s">
        <v>613</v>
      </c>
      <c r="C77" s="138"/>
      <c r="D77" s="78">
        <f>D78</f>
        <v>77621</v>
      </c>
    </row>
    <row r="78" spans="1:4" ht="54" customHeight="1">
      <c r="A78" s="129" t="s">
        <v>54</v>
      </c>
      <c r="B78" s="128" t="s">
        <v>613</v>
      </c>
      <c r="C78" s="138">
        <v>100</v>
      </c>
      <c r="D78" s="82">
        <f>'Ведомственная 2019'!G63</f>
        <v>77621</v>
      </c>
    </row>
    <row r="79" spans="1:4" ht="30.75">
      <c r="A79" s="203" t="s">
        <v>688</v>
      </c>
      <c r="B79" s="131" t="s">
        <v>459</v>
      </c>
      <c r="C79" s="139"/>
      <c r="D79" s="273">
        <f>D80+D89+D111</f>
        <v>230972556</v>
      </c>
    </row>
    <row r="80" spans="1:4" ht="46.5">
      <c r="A80" s="217" t="s">
        <v>689</v>
      </c>
      <c r="B80" s="126" t="s">
        <v>471</v>
      </c>
      <c r="C80" s="139"/>
      <c r="D80" s="273">
        <f>D81+D86</f>
        <v>5136488</v>
      </c>
    </row>
    <row r="81" spans="1:4" ht="50.25" customHeight="1">
      <c r="A81" s="137" t="s">
        <v>660</v>
      </c>
      <c r="B81" s="126" t="s">
        <v>518</v>
      </c>
      <c r="C81" s="139"/>
      <c r="D81" s="273">
        <f>D82</f>
        <v>5111704</v>
      </c>
    </row>
    <row r="82" spans="1:4" ht="15">
      <c r="A82" s="129" t="s">
        <v>195</v>
      </c>
      <c r="B82" s="142" t="s">
        <v>294</v>
      </c>
      <c r="C82" s="138"/>
      <c r="D82" s="273">
        <f>D83+D84+D85</f>
        <v>5111704</v>
      </c>
    </row>
    <row r="83" spans="1:4" ht="46.5">
      <c r="A83" s="129" t="s">
        <v>54</v>
      </c>
      <c r="B83" s="142" t="s">
        <v>294</v>
      </c>
      <c r="C83" s="143">
        <v>100</v>
      </c>
      <c r="D83" s="82">
        <f>'Ведомственная 2019'!G340</f>
        <v>4803204</v>
      </c>
    </row>
    <row r="84" spans="1:4" ht="19.5" customHeight="1">
      <c r="A84" s="129" t="s">
        <v>188</v>
      </c>
      <c r="B84" s="142" t="s">
        <v>294</v>
      </c>
      <c r="C84" s="143">
        <v>200</v>
      </c>
      <c r="D84" s="82">
        <f>'Ведомственная 2019'!G341</f>
        <v>307607</v>
      </c>
    </row>
    <row r="85" spans="1:4" ht="15">
      <c r="A85" s="129" t="s">
        <v>311</v>
      </c>
      <c r="B85" s="142" t="s">
        <v>294</v>
      </c>
      <c r="C85" s="143">
        <v>800</v>
      </c>
      <c r="D85" s="82">
        <f>'Ведомственная 2019'!G342</f>
        <v>893</v>
      </c>
    </row>
    <row r="86" spans="1:4" ht="30.75">
      <c r="A86" s="137" t="s">
        <v>293</v>
      </c>
      <c r="B86" s="140" t="s">
        <v>519</v>
      </c>
      <c r="C86" s="143"/>
      <c r="D86" s="273">
        <f>D87</f>
        <v>24784</v>
      </c>
    </row>
    <row r="87" spans="1:4" ht="30.75">
      <c r="A87" s="238" t="s">
        <v>402</v>
      </c>
      <c r="B87" s="142" t="s">
        <v>295</v>
      </c>
      <c r="C87" s="138"/>
      <c r="D87" s="277">
        <f>D88</f>
        <v>24784</v>
      </c>
    </row>
    <row r="88" spans="1:4" ht="46.5">
      <c r="A88" s="129" t="s">
        <v>54</v>
      </c>
      <c r="B88" s="142" t="s">
        <v>295</v>
      </c>
      <c r="C88" s="143">
        <v>100</v>
      </c>
      <c r="D88" s="82">
        <f>'Ведомственная 2019'!G345</f>
        <v>24784</v>
      </c>
    </row>
    <row r="89" spans="1:4" ht="46.5">
      <c r="A89" s="203" t="s">
        <v>654</v>
      </c>
      <c r="B89" s="126" t="s">
        <v>467</v>
      </c>
      <c r="C89" s="139"/>
      <c r="D89" s="273">
        <f>D90+D97+D102+D105+D108</f>
        <v>221420627</v>
      </c>
    </row>
    <row r="90" spans="1:4" ht="15">
      <c r="A90" s="137" t="s">
        <v>279</v>
      </c>
      <c r="B90" s="126" t="s">
        <v>510</v>
      </c>
      <c r="C90" s="139"/>
      <c r="D90" s="273">
        <f>D91+D93+D95</f>
        <v>10574187</v>
      </c>
    </row>
    <row r="91" spans="1:4" ht="15">
      <c r="A91" s="121" t="s">
        <v>40</v>
      </c>
      <c r="B91" s="140" t="s">
        <v>296</v>
      </c>
      <c r="C91" s="139"/>
      <c r="D91" s="273">
        <f>D92</f>
        <v>368829</v>
      </c>
    </row>
    <row r="92" spans="1:4" ht="15">
      <c r="A92" s="129" t="s">
        <v>332</v>
      </c>
      <c r="B92" s="142" t="s">
        <v>296</v>
      </c>
      <c r="C92" s="143">
        <v>300</v>
      </c>
      <c r="D92" s="82">
        <f>'Ведомственная 2019'!G358</f>
        <v>368829</v>
      </c>
    </row>
    <row r="93" spans="1:4" ht="78">
      <c r="A93" s="261" t="s">
        <v>257</v>
      </c>
      <c r="B93" s="140" t="s">
        <v>280</v>
      </c>
      <c r="C93" s="139"/>
      <c r="D93" s="273">
        <f>D94</f>
        <v>4220046</v>
      </c>
    </row>
    <row r="94" spans="1:4" ht="30.75">
      <c r="A94" s="129" t="s">
        <v>55</v>
      </c>
      <c r="B94" s="142" t="s">
        <v>280</v>
      </c>
      <c r="C94" s="143">
        <v>600</v>
      </c>
      <c r="D94" s="82">
        <f>'Ведомственная 2019'!G303</f>
        <v>4220046</v>
      </c>
    </row>
    <row r="95" spans="1:4" ht="18.75" customHeight="1">
      <c r="A95" s="121" t="s">
        <v>195</v>
      </c>
      <c r="B95" s="205" t="s">
        <v>281</v>
      </c>
      <c r="C95" s="139"/>
      <c r="D95" s="78">
        <f>D96</f>
        <v>5985312</v>
      </c>
    </row>
    <row r="96" spans="1:4" ht="30.75">
      <c r="A96" s="129" t="s">
        <v>55</v>
      </c>
      <c r="B96" s="187" t="s">
        <v>281</v>
      </c>
      <c r="C96" s="143">
        <v>600</v>
      </c>
      <c r="D96" s="82">
        <f>'Ведомственная 2019'!G305</f>
        <v>5985312</v>
      </c>
    </row>
    <row r="97" spans="1:4" ht="15">
      <c r="A97" s="137" t="s">
        <v>282</v>
      </c>
      <c r="B97" s="205" t="s">
        <v>511</v>
      </c>
      <c r="C97" s="143"/>
      <c r="D97" s="78">
        <f>D98+D100</f>
        <v>197670875</v>
      </c>
    </row>
    <row r="98" spans="1:4" ht="78">
      <c r="A98" s="261" t="s">
        <v>182</v>
      </c>
      <c r="B98" s="140" t="s">
        <v>283</v>
      </c>
      <c r="C98" s="139"/>
      <c r="D98" s="273">
        <f>D99</f>
        <v>169099360</v>
      </c>
    </row>
    <row r="99" spans="1:4" ht="30.75">
      <c r="A99" s="129" t="s">
        <v>55</v>
      </c>
      <c r="B99" s="142" t="s">
        <v>283</v>
      </c>
      <c r="C99" s="143">
        <v>600</v>
      </c>
      <c r="D99" s="82">
        <f>'Ведомственная 2019'!G311</f>
        <v>169099360</v>
      </c>
    </row>
    <row r="100" spans="1:4" ht="18.75" customHeight="1">
      <c r="A100" s="121" t="s">
        <v>195</v>
      </c>
      <c r="B100" s="205" t="s">
        <v>284</v>
      </c>
      <c r="C100" s="139"/>
      <c r="D100" s="78">
        <f>D101</f>
        <v>28571515</v>
      </c>
    </row>
    <row r="101" spans="1:4" ht="30.75">
      <c r="A101" s="129" t="s">
        <v>55</v>
      </c>
      <c r="B101" s="187" t="s">
        <v>284</v>
      </c>
      <c r="C101" s="143">
        <v>600</v>
      </c>
      <c r="D101" s="82">
        <f>'Ведомственная 2019'!G313</f>
        <v>28571515</v>
      </c>
    </row>
    <row r="102" spans="1:4" ht="30.75">
      <c r="A102" s="137" t="s">
        <v>285</v>
      </c>
      <c r="B102" s="140" t="s">
        <v>526</v>
      </c>
      <c r="C102" s="143"/>
      <c r="D102" s="78">
        <f>D103</f>
        <v>8527962</v>
      </c>
    </row>
    <row r="103" spans="1:4" ht="62.25">
      <c r="A103" s="261" t="s">
        <v>27</v>
      </c>
      <c r="B103" s="140" t="s">
        <v>286</v>
      </c>
      <c r="C103" s="139"/>
      <c r="D103" s="273">
        <f>D104</f>
        <v>8527962</v>
      </c>
    </row>
    <row r="104" spans="1:4" ht="15">
      <c r="A104" s="129" t="s">
        <v>332</v>
      </c>
      <c r="B104" s="142" t="s">
        <v>286</v>
      </c>
      <c r="C104" s="143">
        <v>300</v>
      </c>
      <c r="D104" s="82">
        <f>'Ведомственная 2019'!G352</f>
        <v>8527962</v>
      </c>
    </row>
    <row r="105" spans="1:4" ht="15">
      <c r="A105" s="137" t="s">
        <v>287</v>
      </c>
      <c r="B105" s="140" t="s">
        <v>512</v>
      </c>
      <c r="C105" s="143"/>
      <c r="D105" s="78">
        <f>D106</f>
        <v>2290652</v>
      </c>
    </row>
    <row r="106" spans="1:4" ht="46.5">
      <c r="A106" s="137" t="s">
        <v>538</v>
      </c>
      <c r="B106" s="140" t="s">
        <v>12</v>
      </c>
      <c r="C106" s="143"/>
      <c r="D106" s="78">
        <f>D107</f>
        <v>2290652</v>
      </c>
    </row>
    <row r="107" spans="1:4" ht="30.75">
      <c r="A107" s="129" t="s">
        <v>55</v>
      </c>
      <c r="B107" s="142" t="s">
        <v>12</v>
      </c>
      <c r="C107" s="143">
        <v>600</v>
      </c>
      <c r="D107" s="82">
        <f>'Ведомственная 2019'!G316</f>
        <v>2290652</v>
      </c>
    </row>
    <row r="108" spans="1:4" ht="15">
      <c r="A108" s="137" t="s">
        <v>288</v>
      </c>
      <c r="B108" s="140" t="s">
        <v>513</v>
      </c>
      <c r="C108" s="143"/>
      <c r="D108" s="78">
        <f>D109</f>
        <v>2356951</v>
      </c>
    </row>
    <row r="109" spans="1:4" ht="30.75">
      <c r="A109" s="137" t="s">
        <v>289</v>
      </c>
      <c r="B109" s="126" t="s">
        <v>290</v>
      </c>
      <c r="C109" s="139"/>
      <c r="D109" s="273">
        <f>D110</f>
        <v>2356951</v>
      </c>
    </row>
    <row r="110" spans="1:4" ht="30.75">
      <c r="A110" s="129" t="s">
        <v>55</v>
      </c>
      <c r="B110" s="128" t="s">
        <v>290</v>
      </c>
      <c r="C110" s="138">
        <v>600</v>
      </c>
      <c r="D110" s="82">
        <f>'Ведомственная 2019'!G319</f>
        <v>2356951</v>
      </c>
    </row>
    <row r="111" spans="1:4" ht="46.5">
      <c r="A111" s="217" t="s">
        <v>655</v>
      </c>
      <c r="B111" s="126" t="s">
        <v>474</v>
      </c>
      <c r="C111" s="139"/>
      <c r="D111" s="273">
        <f>D112</f>
        <v>4415441</v>
      </c>
    </row>
    <row r="112" spans="1:4" ht="30.75">
      <c r="A112" s="217" t="s">
        <v>291</v>
      </c>
      <c r="B112" s="126" t="s">
        <v>514</v>
      </c>
      <c r="C112" s="139"/>
      <c r="D112" s="273">
        <f>D113</f>
        <v>4415441</v>
      </c>
    </row>
    <row r="113" spans="1:4" ht="15">
      <c r="A113" s="129" t="s">
        <v>195</v>
      </c>
      <c r="B113" s="205" t="s">
        <v>292</v>
      </c>
      <c r="C113" s="139"/>
      <c r="D113" s="273">
        <f>D114+D115</f>
        <v>4415441</v>
      </c>
    </row>
    <row r="114" spans="1:4" ht="46.5">
      <c r="A114" s="129" t="s">
        <v>54</v>
      </c>
      <c r="B114" s="187" t="s">
        <v>292</v>
      </c>
      <c r="C114" s="143">
        <v>100</v>
      </c>
      <c r="D114" s="82">
        <f>'Ведомственная 2019'!G325</f>
        <v>4157941</v>
      </c>
    </row>
    <row r="115" spans="1:4" ht="18.75" customHeight="1">
      <c r="A115" s="129" t="s">
        <v>188</v>
      </c>
      <c r="B115" s="187" t="s">
        <v>292</v>
      </c>
      <c r="C115" s="143">
        <v>200</v>
      </c>
      <c r="D115" s="82">
        <f>'Ведомственная 2019'!G326</f>
        <v>257500</v>
      </c>
    </row>
    <row r="116" spans="1:4" ht="30.75">
      <c r="A116" s="121" t="s">
        <v>632</v>
      </c>
      <c r="B116" s="131" t="s">
        <v>449</v>
      </c>
      <c r="C116" s="139"/>
      <c r="D116" s="78">
        <f>D117</f>
        <v>230000</v>
      </c>
    </row>
    <row r="117" spans="1:4" ht="53.25" customHeight="1">
      <c r="A117" s="121" t="s">
        <v>633</v>
      </c>
      <c r="B117" s="126" t="s">
        <v>487</v>
      </c>
      <c r="C117" s="139"/>
      <c r="D117" s="78">
        <f>D118</f>
        <v>230000</v>
      </c>
    </row>
    <row r="118" spans="1:4" ht="46.5">
      <c r="A118" s="121" t="s">
        <v>146</v>
      </c>
      <c r="B118" s="126" t="s">
        <v>493</v>
      </c>
      <c r="C118" s="139"/>
      <c r="D118" s="78">
        <f>D119+D121</f>
        <v>230000</v>
      </c>
    </row>
    <row r="119" spans="1:4" ht="15">
      <c r="A119" s="129" t="s">
        <v>357</v>
      </c>
      <c r="B119" s="128" t="s">
        <v>358</v>
      </c>
      <c r="C119" s="138"/>
      <c r="D119" s="82">
        <f>D120</f>
        <v>115000</v>
      </c>
    </row>
    <row r="120" spans="1:4" ht="18.75" customHeight="1">
      <c r="A120" s="129" t="s">
        <v>188</v>
      </c>
      <c r="B120" s="128" t="s">
        <v>358</v>
      </c>
      <c r="C120" s="138">
        <v>200</v>
      </c>
      <c r="D120" s="82">
        <f>'Ведомственная 2019'!G74</f>
        <v>115000</v>
      </c>
    </row>
    <row r="121" spans="1:4" ht="15">
      <c r="A121" s="129" t="s">
        <v>147</v>
      </c>
      <c r="B121" s="128" t="s">
        <v>148</v>
      </c>
      <c r="C121" s="138"/>
      <c r="D121" s="82">
        <f>D122</f>
        <v>115000</v>
      </c>
    </row>
    <row r="122" spans="1:4" ht="18.75" customHeight="1">
      <c r="A122" s="129" t="s">
        <v>188</v>
      </c>
      <c r="B122" s="128" t="s">
        <v>148</v>
      </c>
      <c r="C122" s="138">
        <v>200</v>
      </c>
      <c r="D122" s="82">
        <f>'Ведомственная 2019'!G76</f>
        <v>115000</v>
      </c>
    </row>
    <row r="123" spans="1:4" ht="46.5">
      <c r="A123" s="217" t="s">
        <v>690</v>
      </c>
      <c r="B123" s="131" t="s">
        <v>460</v>
      </c>
      <c r="C123" s="139"/>
      <c r="D123" s="273">
        <f>D124+D132+D139</f>
        <v>2344205</v>
      </c>
    </row>
    <row r="124" spans="1:4" ht="62.25">
      <c r="A124" s="121" t="s">
        <v>657</v>
      </c>
      <c r="B124" s="140" t="s">
        <v>473</v>
      </c>
      <c r="C124" s="139"/>
      <c r="D124" s="273">
        <f>D125+D129</f>
        <v>137000</v>
      </c>
    </row>
    <row r="125" spans="1:4" ht="30.75">
      <c r="A125" s="137" t="s">
        <v>239</v>
      </c>
      <c r="B125" s="140" t="s">
        <v>515</v>
      </c>
      <c r="C125" s="139"/>
      <c r="D125" s="273">
        <f>D126</f>
        <v>85000</v>
      </c>
    </row>
    <row r="126" spans="1:4" ht="15">
      <c r="A126" s="129" t="s">
        <v>22</v>
      </c>
      <c r="B126" s="142" t="s">
        <v>240</v>
      </c>
      <c r="C126" s="138"/>
      <c r="D126" s="277">
        <f>D127+D128</f>
        <v>85000</v>
      </c>
    </row>
    <row r="127" spans="1:4" ht="18.75" customHeight="1">
      <c r="A127" s="129" t="s">
        <v>188</v>
      </c>
      <c r="B127" s="142" t="s">
        <v>240</v>
      </c>
      <c r="C127" s="143">
        <v>200</v>
      </c>
      <c r="D127" s="82">
        <f>'Ведомственная 2019'!G188</f>
        <v>50000</v>
      </c>
    </row>
    <row r="128" spans="1:4" ht="15">
      <c r="A128" s="129" t="s">
        <v>332</v>
      </c>
      <c r="B128" s="142" t="s">
        <v>240</v>
      </c>
      <c r="C128" s="130">
        <v>300</v>
      </c>
      <c r="D128" s="82">
        <f>'Ведомственная 2019'!G189</f>
        <v>35000</v>
      </c>
    </row>
    <row r="129" spans="1:4" ht="46.5">
      <c r="A129" s="137" t="s">
        <v>403</v>
      </c>
      <c r="B129" s="140" t="s">
        <v>516</v>
      </c>
      <c r="C129" s="130"/>
      <c r="D129" s="78">
        <f>D130</f>
        <v>52000</v>
      </c>
    </row>
    <row r="130" spans="1:4" ht="15">
      <c r="A130" s="129" t="s">
        <v>22</v>
      </c>
      <c r="B130" s="142" t="s">
        <v>241</v>
      </c>
      <c r="C130" s="130"/>
      <c r="D130" s="82">
        <f>D131</f>
        <v>52000</v>
      </c>
    </row>
    <row r="131" spans="1:4" ht="18.75" customHeight="1">
      <c r="A131" s="129" t="s">
        <v>188</v>
      </c>
      <c r="B131" s="142" t="s">
        <v>241</v>
      </c>
      <c r="C131" s="130">
        <v>200</v>
      </c>
      <c r="D131" s="82">
        <f>'Ведомственная 2019'!G192</f>
        <v>52000</v>
      </c>
    </row>
    <row r="132" spans="1:4" ht="78">
      <c r="A132" s="121" t="s">
        <v>672</v>
      </c>
      <c r="B132" s="126" t="s">
        <v>463</v>
      </c>
      <c r="C132" s="139"/>
      <c r="D132" s="273">
        <f>D133+D136</f>
        <v>254900</v>
      </c>
    </row>
    <row r="133" spans="1:4" ht="46.5">
      <c r="A133" s="137" t="s">
        <v>404</v>
      </c>
      <c r="B133" s="126" t="s">
        <v>529</v>
      </c>
      <c r="C133" s="139"/>
      <c r="D133" s="273">
        <f>D134</f>
        <v>244900</v>
      </c>
    </row>
    <row r="134" spans="1:4" ht="46.5">
      <c r="A134" s="129" t="s">
        <v>307</v>
      </c>
      <c r="B134" s="128" t="s">
        <v>264</v>
      </c>
      <c r="C134" s="138"/>
      <c r="D134" s="277">
        <f>D135</f>
        <v>244900</v>
      </c>
    </row>
    <row r="135" spans="1:4" ht="18.75" customHeight="1">
      <c r="A135" s="129" t="s">
        <v>188</v>
      </c>
      <c r="B135" s="128" t="s">
        <v>264</v>
      </c>
      <c r="C135" s="143">
        <v>200</v>
      </c>
      <c r="D135" s="82">
        <f>'Ведомственная 2019'!G244</f>
        <v>244900</v>
      </c>
    </row>
    <row r="136" spans="1:4" ht="30.75">
      <c r="A136" s="137" t="s">
        <v>414</v>
      </c>
      <c r="B136" s="126" t="s">
        <v>530</v>
      </c>
      <c r="C136" s="143"/>
      <c r="D136" s="78">
        <f>D137</f>
        <v>10000</v>
      </c>
    </row>
    <row r="137" spans="1:4" ht="46.5">
      <c r="A137" s="129" t="s">
        <v>307</v>
      </c>
      <c r="B137" s="128" t="s">
        <v>413</v>
      </c>
      <c r="C137" s="143"/>
      <c r="D137" s="82">
        <f>D138</f>
        <v>10000</v>
      </c>
    </row>
    <row r="138" spans="1:4" ht="18.75" customHeight="1">
      <c r="A138" s="129" t="s">
        <v>188</v>
      </c>
      <c r="B138" s="128" t="s">
        <v>413</v>
      </c>
      <c r="C138" s="143">
        <v>200</v>
      </c>
      <c r="D138" s="82">
        <f>'Ведомственная 2019'!G247</f>
        <v>10000</v>
      </c>
    </row>
    <row r="139" spans="1:4" ht="62.25">
      <c r="A139" s="217" t="s">
        <v>658</v>
      </c>
      <c r="B139" s="126" t="s">
        <v>472</v>
      </c>
      <c r="C139" s="139"/>
      <c r="D139" s="273">
        <f>D140</f>
        <v>1952305</v>
      </c>
    </row>
    <row r="140" spans="1:4" ht="30.75">
      <c r="A140" s="121" t="s">
        <v>242</v>
      </c>
      <c r="B140" s="126" t="s">
        <v>517</v>
      </c>
      <c r="C140" s="139"/>
      <c r="D140" s="273">
        <f>D141+D143+D146</f>
        <v>1952305</v>
      </c>
    </row>
    <row r="141" spans="1:4" ht="18.75" customHeight="1">
      <c r="A141" s="121" t="s">
        <v>195</v>
      </c>
      <c r="B141" s="126" t="s">
        <v>256</v>
      </c>
      <c r="C141" s="133"/>
      <c r="D141" s="78">
        <f>D142</f>
        <v>1310369</v>
      </c>
    </row>
    <row r="142" spans="1:4" ht="30.75">
      <c r="A142" s="129" t="s">
        <v>55</v>
      </c>
      <c r="B142" s="128" t="s">
        <v>256</v>
      </c>
      <c r="C142" s="130">
        <v>600</v>
      </c>
      <c r="D142" s="82">
        <f>'Ведомственная 2019'!G332</f>
        <v>1310369</v>
      </c>
    </row>
    <row r="143" spans="1:4" ht="15">
      <c r="A143" s="121" t="s">
        <v>243</v>
      </c>
      <c r="B143" s="126" t="s">
        <v>245</v>
      </c>
      <c r="C143" s="262"/>
      <c r="D143" s="78">
        <f>D144+D145</f>
        <v>611936</v>
      </c>
    </row>
    <row r="144" spans="1:4" ht="15">
      <c r="A144" s="129" t="s">
        <v>332</v>
      </c>
      <c r="B144" s="128" t="s">
        <v>245</v>
      </c>
      <c r="C144" s="143">
        <v>300</v>
      </c>
      <c r="D144" s="82">
        <f>'Ведомственная 2019'!G198</f>
        <v>349026</v>
      </c>
    </row>
    <row r="145" spans="1:4" ht="30.75">
      <c r="A145" s="129" t="s">
        <v>55</v>
      </c>
      <c r="B145" s="128" t="s">
        <v>245</v>
      </c>
      <c r="C145" s="138">
        <v>600</v>
      </c>
      <c r="D145" s="82">
        <f>'Ведомственная 2019'!G334</f>
        <v>262910</v>
      </c>
    </row>
    <row r="146" spans="1:4" ht="16.5" customHeight="1">
      <c r="A146" s="121" t="s">
        <v>259</v>
      </c>
      <c r="B146" s="123" t="s">
        <v>244</v>
      </c>
      <c r="C146" s="139"/>
      <c r="D146" s="78">
        <f>D147</f>
        <v>30000</v>
      </c>
    </row>
    <row r="147" spans="1:4" ht="16.5" customHeight="1">
      <c r="A147" s="129" t="s">
        <v>188</v>
      </c>
      <c r="B147" s="120" t="s">
        <v>244</v>
      </c>
      <c r="C147" s="164">
        <v>200</v>
      </c>
      <c r="D147" s="82">
        <f>'Ведомственная 2019'!G196</f>
        <v>30000</v>
      </c>
    </row>
    <row r="148" spans="1:4" ht="30.75">
      <c r="A148" s="121" t="s">
        <v>634</v>
      </c>
      <c r="B148" s="154" t="s">
        <v>450</v>
      </c>
      <c r="C148" s="141"/>
      <c r="D148" s="78">
        <f>D149</f>
        <v>45000</v>
      </c>
    </row>
    <row r="149" spans="1:4" ht="46.5">
      <c r="A149" s="121" t="s">
        <v>635</v>
      </c>
      <c r="B149" s="140" t="s">
        <v>486</v>
      </c>
      <c r="C149" s="141"/>
      <c r="D149" s="78">
        <f>D150</f>
        <v>45000</v>
      </c>
    </row>
    <row r="150" spans="1:4" ht="46.5">
      <c r="A150" s="132" t="s">
        <v>34</v>
      </c>
      <c r="B150" s="140" t="s">
        <v>494</v>
      </c>
      <c r="C150" s="141"/>
      <c r="D150" s="78">
        <f>D151</f>
        <v>45000</v>
      </c>
    </row>
    <row r="151" spans="1:4" ht="15">
      <c r="A151" s="129" t="s">
        <v>224</v>
      </c>
      <c r="B151" s="142" t="s">
        <v>225</v>
      </c>
      <c r="C151" s="143"/>
      <c r="D151" s="82">
        <f>D152</f>
        <v>45000</v>
      </c>
    </row>
    <row r="152" spans="1:4" ht="18.75" customHeight="1">
      <c r="A152" s="129" t="s">
        <v>188</v>
      </c>
      <c r="B152" s="142" t="s">
        <v>225</v>
      </c>
      <c r="C152" s="143">
        <v>200</v>
      </c>
      <c r="D152" s="82">
        <f>'Ведомственная 2019'!G81</f>
        <v>45000</v>
      </c>
    </row>
    <row r="153" spans="1:4" ht="30.75">
      <c r="A153" s="203" t="s">
        <v>636</v>
      </c>
      <c r="B153" s="131" t="s">
        <v>451</v>
      </c>
      <c r="C153" s="139"/>
      <c r="D153" s="273">
        <f>D154</f>
        <v>289309</v>
      </c>
    </row>
    <row r="154" spans="1:4" ht="62.25">
      <c r="A154" s="203" t="s">
        <v>691</v>
      </c>
      <c r="B154" s="126" t="s">
        <v>485</v>
      </c>
      <c r="C154" s="139"/>
      <c r="D154" s="273">
        <f>D155</f>
        <v>289309</v>
      </c>
    </row>
    <row r="155" spans="1:4" ht="30.75">
      <c r="A155" s="137" t="s">
        <v>226</v>
      </c>
      <c r="B155" s="126" t="s">
        <v>495</v>
      </c>
      <c r="C155" s="139"/>
      <c r="D155" s="273">
        <f>D156</f>
        <v>289309</v>
      </c>
    </row>
    <row r="156" spans="1:4" ht="15">
      <c r="A156" s="260" t="s">
        <v>2</v>
      </c>
      <c r="B156" s="142" t="s">
        <v>227</v>
      </c>
      <c r="C156" s="138"/>
      <c r="D156" s="277">
        <f>D157+D158</f>
        <v>289309</v>
      </c>
    </row>
    <row r="157" spans="1:4" ht="46.5">
      <c r="A157" s="129" t="s">
        <v>54</v>
      </c>
      <c r="B157" s="142" t="s">
        <v>227</v>
      </c>
      <c r="C157" s="143">
        <v>100</v>
      </c>
      <c r="D157" s="82">
        <f>'Ведомственная 2019'!G86</f>
        <v>262553</v>
      </c>
    </row>
    <row r="158" spans="1:4" ht="18.75" customHeight="1">
      <c r="A158" s="129" t="s">
        <v>188</v>
      </c>
      <c r="B158" s="142" t="s">
        <v>227</v>
      </c>
      <c r="C158" s="143">
        <v>200</v>
      </c>
      <c r="D158" s="82">
        <f>'Ведомственная 2019'!G87</f>
        <v>26756</v>
      </c>
    </row>
    <row r="159" spans="1:4" ht="46.5">
      <c r="A159" s="121" t="s">
        <v>692</v>
      </c>
      <c r="B159" s="126" t="s">
        <v>457</v>
      </c>
      <c r="C159" s="139"/>
      <c r="D159" s="273">
        <f>D160+D164</f>
        <v>5576821</v>
      </c>
    </row>
    <row r="160" spans="1:4" ht="62.25">
      <c r="A160" s="121" t="s">
        <v>693</v>
      </c>
      <c r="B160" s="126" t="s">
        <v>478</v>
      </c>
      <c r="C160" s="139"/>
      <c r="D160" s="273">
        <f>D161</f>
        <v>5526821</v>
      </c>
    </row>
    <row r="161" spans="1:4" ht="46.5">
      <c r="A161" s="137" t="s">
        <v>237</v>
      </c>
      <c r="B161" s="126" t="s">
        <v>505</v>
      </c>
      <c r="C161" s="139"/>
      <c r="D161" s="273">
        <f>D162</f>
        <v>5526821</v>
      </c>
    </row>
    <row r="162" spans="1:4" ht="30.75">
      <c r="A162" s="121" t="s">
        <v>14</v>
      </c>
      <c r="B162" s="140" t="s">
        <v>238</v>
      </c>
      <c r="C162" s="139"/>
      <c r="D162" s="273">
        <f>D163</f>
        <v>5526821</v>
      </c>
    </row>
    <row r="163" spans="1:4" ht="21" customHeight="1">
      <c r="A163" s="129" t="s">
        <v>188</v>
      </c>
      <c r="B163" s="142" t="s">
        <v>238</v>
      </c>
      <c r="C163" s="138">
        <v>200</v>
      </c>
      <c r="D163" s="82">
        <f>'Ведомственная 2019'!G154</f>
        <v>5526821</v>
      </c>
    </row>
    <row r="164" spans="1:4" ht="62.25">
      <c r="A164" s="121" t="s">
        <v>650</v>
      </c>
      <c r="B164" s="154" t="s">
        <v>477</v>
      </c>
      <c r="C164" s="138"/>
      <c r="D164" s="78">
        <f>D165</f>
        <v>50000</v>
      </c>
    </row>
    <row r="165" spans="1:4" ht="30.75">
      <c r="A165" s="121" t="s">
        <v>150</v>
      </c>
      <c r="B165" s="126" t="s">
        <v>506</v>
      </c>
      <c r="C165" s="138"/>
      <c r="D165" s="78">
        <f>D166</f>
        <v>50000</v>
      </c>
    </row>
    <row r="166" spans="1:4" ht="30.75">
      <c r="A166" s="129" t="s">
        <v>151</v>
      </c>
      <c r="B166" s="142" t="s">
        <v>152</v>
      </c>
      <c r="C166" s="138"/>
      <c r="D166" s="82">
        <f>D167</f>
        <v>50000</v>
      </c>
    </row>
    <row r="167" spans="1:4" ht="21.75" customHeight="1">
      <c r="A167" s="129" t="s">
        <v>188</v>
      </c>
      <c r="B167" s="142" t="s">
        <v>152</v>
      </c>
      <c r="C167" s="138">
        <v>200</v>
      </c>
      <c r="D167" s="82">
        <f>'Ведомственная 2019'!G158</f>
        <v>50000</v>
      </c>
    </row>
    <row r="168" spans="1:4" ht="30.75">
      <c r="A168" s="203" t="s">
        <v>670</v>
      </c>
      <c r="B168" s="126" t="s">
        <v>455</v>
      </c>
      <c r="C168" s="139"/>
      <c r="D168" s="273">
        <f>D169+D174</f>
        <v>312200</v>
      </c>
    </row>
    <row r="169" spans="1:4" ht="46.5">
      <c r="A169" s="203" t="s">
        <v>671</v>
      </c>
      <c r="B169" s="126" t="s">
        <v>532</v>
      </c>
      <c r="C169" s="139"/>
      <c r="D169" s="273">
        <f>D170</f>
        <v>292200</v>
      </c>
    </row>
    <row r="170" spans="1:4" ht="30.75">
      <c r="A170" s="203" t="s">
        <v>252</v>
      </c>
      <c r="B170" s="126" t="s">
        <v>535</v>
      </c>
      <c r="C170" s="139"/>
      <c r="D170" s="273">
        <f>D171</f>
        <v>292200</v>
      </c>
    </row>
    <row r="171" spans="1:4" ht="30.75">
      <c r="A171" s="135" t="s">
        <v>360</v>
      </c>
      <c r="B171" s="142" t="s">
        <v>253</v>
      </c>
      <c r="C171" s="138"/>
      <c r="D171" s="277">
        <f>D172+D173</f>
        <v>292200</v>
      </c>
    </row>
    <row r="172" spans="1:4" ht="46.5">
      <c r="A172" s="129" t="s">
        <v>54</v>
      </c>
      <c r="B172" s="142" t="s">
        <v>253</v>
      </c>
      <c r="C172" s="143">
        <v>100</v>
      </c>
      <c r="D172" s="82">
        <f>'Ведомственная 2019'!G236</f>
        <v>290961</v>
      </c>
    </row>
    <row r="173" spans="1:4" ht="18.75" customHeight="1">
      <c r="A173" s="129" t="s">
        <v>188</v>
      </c>
      <c r="B173" s="142" t="s">
        <v>253</v>
      </c>
      <c r="C173" s="143">
        <v>200</v>
      </c>
      <c r="D173" s="82">
        <f>'Ведомственная 2019'!G237</f>
        <v>1239</v>
      </c>
    </row>
    <row r="174" spans="1:4" ht="46.5">
      <c r="A174" s="121" t="s">
        <v>694</v>
      </c>
      <c r="B174" s="140" t="s">
        <v>481</v>
      </c>
      <c r="C174" s="141"/>
      <c r="D174" s="78">
        <f>D175+D178+D181</f>
        <v>20000</v>
      </c>
    </row>
    <row r="175" spans="1:4" ht="30.75">
      <c r="A175" s="121" t="s">
        <v>165</v>
      </c>
      <c r="B175" s="140" t="s">
        <v>500</v>
      </c>
      <c r="C175" s="141"/>
      <c r="D175" s="78">
        <f>D176</f>
        <v>10000</v>
      </c>
    </row>
    <row r="176" spans="1:4" ht="30.75">
      <c r="A176" s="129" t="s">
        <v>312</v>
      </c>
      <c r="B176" s="142" t="s">
        <v>234</v>
      </c>
      <c r="C176" s="143"/>
      <c r="D176" s="82">
        <f>D177</f>
        <v>10000</v>
      </c>
    </row>
    <row r="177" spans="1:4" ht="18.75" customHeight="1">
      <c r="A177" s="129" t="s">
        <v>188</v>
      </c>
      <c r="B177" s="142" t="s">
        <v>234</v>
      </c>
      <c r="C177" s="143">
        <v>200</v>
      </c>
      <c r="D177" s="82">
        <f>'Ведомственная 2019'!G132</f>
        <v>10000</v>
      </c>
    </row>
    <row r="178" spans="1:4" ht="30.75">
      <c r="A178" s="121" t="s">
        <v>233</v>
      </c>
      <c r="B178" s="154" t="s">
        <v>501</v>
      </c>
      <c r="C178" s="141"/>
      <c r="D178" s="78">
        <f>D179</f>
        <v>5000</v>
      </c>
    </row>
    <row r="179" spans="1:4" ht="30.75">
      <c r="A179" s="129" t="s">
        <v>312</v>
      </c>
      <c r="B179" s="128" t="s">
        <v>32</v>
      </c>
      <c r="C179" s="143"/>
      <c r="D179" s="82">
        <f>D180</f>
        <v>5000</v>
      </c>
    </row>
    <row r="180" spans="1:4" ht="18.75" customHeight="1">
      <c r="A180" s="129" t="s">
        <v>188</v>
      </c>
      <c r="B180" s="128" t="s">
        <v>32</v>
      </c>
      <c r="C180" s="143">
        <v>200</v>
      </c>
      <c r="D180" s="82">
        <f>'Ведомственная 2019'!G135</f>
        <v>5000</v>
      </c>
    </row>
    <row r="181" spans="1:4" ht="30.75">
      <c r="A181" s="121" t="s">
        <v>187</v>
      </c>
      <c r="B181" s="131" t="s">
        <v>502</v>
      </c>
      <c r="C181" s="133"/>
      <c r="D181" s="78">
        <f>D182</f>
        <v>5000</v>
      </c>
    </row>
    <row r="182" spans="1:4" ht="30.75">
      <c r="A182" s="129" t="s">
        <v>312</v>
      </c>
      <c r="B182" s="128" t="s">
        <v>186</v>
      </c>
      <c r="C182" s="130"/>
      <c r="D182" s="82">
        <f>D183</f>
        <v>5000</v>
      </c>
    </row>
    <row r="183" spans="1:4" ht="18.75" customHeight="1">
      <c r="A183" s="129" t="s">
        <v>188</v>
      </c>
      <c r="B183" s="128" t="s">
        <v>186</v>
      </c>
      <c r="C183" s="130">
        <v>200</v>
      </c>
      <c r="D183" s="82">
        <f>'Ведомственная 2019'!G138</f>
        <v>5000</v>
      </c>
    </row>
    <row r="184" spans="1:4" ht="46.5">
      <c r="A184" s="217" t="s">
        <v>640</v>
      </c>
      <c r="B184" s="126" t="s">
        <v>454</v>
      </c>
      <c r="C184" s="139"/>
      <c r="D184" s="273">
        <f>D185+D189</f>
        <v>324000</v>
      </c>
    </row>
    <row r="185" spans="1:4" ht="93">
      <c r="A185" s="121" t="s">
        <v>641</v>
      </c>
      <c r="B185" s="131" t="s">
        <v>533</v>
      </c>
      <c r="C185" s="122"/>
      <c r="D185" s="78">
        <f>D186</f>
        <v>40000</v>
      </c>
    </row>
    <row r="186" spans="1:4" ht="30.75">
      <c r="A186" s="132" t="s">
        <v>412</v>
      </c>
      <c r="B186" s="126" t="s">
        <v>534</v>
      </c>
      <c r="C186" s="139"/>
      <c r="D186" s="78">
        <f>D187</f>
        <v>40000</v>
      </c>
    </row>
    <row r="187" spans="1:4" ht="30.75">
      <c r="A187" s="129" t="s">
        <v>59</v>
      </c>
      <c r="B187" s="142" t="s">
        <v>411</v>
      </c>
      <c r="C187" s="149"/>
      <c r="D187" s="82">
        <f>D188</f>
        <v>40000</v>
      </c>
    </row>
    <row r="188" spans="1:4" ht="20.25" customHeight="1">
      <c r="A188" s="129" t="s">
        <v>188</v>
      </c>
      <c r="B188" s="142" t="s">
        <v>411</v>
      </c>
      <c r="C188" s="143">
        <v>200</v>
      </c>
      <c r="D188" s="82">
        <f>'Ведомственная 2019'!G116</f>
        <v>40000</v>
      </c>
    </row>
    <row r="189" spans="1:4" ht="20.25" customHeight="1">
      <c r="A189" s="121" t="s">
        <v>642</v>
      </c>
      <c r="B189" s="126" t="s">
        <v>482</v>
      </c>
      <c r="C189" s="143"/>
      <c r="D189" s="78">
        <f>D190+D193+D196</f>
        <v>284000</v>
      </c>
    </row>
    <row r="190" spans="1:4" ht="30.75">
      <c r="A190" s="137" t="s">
        <v>183</v>
      </c>
      <c r="B190" s="126" t="s">
        <v>497</v>
      </c>
      <c r="C190" s="139"/>
      <c r="D190" s="78">
        <f>D191</f>
        <v>30000</v>
      </c>
    </row>
    <row r="191" spans="1:4" ht="30.75">
      <c r="A191" s="129" t="s">
        <v>59</v>
      </c>
      <c r="B191" s="142" t="s">
        <v>185</v>
      </c>
      <c r="C191" s="149"/>
      <c r="D191" s="82">
        <f>D192</f>
        <v>30000</v>
      </c>
    </row>
    <row r="192" spans="1:4" ht="18" customHeight="1">
      <c r="A192" s="129" t="s">
        <v>188</v>
      </c>
      <c r="B192" s="142" t="s">
        <v>185</v>
      </c>
      <c r="C192" s="143">
        <v>200</v>
      </c>
      <c r="D192" s="82">
        <f>'Ведомственная 2019'!G120</f>
        <v>30000</v>
      </c>
    </row>
    <row r="193" spans="1:4" ht="18" customHeight="1">
      <c r="A193" s="137" t="s">
        <v>231</v>
      </c>
      <c r="B193" s="140" t="s">
        <v>498</v>
      </c>
      <c r="C193" s="143"/>
      <c r="D193" s="78">
        <f>D194</f>
        <v>244000</v>
      </c>
    </row>
    <row r="194" spans="1:4" ht="30.75">
      <c r="A194" s="129" t="s">
        <v>59</v>
      </c>
      <c r="B194" s="142" t="s">
        <v>315</v>
      </c>
      <c r="C194" s="279"/>
      <c r="D194" s="82">
        <f>D195</f>
        <v>244000</v>
      </c>
    </row>
    <row r="195" spans="1:4" ht="18.75" customHeight="1">
      <c r="A195" s="129" t="s">
        <v>188</v>
      </c>
      <c r="B195" s="142" t="s">
        <v>315</v>
      </c>
      <c r="C195" s="143">
        <v>200</v>
      </c>
      <c r="D195" s="82">
        <f>'Ведомственная 2019'!G123</f>
        <v>244000</v>
      </c>
    </row>
    <row r="196" spans="1:4" ht="30.75">
      <c r="A196" s="137" t="s">
        <v>232</v>
      </c>
      <c r="B196" s="140" t="s">
        <v>499</v>
      </c>
      <c r="C196" s="143"/>
      <c r="D196" s="78">
        <f>D197</f>
        <v>10000</v>
      </c>
    </row>
    <row r="197" spans="1:4" ht="30.75">
      <c r="A197" s="129" t="s">
        <v>59</v>
      </c>
      <c r="B197" s="142" t="s">
        <v>316</v>
      </c>
      <c r="C197" s="279"/>
      <c r="D197" s="82">
        <f>D198</f>
        <v>10000</v>
      </c>
    </row>
    <row r="198" spans="1:4" ht="18.75" customHeight="1">
      <c r="A198" s="129" t="s">
        <v>188</v>
      </c>
      <c r="B198" s="142" t="s">
        <v>316</v>
      </c>
      <c r="C198" s="143">
        <v>200</v>
      </c>
      <c r="D198" s="82">
        <f>'Ведомственная 2019'!G126</f>
        <v>10000</v>
      </c>
    </row>
    <row r="199" spans="1:4" ht="46.5">
      <c r="A199" s="217" t="s">
        <v>673</v>
      </c>
      <c r="B199" s="140" t="s">
        <v>443</v>
      </c>
      <c r="C199" s="280"/>
      <c r="D199" s="273">
        <f>D200+D204</f>
        <v>7182101</v>
      </c>
    </row>
    <row r="200" spans="1:4" ht="51.75" customHeight="1">
      <c r="A200" s="203" t="s">
        <v>695</v>
      </c>
      <c r="B200" s="140" t="s">
        <v>462</v>
      </c>
      <c r="C200" s="280"/>
      <c r="D200" s="273">
        <f>D201</f>
        <v>4731461</v>
      </c>
    </row>
    <row r="201" spans="1:4" ht="30.75">
      <c r="A201" s="137" t="s">
        <v>277</v>
      </c>
      <c r="B201" s="140" t="s">
        <v>531</v>
      </c>
      <c r="C201" s="280"/>
      <c r="D201" s="273">
        <f>D202</f>
        <v>4731461</v>
      </c>
    </row>
    <row r="202" spans="1:4" ht="30.75">
      <c r="A202" s="260" t="s">
        <v>260</v>
      </c>
      <c r="B202" s="142" t="s">
        <v>276</v>
      </c>
      <c r="C202" s="279"/>
      <c r="D202" s="277">
        <f>D203</f>
        <v>4731461</v>
      </c>
    </row>
    <row r="203" spans="1:4" ht="15">
      <c r="A203" s="263" t="s">
        <v>331</v>
      </c>
      <c r="B203" s="142" t="s">
        <v>276</v>
      </c>
      <c r="C203" s="143">
        <v>500</v>
      </c>
      <c r="D203" s="82">
        <f>'Ведомственная 2019'!G288</f>
        <v>4731461</v>
      </c>
    </row>
    <row r="204" spans="1:4" ht="62.25">
      <c r="A204" s="217" t="s">
        <v>627</v>
      </c>
      <c r="B204" s="140" t="s">
        <v>444</v>
      </c>
      <c r="C204" s="280"/>
      <c r="D204" s="273">
        <f>D205</f>
        <v>2450640</v>
      </c>
    </row>
    <row r="205" spans="1:4" ht="30.75">
      <c r="A205" s="137" t="s">
        <v>406</v>
      </c>
      <c r="B205" s="140" t="s">
        <v>445</v>
      </c>
      <c r="C205" s="280"/>
      <c r="D205" s="273">
        <f>D206</f>
        <v>2450640</v>
      </c>
    </row>
    <row r="206" spans="1:4" ht="15">
      <c r="A206" s="264" t="s">
        <v>208</v>
      </c>
      <c r="B206" s="142" t="s">
        <v>268</v>
      </c>
      <c r="C206" s="279"/>
      <c r="D206" s="277">
        <f>D207+D208</f>
        <v>2450640</v>
      </c>
    </row>
    <row r="207" spans="1:4" ht="46.5">
      <c r="A207" s="129" t="s">
        <v>54</v>
      </c>
      <c r="B207" s="142" t="s">
        <v>268</v>
      </c>
      <c r="C207" s="143">
        <v>100</v>
      </c>
      <c r="D207" s="82">
        <f>'Ведомственная 2019'!G255</f>
        <v>2202040</v>
      </c>
    </row>
    <row r="208" spans="1:4" ht="18.75" customHeight="1">
      <c r="A208" s="129" t="s">
        <v>188</v>
      </c>
      <c r="B208" s="142" t="s">
        <v>268</v>
      </c>
      <c r="C208" s="143">
        <v>200</v>
      </c>
      <c r="D208" s="82">
        <f>'Ведомственная 2019'!G256</f>
        <v>248600</v>
      </c>
    </row>
    <row r="209" spans="1:4" ht="33.75" customHeight="1">
      <c r="A209" s="163" t="s">
        <v>651</v>
      </c>
      <c r="B209" s="131" t="s">
        <v>547</v>
      </c>
      <c r="C209" s="162"/>
      <c r="D209" s="78">
        <f>D210</f>
        <v>584654</v>
      </c>
    </row>
    <row r="210" spans="1:4" ht="52.5" customHeight="1">
      <c r="A210" s="163" t="s">
        <v>652</v>
      </c>
      <c r="B210" s="131" t="s">
        <v>548</v>
      </c>
      <c r="C210" s="162"/>
      <c r="D210" s="78">
        <f>D211</f>
        <v>584654</v>
      </c>
    </row>
    <row r="211" spans="1:4" ht="18.75" customHeight="1">
      <c r="A211" s="125" t="s">
        <v>546</v>
      </c>
      <c r="B211" s="131" t="s">
        <v>549</v>
      </c>
      <c r="C211" s="162"/>
      <c r="D211" s="78">
        <f>D212</f>
        <v>584654</v>
      </c>
    </row>
    <row r="212" spans="1:4" ht="19.5" customHeight="1">
      <c r="A212" s="125" t="s">
        <v>552</v>
      </c>
      <c r="B212" s="131" t="s">
        <v>618</v>
      </c>
      <c r="C212" s="162"/>
      <c r="D212" s="78">
        <f>D213</f>
        <v>584654</v>
      </c>
    </row>
    <row r="213" spans="1:4" ht="18.75" customHeight="1">
      <c r="A213" s="136" t="s">
        <v>331</v>
      </c>
      <c r="B213" s="148" t="s">
        <v>618</v>
      </c>
      <c r="C213" s="161" t="s">
        <v>545</v>
      </c>
      <c r="D213" s="82">
        <f>'Ведомственная 2019'!G181</f>
        <v>584654</v>
      </c>
    </row>
    <row r="214" spans="1:4" ht="30.75">
      <c r="A214" s="203" t="s">
        <v>645</v>
      </c>
      <c r="B214" s="140" t="s">
        <v>456</v>
      </c>
      <c r="C214" s="280"/>
      <c r="D214" s="273">
        <f>D215+D219</f>
        <v>330085</v>
      </c>
    </row>
    <row r="215" spans="1:4" ht="46.5">
      <c r="A215" s="121" t="s">
        <v>646</v>
      </c>
      <c r="B215" s="140" t="s">
        <v>480</v>
      </c>
      <c r="C215" s="280"/>
      <c r="D215" s="273">
        <f>D216</f>
        <v>34000</v>
      </c>
    </row>
    <row r="216" spans="1:4" ht="35.25" customHeight="1">
      <c r="A216" s="137" t="s">
        <v>407</v>
      </c>
      <c r="B216" s="140" t="s">
        <v>503</v>
      </c>
      <c r="C216" s="280"/>
      <c r="D216" s="273">
        <f>D217</f>
        <v>34000</v>
      </c>
    </row>
    <row r="217" spans="1:4" ht="15">
      <c r="A217" s="129" t="s">
        <v>196</v>
      </c>
      <c r="B217" s="187" t="s">
        <v>278</v>
      </c>
      <c r="C217" s="279"/>
      <c r="D217" s="277">
        <f>D218</f>
        <v>34000</v>
      </c>
    </row>
    <row r="218" spans="1:4" ht="30.75">
      <c r="A218" s="129" t="s">
        <v>55</v>
      </c>
      <c r="B218" s="187" t="s">
        <v>278</v>
      </c>
      <c r="C218" s="143">
        <v>600</v>
      </c>
      <c r="D218" s="82">
        <f>'Ведомственная 2019'!G296</f>
        <v>34000</v>
      </c>
    </row>
    <row r="219" spans="1:4" ht="46.5">
      <c r="A219" s="203" t="s">
        <v>696</v>
      </c>
      <c r="B219" s="140" t="s">
        <v>479</v>
      </c>
      <c r="C219" s="280"/>
      <c r="D219" s="273">
        <f>D220</f>
        <v>296085</v>
      </c>
    </row>
    <row r="220" spans="1:4" ht="46.5">
      <c r="A220" s="203" t="s">
        <v>235</v>
      </c>
      <c r="B220" s="140" t="s">
        <v>504</v>
      </c>
      <c r="C220" s="280"/>
      <c r="D220" s="273">
        <f>D221+D224</f>
        <v>296085</v>
      </c>
    </row>
    <row r="221" spans="1:4" ht="15">
      <c r="A221" s="260" t="s">
        <v>3</v>
      </c>
      <c r="B221" s="142" t="s">
        <v>236</v>
      </c>
      <c r="C221" s="279"/>
      <c r="D221" s="277">
        <f>D222+D223</f>
        <v>292200</v>
      </c>
    </row>
    <row r="222" spans="1:4" ht="46.5">
      <c r="A222" s="129" t="s">
        <v>54</v>
      </c>
      <c r="B222" s="142" t="s">
        <v>236</v>
      </c>
      <c r="C222" s="143">
        <v>100</v>
      </c>
      <c r="D222" s="82">
        <f>'Ведомственная 2019'!G145</f>
        <v>290200</v>
      </c>
    </row>
    <row r="223" spans="1:4" ht="18.75" customHeight="1">
      <c r="A223" s="129" t="s">
        <v>188</v>
      </c>
      <c r="B223" s="142" t="s">
        <v>236</v>
      </c>
      <c r="C223" s="143">
        <v>200</v>
      </c>
      <c r="D223" s="82">
        <f>'Ведомственная 2019'!G146</f>
        <v>2000</v>
      </c>
    </row>
    <row r="224" spans="1:4" ht="18.75" customHeight="1">
      <c r="A224" s="322" t="s">
        <v>208</v>
      </c>
      <c r="B224" s="126" t="s">
        <v>614</v>
      </c>
      <c r="C224" s="130"/>
      <c r="D224" s="78">
        <f>D225</f>
        <v>3885</v>
      </c>
    </row>
    <row r="225" spans="1:4" ht="48.75" customHeight="1">
      <c r="A225" s="129" t="s">
        <v>54</v>
      </c>
      <c r="B225" s="128" t="s">
        <v>614</v>
      </c>
      <c r="C225" s="130">
        <v>100</v>
      </c>
      <c r="D225" s="82">
        <f>'Ведомственная 2019'!G148</f>
        <v>3885</v>
      </c>
    </row>
    <row r="226" spans="1:4" ht="30.75">
      <c r="A226" s="121" t="s">
        <v>621</v>
      </c>
      <c r="B226" s="126" t="s">
        <v>458</v>
      </c>
      <c r="C226" s="139"/>
      <c r="D226" s="78">
        <f>D231+D227</f>
        <v>479000</v>
      </c>
    </row>
    <row r="227" spans="1:4" ht="33.75" customHeight="1">
      <c r="A227" s="121" t="s">
        <v>622</v>
      </c>
      <c r="B227" s="126" t="s">
        <v>476</v>
      </c>
      <c r="C227" s="139"/>
      <c r="D227" s="78">
        <f>D228</f>
        <v>230000</v>
      </c>
    </row>
    <row r="228" spans="1:4" ht="30.75">
      <c r="A228" s="121" t="s">
        <v>24</v>
      </c>
      <c r="B228" s="126" t="s">
        <v>507</v>
      </c>
      <c r="C228" s="139"/>
      <c r="D228" s="78">
        <f>D229</f>
        <v>230000</v>
      </c>
    </row>
    <row r="229" spans="1:4" ht="30.75">
      <c r="A229" s="129" t="s">
        <v>25</v>
      </c>
      <c r="B229" s="128" t="s">
        <v>26</v>
      </c>
      <c r="C229" s="138"/>
      <c r="D229" s="82">
        <f>D230</f>
        <v>230000</v>
      </c>
    </row>
    <row r="230" spans="1:4" ht="18.75" customHeight="1">
      <c r="A230" s="129" t="s">
        <v>188</v>
      </c>
      <c r="B230" s="128" t="s">
        <v>26</v>
      </c>
      <c r="C230" s="138">
        <v>200</v>
      </c>
      <c r="D230" s="82">
        <f>'Ведомственная 2019'!G164</f>
        <v>230000</v>
      </c>
    </row>
    <row r="231" spans="1:4" ht="46.5">
      <c r="A231" s="121" t="s">
        <v>623</v>
      </c>
      <c r="B231" s="126" t="s">
        <v>475</v>
      </c>
      <c r="C231" s="139"/>
      <c r="D231" s="78">
        <f>D232+D235+D238</f>
        <v>249000</v>
      </c>
    </row>
    <row r="232" spans="1:4" ht="30.75">
      <c r="A232" s="121" t="s">
        <v>376</v>
      </c>
      <c r="B232" s="126" t="s">
        <v>508</v>
      </c>
      <c r="C232" s="139"/>
      <c r="D232" s="78">
        <f>D233</f>
        <v>140000</v>
      </c>
    </row>
    <row r="233" spans="1:4" ht="30.75">
      <c r="A233" s="129" t="s">
        <v>25</v>
      </c>
      <c r="B233" s="128" t="s">
        <v>149</v>
      </c>
      <c r="C233" s="138"/>
      <c r="D233" s="82">
        <f>D234</f>
        <v>140000</v>
      </c>
    </row>
    <row r="234" spans="1:4" ht="18.75" customHeight="1">
      <c r="A234" s="159" t="s">
        <v>188</v>
      </c>
      <c r="B234" s="128" t="s">
        <v>149</v>
      </c>
      <c r="C234" s="138">
        <v>200</v>
      </c>
      <c r="D234" s="82">
        <f>'Ведомственная 2019'!G168</f>
        <v>140000</v>
      </c>
    </row>
    <row r="235" spans="1:4" ht="83.25" customHeight="1">
      <c r="A235" s="284" t="s">
        <v>431</v>
      </c>
      <c r="B235" s="126" t="s">
        <v>509</v>
      </c>
      <c r="C235" s="139"/>
      <c r="D235" s="78">
        <f>D236</f>
        <v>79000</v>
      </c>
    </row>
    <row r="236" spans="1:4" ht="34.5" customHeight="1">
      <c r="A236" s="129" t="s">
        <v>25</v>
      </c>
      <c r="B236" s="128" t="s">
        <v>432</v>
      </c>
      <c r="C236" s="138"/>
      <c r="D236" s="82">
        <f>D237</f>
        <v>79000</v>
      </c>
    </row>
    <row r="237" spans="1:4" ht="18.75" customHeight="1">
      <c r="A237" s="159" t="s">
        <v>188</v>
      </c>
      <c r="B237" s="128" t="s">
        <v>432</v>
      </c>
      <c r="C237" s="138">
        <v>200</v>
      </c>
      <c r="D237" s="82">
        <f>'Ведомственная 2019'!G171</f>
        <v>79000</v>
      </c>
    </row>
    <row r="238" spans="1:4" ht="66" customHeight="1">
      <c r="A238" s="284" t="s">
        <v>615</v>
      </c>
      <c r="B238" s="126" t="s">
        <v>617</v>
      </c>
      <c r="C238" s="139"/>
      <c r="D238" s="78">
        <f>D239</f>
        <v>30000</v>
      </c>
    </row>
    <row r="239" spans="1:4" ht="34.5" customHeight="1">
      <c r="A239" s="129" t="s">
        <v>25</v>
      </c>
      <c r="B239" s="128" t="s">
        <v>616</v>
      </c>
      <c r="C239" s="138"/>
      <c r="D239" s="82">
        <f>D240</f>
        <v>30000</v>
      </c>
    </row>
    <row r="240" spans="1:4" ht="18.75" customHeight="1">
      <c r="A240" s="159" t="s">
        <v>188</v>
      </c>
      <c r="B240" s="128" t="s">
        <v>616</v>
      </c>
      <c r="C240" s="138">
        <v>200</v>
      </c>
      <c r="D240" s="82">
        <f>'Ведомственная 2019'!G174</f>
        <v>30000</v>
      </c>
    </row>
    <row r="241" spans="1:4" ht="46.5">
      <c r="A241" s="121" t="s">
        <v>638</v>
      </c>
      <c r="B241" s="140" t="s">
        <v>452</v>
      </c>
      <c r="C241" s="141"/>
      <c r="D241" s="78">
        <f>D242</f>
        <v>30000</v>
      </c>
    </row>
    <row r="242" spans="1:4" ht="62.25">
      <c r="A242" s="121" t="s">
        <v>677</v>
      </c>
      <c r="B242" s="140" t="s">
        <v>484</v>
      </c>
      <c r="C242" s="141"/>
      <c r="D242" s="78">
        <f>D243</f>
        <v>30000</v>
      </c>
    </row>
    <row r="243" spans="1:4" ht="46.5">
      <c r="A243" s="121" t="s">
        <v>7</v>
      </c>
      <c r="B243" s="140" t="s">
        <v>496</v>
      </c>
      <c r="C243" s="141"/>
      <c r="D243" s="78">
        <f>D244</f>
        <v>30000</v>
      </c>
    </row>
    <row r="244" spans="1:4" ht="15">
      <c r="A244" s="129" t="s">
        <v>8</v>
      </c>
      <c r="B244" s="142" t="s">
        <v>9</v>
      </c>
      <c r="C244" s="143"/>
      <c r="D244" s="82">
        <f>D245</f>
        <v>30000</v>
      </c>
    </row>
    <row r="245" spans="1:4" ht="15">
      <c r="A245" s="129" t="s">
        <v>332</v>
      </c>
      <c r="B245" s="142" t="s">
        <v>9</v>
      </c>
      <c r="C245" s="143">
        <v>300</v>
      </c>
      <c r="D245" s="82">
        <f>'Ведомственная 2019'!G92</f>
        <v>30000</v>
      </c>
    </row>
    <row r="246" spans="1:4" ht="46.5">
      <c r="A246" s="121" t="s">
        <v>665</v>
      </c>
      <c r="B246" s="126" t="s">
        <v>439</v>
      </c>
      <c r="C246" s="143"/>
      <c r="D246" s="78">
        <f>D247</f>
        <v>41232</v>
      </c>
    </row>
    <row r="247" spans="1:4" ht="78">
      <c r="A247" s="121" t="s">
        <v>666</v>
      </c>
      <c r="B247" s="126" t="s">
        <v>440</v>
      </c>
      <c r="C247" s="143"/>
      <c r="D247" s="78">
        <f>D248</f>
        <v>41232</v>
      </c>
    </row>
    <row r="248" spans="1:4" ht="46.5">
      <c r="A248" s="121" t="s">
        <v>154</v>
      </c>
      <c r="B248" s="126" t="s">
        <v>524</v>
      </c>
      <c r="C248" s="143"/>
      <c r="D248" s="78">
        <f>D249+D251</f>
        <v>41232</v>
      </c>
    </row>
    <row r="249" spans="1:4" ht="30.75">
      <c r="A249" s="160" t="s">
        <v>537</v>
      </c>
      <c r="B249" s="131" t="s">
        <v>155</v>
      </c>
      <c r="C249" s="143"/>
      <c r="D249" s="78">
        <f>D250</f>
        <v>12012</v>
      </c>
    </row>
    <row r="250" spans="1:4" ht="18.75" customHeight="1">
      <c r="A250" s="129" t="s">
        <v>188</v>
      </c>
      <c r="B250" s="148" t="s">
        <v>155</v>
      </c>
      <c r="C250" s="143">
        <v>200</v>
      </c>
      <c r="D250" s="82">
        <f>'Ведомственная 2019'!G211</f>
        <v>12012</v>
      </c>
    </row>
    <row r="251" spans="1:4" ht="46.5">
      <c r="A251" s="121" t="s">
        <v>359</v>
      </c>
      <c r="B251" s="126" t="s">
        <v>261</v>
      </c>
      <c r="C251" s="122"/>
      <c r="D251" s="78">
        <f>D252</f>
        <v>29220</v>
      </c>
    </row>
    <row r="252" spans="1:4" ht="46.5">
      <c r="A252" s="129" t="s">
        <v>54</v>
      </c>
      <c r="B252" s="128" t="s">
        <v>261</v>
      </c>
      <c r="C252" s="130">
        <v>100</v>
      </c>
      <c r="D252" s="82">
        <f>'Ведомственная 2019'!G34</f>
        <v>29220</v>
      </c>
    </row>
    <row r="253" spans="1:4" ht="15">
      <c r="A253" s="203" t="s">
        <v>212</v>
      </c>
      <c r="B253" s="140" t="s">
        <v>433</v>
      </c>
      <c r="C253" s="280"/>
      <c r="D253" s="273">
        <f>D254</f>
        <v>1389567</v>
      </c>
    </row>
    <row r="254" spans="1:4" ht="15">
      <c r="A254" s="203" t="s">
        <v>213</v>
      </c>
      <c r="B254" s="140" t="s">
        <v>434</v>
      </c>
      <c r="C254" s="280"/>
      <c r="D254" s="273">
        <f>D255</f>
        <v>1389567</v>
      </c>
    </row>
    <row r="255" spans="1:4" ht="15">
      <c r="A255" s="129" t="s">
        <v>214</v>
      </c>
      <c r="B255" s="187" t="s">
        <v>209</v>
      </c>
      <c r="C255" s="279"/>
      <c r="D255" s="277">
        <f>D256</f>
        <v>1389567</v>
      </c>
    </row>
    <row r="256" spans="1:4" ht="46.5">
      <c r="A256" s="129" t="s">
        <v>54</v>
      </c>
      <c r="B256" s="187" t="s">
        <v>209</v>
      </c>
      <c r="C256" s="143">
        <v>100</v>
      </c>
      <c r="D256" s="81">
        <f>'Ведомственная 2019'!G23</f>
        <v>1389567</v>
      </c>
    </row>
    <row r="257" spans="1:4" ht="15">
      <c r="A257" s="217" t="s">
        <v>37</v>
      </c>
      <c r="B257" s="140" t="s">
        <v>437</v>
      </c>
      <c r="C257" s="280"/>
      <c r="D257" s="273">
        <f>D258</f>
        <v>13053088</v>
      </c>
    </row>
    <row r="258" spans="1:4" ht="15">
      <c r="A258" s="217" t="s">
        <v>39</v>
      </c>
      <c r="B258" s="140" t="s">
        <v>438</v>
      </c>
      <c r="C258" s="280"/>
      <c r="D258" s="273">
        <f>D259</f>
        <v>13053088</v>
      </c>
    </row>
    <row r="259" spans="1:4" ht="15">
      <c r="A259" s="264" t="s">
        <v>208</v>
      </c>
      <c r="B259" s="142" t="s">
        <v>10</v>
      </c>
      <c r="C259" s="143"/>
      <c r="D259" s="82">
        <f>D260+D261</f>
        <v>13053088</v>
      </c>
    </row>
    <row r="260" spans="1:4" ht="46.5">
      <c r="A260" s="129" t="s">
        <v>54</v>
      </c>
      <c r="B260" s="142" t="s">
        <v>10</v>
      </c>
      <c r="C260" s="143">
        <v>100</v>
      </c>
      <c r="D260" s="82">
        <f>'Ведомственная 2019'!G28</f>
        <v>12328318</v>
      </c>
    </row>
    <row r="261" spans="1:4" ht="18.75" customHeight="1">
      <c r="A261" s="129" t="s">
        <v>188</v>
      </c>
      <c r="B261" s="142" t="s">
        <v>10</v>
      </c>
      <c r="C261" s="143">
        <v>200</v>
      </c>
      <c r="D261" s="82">
        <f>'Ведомственная 2019'!G29</f>
        <v>724770</v>
      </c>
    </row>
    <row r="262" spans="1:4" ht="30.75">
      <c r="A262" s="217" t="s">
        <v>206</v>
      </c>
      <c r="B262" s="140" t="s">
        <v>435</v>
      </c>
      <c r="C262" s="280"/>
      <c r="D262" s="273">
        <f>D263</f>
        <v>1287666</v>
      </c>
    </row>
    <row r="263" spans="1:4" ht="15">
      <c r="A263" s="217" t="s">
        <v>207</v>
      </c>
      <c r="B263" s="140" t="s">
        <v>436</v>
      </c>
      <c r="C263" s="280"/>
      <c r="D263" s="273">
        <f>D264</f>
        <v>1287666</v>
      </c>
    </row>
    <row r="264" spans="1:4" ht="15">
      <c r="A264" s="264" t="s">
        <v>208</v>
      </c>
      <c r="B264" s="187" t="s">
        <v>266</v>
      </c>
      <c r="C264" s="143"/>
      <c r="D264" s="82">
        <f>D265+D266</f>
        <v>1287666</v>
      </c>
    </row>
    <row r="265" spans="1:4" ht="46.5">
      <c r="A265" s="129" t="s">
        <v>54</v>
      </c>
      <c r="B265" s="187" t="s">
        <v>266</v>
      </c>
      <c r="C265" s="143">
        <v>100</v>
      </c>
      <c r="D265" s="82">
        <f>'Ведомственная 2019'!G396</f>
        <v>1234166</v>
      </c>
    </row>
    <row r="266" spans="1:4" ht="18.75" customHeight="1">
      <c r="A266" s="129" t="s">
        <v>188</v>
      </c>
      <c r="B266" s="187" t="s">
        <v>266</v>
      </c>
      <c r="C266" s="130">
        <v>200</v>
      </c>
      <c r="D266" s="82">
        <f>'Ведомственная 2019'!G397</f>
        <v>53500</v>
      </c>
    </row>
    <row r="267" spans="1:4" ht="30.75">
      <c r="A267" s="121" t="s">
        <v>61</v>
      </c>
      <c r="B267" s="140" t="s">
        <v>453</v>
      </c>
      <c r="C267" s="280"/>
      <c r="D267" s="273">
        <f>D268</f>
        <v>3690333.05</v>
      </c>
    </row>
    <row r="268" spans="1:4" ht="15">
      <c r="A268" s="319" t="s">
        <v>620</v>
      </c>
      <c r="B268" s="140" t="s">
        <v>483</v>
      </c>
      <c r="C268" s="280"/>
      <c r="D268" s="273">
        <f>D269</f>
        <v>3690333.05</v>
      </c>
    </row>
    <row r="269" spans="1:4" ht="15">
      <c r="A269" s="186" t="s">
        <v>536</v>
      </c>
      <c r="B269" s="142" t="s">
        <v>228</v>
      </c>
      <c r="C269" s="280"/>
      <c r="D269" s="273">
        <f>D270</f>
        <v>3690333.05</v>
      </c>
    </row>
    <row r="270" spans="1:4" ht="15">
      <c r="A270" s="129" t="s">
        <v>311</v>
      </c>
      <c r="B270" s="142" t="s">
        <v>228</v>
      </c>
      <c r="C270" s="143">
        <v>800</v>
      </c>
      <c r="D270" s="82">
        <f>'Ведомственная 2019'!G96</f>
        <v>3690333.05</v>
      </c>
    </row>
    <row r="271" spans="1:4" ht="15">
      <c r="A271" s="121" t="s">
        <v>38</v>
      </c>
      <c r="B271" s="140" t="s">
        <v>441</v>
      </c>
      <c r="C271" s="280"/>
      <c r="D271" s="273">
        <f>D272</f>
        <v>13672483.95</v>
      </c>
    </row>
    <row r="272" spans="1:4" ht="15">
      <c r="A272" s="121" t="s">
        <v>408</v>
      </c>
      <c r="B272" s="140" t="s">
        <v>442</v>
      </c>
      <c r="C272" s="280"/>
      <c r="D272" s="273">
        <f>D273+D276+D278+D281+D285+D287+D289</f>
        <v>13672483.95</v>
      </c>
    </row>
    <row r="273" spans="1:4" ht="30.75">
      <c r="A273" s="121" t="s">
        <v>335</v>
      </c>
      <c r="B273" s="140" t="s">
        <v>210</v>
      </c>
      <c r="C273" s="219"/>
      <c r="D273" s="78">
        <f>D274+D275</f>
        <v>292200</v>
      </c>
    </row>
    <row r="274" spans="1:4" ht="46.5">
      <c r="A274" s="129" t="s">
        <v>54</v>
      </c>
      <c r="B274" s="142" t="s">
        <v>210</v>
      </c>
      <c r="C274" s="143">
        <v>100</v>
      </c>
      <c r="D274" s="82">
        <f>'Ведомственная 2019'!G38</f>
        <v>290200</v>
      </c>
    </row>
    <row r="275" spans="1:4" ht="18" customHeight="1">
      <c r="A275" s="129" t="s">
        <v>188</v>
      </c>
      <c r="B275" s="142" t="s">
        <v>210</v>
      </c>
      <c r="C275" s="143">
        <v>200</v>
      </c>
      <c r="D275" s="82">
        <f>'Ведомственная 2019'!G39</f>
        <v>2000</v>
      </c>
    </row>
    <row r="276" spans="1:4" ht="18" customHeight="1">
      <c r="A276" s="322" t="s">
        <v>208</v>
      </c>
      <c r="B276" s="126" t="s">
        <v>612</v>
      </c>
      <c r="C276" s="133"/>
      <c r="D276" s="78">
        <f>D277</f>
        <v>13994</v>
      </c>
    </row>
    <row r="277" spans="1:4" ht="52.5" customHeight="1">
      <c r="A277" s="129" t="s">
        <v>54</v>
      </c>
      <c r="B277" s="128" t="s">
        <v>612</v>
      </c>
      <c r="C277" s="130">
        <v>100</v>
      </c>
      <c r="D277" s="82">
        <f>'Ведомственная 2019'!G41</f>
        <v>13994</v>
      </c>
    </row>
    <row r="278" spans="1:4" ht="98.25" customHeight="1">
      <c r="A278" s="261" t="s">
        <v>539</v>
      </c>
      <c r="B278" s="126" t="s">
        <v>262</v>
      </c>
      <c r="C278" s="122"/>
      <c r="D278" s="78">
        <f>D279+D280</f>
        <v>2886632</v>
      </c>
    </row>
    <row r="279" spans="1:4" ht="53.25" customHeight="1">
      <c r="A279" s="129" t="s">
        <v>54</v>
      </c>
      <c r="B279" s="128" t="s">
        <v>262</v>
      </c>
      <c r="C279" s="130">
        <v>100</v>
      </c>
      <c r="D279" s="82">
        <f>'Ведомственная 2019'!G100</f>
        <v>979357</v>
      </c>
    </row>
    <row r="280" spans="1:4" ht="18" customHeight="1">
      <c r="A280" s="129" t="s">
        <v>188</v>
      </c>
      <c r="B280" s="128" t="s">
        <v>262</v>
      </c>
      <c r="C280" s="130">
        <v>200</v>
      </c>
      <c r="D280" s="82">
        <f>'Ведомственная 2019'!G101</f>
        <v>1907275</v>
      </c>
    </row>
    <row r="281" spans="1:4" ht="19.5" customHeight="1">
      <c r="A281" s="121" t="s">
        <v>195</v>
      </c>
      <c r="B281" s="126" t="s">
        <v>229</v>
      </c>
      <c r="C281" s="146"/>
      <c r="D281" s="78">
        <f>D282+D283+D284</f>
        <v>9924216</v>
      </c>
    </row>
    <row r="282" spans="1:4" ht="51.75" customHeight="1">
      <c r="A282" s="129" t="s">
        <v>54</v>
      </c>
      <c r="B282" s="128" t="s">
        <v>229</v>
      </c>
      <c r="C282" s="147" t="s">
        <v>198</v>
      </c>
      <c r="D282" s="82">
        <f>'Ведомственная 2019'!G103</f>
        <v>6390096</v>
      </c>
    </row>
    <row r="283" spans="1:4" ht="18" customHeight="1">
      <c r="A283" s="129" t="s">
        <v>188</v>
      </c>
      <c r="B283" s="128" t="s">
        <v>229</v>
      </c>
      <c r="C283" s="147" t="s">
        <v>199</v>
      </c>
      <c r="D283" s="82">
        <f>'Ведомственная 2019'!G104</f>
        <v>3473185</v>
      </c>
    </row>
    <row r="284" spans="1:4" ht="18" customHeight="1">
      <c r="A284" s="129" t="s">
        <v>311</v>
      </c>
      <c r="B284" s="128" t="s">
        <v>229</v>
      </c>
      <c r="C284" s="147" t="s">
        <v>192</v>
      </c>
      <c r="D284" s="82">
        <f>'Ведомственная 2019'!G105</f>
        <v>60935</v>
      </c>
    </row>
    <row r="285" spans="1:4" ht="18" customHeight="1">
      <c r="A285" s="132" t="s">
        <v>60</v>
      </c>
      <c r="B285" s="126" t="s">
        <v>230</v>
      </c>
      <c r="C285" s="122"/>
      <c r="D285" s="78">
        <f>D286</f>
        <v>180000</v>
      </c>
    </row>
    <row r="286" spans="1:4" ht="18" customHeight="1">
      <c r="A286" s="129" t="s">
        <v>188</v>
      </c>
      <c r="B286" s="128" t="s">
        <v>230</v>
      </c>
      <c r="C286" s="130">
        <v>200</v>
      </c>
      <c r="D286" s="82">
        <f>'Ведомственная 2019'!G107+'Ведомственная 2019'!G402</f>
        <v>180000</v>
      </c>
    </row>
    <row r="287" spans="1:4" ht="36.75" customHeight="1">
      <c r="A287" s="121" t="s">
        <v>699</v>
      </c>
      <c r="B287" s="126" t="s">
        <v>700</v>
      </c>
      <c r="C287" s="133"/>
      <c r="D287" s="78">
        <f>D288</f>
        <v>342441.95</v>
      </c>
    </row>
    <row r="288" spans="1:4" ht="18" customHeight="1">
      <c r="A288" s="136" t="s">
        <v>331</v>
      </c>
      <c r="B288" s="128" t="s">
        <v>700</v>
      </c>
      <c r="C288" s="130">
        <v>500</v>
      </c>
      <c r="D288" s="82">
        <f>'Ведомственная 2019'!G109</f>
        <v>342441.95</v>
      </c>
    </row>
    <row r="289" spans="1:4" ht="80.25" customHeight="1">
      <c r="A289" s="121" t="s">
        <v>702</v>
      </c>
      <c r="B289" s="126" t="s">
        <v>701</v>
      </c>
      <c r="C289" s="133"/>
      <c r="D289" s="78">
        <f>D290</f>
        <v>33000</v>
      </c>
    </row>
    <row r="290" spans="1:4" ht="18" customHeight="1">
      <c r="A290" s="136" t="s">
        <v>331</v>
      </c>
      <c r="B290" s="128" t="s">
        <v>701</v>
      </c>
      <c r="C290" s="130">
        <v>500</v>
      </c>
      <c r="D290" s="82">
        <f>'Ведомственная 2019'!G204</f>
        <v>33000</v>
      </c>
    </row>
    <row r="291" spans="1:4" ht="15">
      <c r="A291" s="121" t="s">
        <v>160</v>
      </c>
      <c r="B291" s="140" t="s">
        <v>446</v>
      </c>
      <c r="C291" s="280"/>
      <c r="D291" s="273">
        <f>D292</f>
        <v>200000</v>
      </c>
    </row>
    <row r="292" spans="1:4" ht="15">
      <c r="A292" s="265" t="s">
        <v>6</v>
      </c>
      <c r="B292" s="140" t="s">
        <v>447</v>
      </c>
      <c r="C292" s="280"/>
      <c r="D292" s="273">
        <f>D293</f>
        <v>200000</v>
      </c>
    </row>
    <row r="293" spans="1:4" ht="15">
      <c r="A293" s="265" t="s">
        <v>6</v>
      </c>
      <c r="B293" s="140" t="s">
        <v>211</v>
      </c>
      <c r="C293" s="219"/>
      <c r="D293" s="78">
        <f>D294</f>
        <v>200000</v>
      </c>
    </row>
    <row r="294" spans="1:4" ht="15">
      <c r="A294" s="129" t="s">
        <v>311</v>
      </c>
      <c r="B294" s="142" t="s">
        <v>211</v>
      </c>
      <c r="C294" s="143">
        <v>800</v>
      </c>
      <c r="D294" s="82">
        <f>'Ведомственная 2019'!G46</f>
        <v>200000</v>
      </c>
    </row>
  </sheetData>
  <sheetProtection/>
  <mergeCells count="4">
    <mergeCell ref="B2:D2"/>
    <mergeCell ref="B3:D3"/>
    <mergeCell ref="A5:D5"/>
    <mergeCell ref="A6:D6"/>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2018-12-25T12:16:41Z</cp:lastPrinted>
  <dcterms:created xsi:type="dcterms:W3CDTF">2006-02-22T11:09:57Z</dcterms:created>
  <dcterms:modified xsi:type="dcterms:W3CDTF">2018-12-28T13:46:41Z</dcterms:modified>
  <cp:category/>
  <cp:version/>
  <cp:contentType/>
  <cp:contentStatus/>
</cp:coreProperties>
</file>