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4"/>
  </bookViews>
  <sheets>
    <sheet name="источники 19-20" sheetId="1" r:id="rId1"/>
    <sheet name="Доходы 19-20" sheetId="2" r:id="rId2"/>
    <sheet name="РзПр 19-20" sheetId="3" r:id="rId3"/>
    <sheet name="Ведомственная 19-20" sheetId="4" r:id="rId4"/>
    <sheet name="Программы 19-20" sheetId="5" r:id="rId5"/>
  </sheets>
  <definedNames>
    <definedName name="_xlnm._FilterDatabase" localSheetId="4" hidden="1">'Программы 19-20'!$B$9:$C$289</definedName>
    <definedName name="_xlnm._FilterDatabase" localSheetId="2" hidden="1">'РзПр 19-20'!$B$10:$E$357</definedName>
    <definedName name="_xlnm.Print_Area" localSheetId="3">'Ведомственная 19-20'!$A$1:$H$390</definedName>
    <definedName name="_xlnm.Print_Area" localSheetId="1">'Доходы 19-20'!$A$1:$D$94</definedName>
    <definedName name="_xlnm.Print_Area" localSheetId="4">'Программы 19-20'!$A$1:$E$289</definedName>
    <definedName name="_xlnm.Print_Area" localSheetId="2">'РзПр 19-20'!$A$1:$G$357</definedName>
  </definedNames>
  <calcPr fullCalcOnLoad="1"/>
</workbook>
</file>

<file path=xl/sharedStrings.xml><?xml version="1.0" encoding="utf-8"?>
<sst xmlns="http://schemas.openxmlformats.org/spreadsheetml/2006/main" count="4051" uniqueCount="680">
  <si>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</si>
  <si>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</si>
  <si>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</si>
  <si>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</si>
  <si>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</si>
  <si>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Расходы на приобретение оборудования для школьных столовых</t>
  </si>
  <si>
    <t>03 2 02 С1411</t>
  </si>
  <si>
    <t>Непрограммные расходы Администрации Льговского района Курской области</t>
  </si>
  <si>
    <t>Резервный фонд Администрации Льговского района Курской области</t>
  </si>
  <si>
    <t>Национальная безопасность и правоохранительная деятельность</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</si>
  <si>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</si>
  <si>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</si>
  <si>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</si>
  <si>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</si>
  <si>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</si>
  <si>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</si>
  <si>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</si>
  <si>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</si>
  <si>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</si>
  <si>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</si>
  <si>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</si>
  <si>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</si>
  <si>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</si>
  <si>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</si>
  <si>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</si>
  <si>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</si>
  <si>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</si>
  <si>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Подпрограмма «Электронное правительство» муниципальной программы «Развитие информационного общества в Льговском районе Курской области»</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</si>
  <si>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</si>
  <si>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</si>
  <si>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</si>
  <si>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</si>
  <si>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</si>
  <si>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</si>
  <si>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</si>
  <si>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</si>
  <si>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</si>
  <si>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</si>
  <si>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</si>
  <si>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</si>
  <si>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</si>
  <si>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</si>
  <si>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</si>
  <si>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</si>
  <si>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</si>
  <si>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</si>
  <si>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</si>
  <si>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</si>
  <si>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</si>
  <si>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</si>
  <si>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</si>
  <si>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</si>
  <si>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</si>
  <si>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</si>
  <si>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</si>
  <si>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</si>
  <si>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</si>
  <si>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</si>
  <si>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</si>
  <si>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</si>
  <si>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</si>
  <si>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</si>
  <si>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</si>
  <si>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</si>
  <si>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</si>
  <si>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Выполнение других обязательств Администрации Льговского района Курской области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</si>
  <si>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</si>
  <si>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</si>
  <si>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</si>
  <si>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</si>
  <si>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</si>
  <si>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</si>
  <si>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</si>
  <si>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</si>
  <si>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</si>
  <si>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</si>
  <si>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</si>
  <si>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</si>
  <si>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</si>
  <si>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</si>
  <si>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</si>
  <si>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</si>
  <si>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</si>
  <si>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</si>
  <si>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</si>
  <si>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</si>
  <si>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</si>
  <si>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</si>
  <si>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</si>
  <si>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</si>
  <si>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</si>
  <si>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</si>
  <si>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</si>
  <si>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</si>
  <si>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</si>
  <si>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</si>
  <si>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</si>
  <si>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</si>
  <si>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</si>
  <si>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</si>
  <si>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</si>
  <si>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</si>
  <si>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</si>
  <si>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</si>
  <si>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</si>
  <si>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</si>
  <si>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</si>
  <si>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</si>
  <si>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</si>
  <si>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</si>
  <si>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</si>
  <si>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</si>
  <si>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</si>
  <si>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</si>
  <si>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</si>
  <si>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</si>
  <si>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</si>
  <si>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</si>
  <si>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</si>
  <si>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</si>
  <si>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</si>
  <si>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</si>
  <si>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</si>
  <si>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</si>
  <si>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</si>
  <si>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</si>
  <si>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</si>
  <si>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</si>
  <si>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</si>
  <si>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</si>
  <si>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</si>
  <si>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</si>
  <si>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</si>
  <si>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</si>
  <si>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</si>
  <si>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</si>
  <si>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</si>
  <si>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</si>
  <si>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</si>
  <si>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</si>
  <si>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</si>
  <si>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</si>
  <si>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</si>
  <si>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</si>
  <si>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несовершеннолетних и защите их прав»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</si>
  <si>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</si>
  <si>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</si>
  <si>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для осуществления государственных полномочий по предоставлению мер социальной поддержки работникам муниципальных учреждений культуры на оплату жилья и коммунальных услуг</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</si>
  <si>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на 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</si>
  <si>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организаций»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</si>
  <si>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общественным организациям ветеранов войны, труда, Вооруженных сил и правоохранительных органов</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</si>
  <si>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выплату ежемесячного пособия на ребенка</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</si>
  <si>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содержание работников, осуществляющих отдельные государственные полномочия по организации проведения мероприятий по отлову и содержанию безнадзорных животных</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</si>
  <si>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проведения мероприятий по отлову и содержанию безнадзорных животных</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</si>
  <si>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</si>
  <si>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</si>
  <si>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</si>
  <si>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</si>
  <si>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субвенции из областного бюджета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</si>
  <si>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</si>
  <si>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осуществление выплаты компенсации части родительской платы</t>
  </si>
  <si>
    <t>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на содержание работников, осуществляющих переданные государственные полномочия по выплате компенсации части родительской платы</t>
  </si>
  <si>
    <t>Связь и информатика</t>
  </si>
  <si>
    <t>Муниципальная программа «Развитие информационного общества в Льговском районе Курской области»</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</si>
  <si>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</si>
  <si>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</si>
  <si>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</si>
  <si>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</si>
  <si>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</si>
  <si>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</si>
  <si>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</si>
  <si>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</si>
  <si>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</si>
  <si>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</si>
  <si>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 xml:space="preserve"> 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</si>
  <si>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</si>
  <si>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</si>
  <si>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</si>
  <si>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городских и сельских поселений за счет средств областного бюджета»</t>
  </si>
  <si>
    <t>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</si>
  <si>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</si>
  <si>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</si>
  <si>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</si>
  <si>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</si>
  <si>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</si>
  <si>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</si>
  <si>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</si>
  <si>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</si>
  <si>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</si>
  <si>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</si>
  <si>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</si>
  <si>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</si>
  <si>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</si>
  <si>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</si>
  <si>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</si>
  <si>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</si>
  <si>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</si>
  <si>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</si>
  <si>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</si>
  <si>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</si>
  <si>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</si>
  <si>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</si>
  <si>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</si>
  <si>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</si>
  <si>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</si>
  <si>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</si>
  <si>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</si>
  <si>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</si>
  <si>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</si>
  <si>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</si>
  <si>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</si>
  <si>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</si>
  <si>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</si>
  <si>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</si>
  <si>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</si>
  <si>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</si>
  <si>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</si>
  <si>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</si>
  <si>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</si>
  <si>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</si>
  <si>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</si>
  <si>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</si>
  <si>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Ежемесячное денежное вознаграждение за классное  руководство</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</si>
  <si>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</si>
  <si>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</si>
  <si>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</si>
  <si>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</si>
  <si>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</si>
  <si>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</si>
  <si>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</si>
  <si>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</si>
  <si>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</si>
  <si>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</si>
  <si>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</si>
  <si>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</si>
  <si>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</si>
  <si>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</si>
  <si>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</si>
  <si>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</si>
  <si>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</si>
  <si>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</si>
  <si>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</si>
  <si>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</si>
  <si>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</si>
  <si>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</si>
  <si>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</si>
  <si>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</si>
  <si>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</si>
  <si>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</si>
  <si>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</si>
  <si>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</si>
  <si>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</si>
  <si>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</si>
  <si>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</si>
  <si>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</si>
  <si>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</si>
  <si>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</si>
  <si>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"Совершенствование объединенной системы оперативно-диспетчерского управления в чрезвычайных ситуациях Льговского района Курской области"</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</si>
  <si>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</si>
  <si>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</si>
  <si>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</si>
  <si>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</si>
  <si>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</si>
  <si>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</si>
  <si>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</si>
  <si>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</si>
  <si>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</si>
  <si>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</si>
  <si>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</si>
  <si>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</si>
  <si>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</si>
  <si>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</si>
  <si>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</si>
  <si>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</si>
  <si>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</si>
  <si>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</si>
  <si>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</si>
  <si>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</si>
  <si>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</si>
  <si>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</si>
  <si>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</si>
  <si>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</si>
  <si>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</si>
  <si>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</si>
  <si>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</si>
  <si>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</si>
  <si>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</si>
  <si>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</si>
  <si>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</si>
  <si>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</si>
  <si>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</si>
  <si>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</si>
  <si>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</si>
  <si>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</si>
  <si>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</si>
  <si>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</si>
  <si>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</si>
  <si>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</si>
  <si>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</si>
  <si>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</si>
  <si>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</si>
  <si>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</si>
  <si>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</si>
  <si>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</si>
  <si>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</si>
  <si>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</si>
  <si>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</si>
  <si>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</si>
  <si>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</si>
  <si>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03 2 02 13110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</si>
  <si>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</si>
  <si>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</si>
  <si>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</si>
  <si>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</si>
  <si>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</si>
  <si>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</si>
  <si>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</si>
  <si>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</si>
  <si>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</si>
  <si>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</si>
  <si>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</si>
  <si>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</si>
  <si>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</si>
  <si>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</si>
  <si>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</si>
  <si>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</si>
  <si>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</si>
  <si>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</si>
  <si>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</si>
  <si>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</si>
  <si>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</si>
  <si>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01 3 02  13340</t>
  </si>
  <si>
    <t>01 3 02  13350</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</si>
  <si>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</si>
  <si>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</si>
  <si>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</si>
  <si>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</si>
  <si>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</si>
  <si>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</si>
  <si>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</si>
  <si>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</si>
  <si>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</si>
  <si>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03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</si>
  <si>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</si>
  <si>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</si>
  <si>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</si>
  <si>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</si>
  <si>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</si>
  <si>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</si>
  <si>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</si>
  <si>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</si>
  <si>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</si>
  <si>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</si>
  <si>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</si>
  <si>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</si>
  <si>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</si>
  <si>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</si>
  <si>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</si>
  <si>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</si>
  <si>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</si>
  <si>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</si>
  <si>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</si>
  <si>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</si>
  <si>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ветеранов труда и тружеников тыла</t>
  </si>
  <si>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а содержание работников, осуществляющих переданные государственные полномочия в сфере социальной защиты населения</t>
  </si>
  <si>
    <t>Молодежная политика</t>
  </si>
  <si>
    <t>2 02 15001 05 0000 151</t>
  </si>
  <si>
    <t>2 02 30013 05 0000 151</t>
  </si>
  <si>
    <t>2 02 30027 05 0000 151</t>
  </si>
  <si>
    <t>2 02 39999 05 0000 151</t>
  </si>
  <si>
    <t>2 02 30027 00 0000 151</t>
  </si>
  <si>
    <t>2 02 30013 00 0000 151</t>
  </si>
  <si>
    <t>2 02 15001 00 0000 151</t>
  </si>
  <si>
    <t>2 02 15000 00 0000 151</t>
  </si>
  <si>
    <t>2 02 39999 00 0000 151</t>
  </si>
  <si>
    <t>2 02 30000 00 0000 151</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</si>
  <si>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</si>
  <si>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</si>
  <si>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</si>
  <si>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</si>
  <si>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</si>
  <si>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</si>
  <si>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</si>
  <si>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</si>
  <si>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</si>
  <si>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</si>
  <si>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</si>
  <si>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</si>
  <si>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</si>
  <si>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</si>
  <si>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</si>
  <si>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</si>
  <si>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</si>
  <si>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</si>
  <si>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</si>
  <si>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</si>
  <si>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</si>
  <si>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</si>
  <si>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</si>
  <si>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</si>
  <si>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</si>
  <si>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</si>
  <si>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</si>
  <si>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</si>
  <si>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</si>
  <si>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</si>
  <si>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2019 год</t>
  </si>
  <si>
    <t>2020 год</t>
  </si>
  <si>
    <t>Приложение №6</t>
  </si>
  <si>
    <t>Прогнозируемое поступление доходов в районный бюджет на плановый период 2019 и 2020 годов</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</si>
  <si>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</si>
  <si>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</si>
  <si>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</si>
  <si>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</si>
  <si>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</si>
  <si>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</si>
  <si>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Основное мероприятие «Проведение первичных мероприятий по защите информации"</t>
  </si>
  <si>
    <t>Ежемесячное денежное   вознаграждение за классное  руководство</t>
  </si>
  <si>
    <t>Основное мероприятие "Организация оздоровления и отдыха детей Льговского района Курской области"</t>
  </si>
  <si>
    <t>300</t>
  </si>
  <si>
    <t>600</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</si>
  <si>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плановый период 2019 и 2020 годов</t>
  </si>
  <si>
    <t>Муниципальная программа "Повышение эффективности управления муниципальными финансами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</si>
  <si>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2018-2020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</si>
  <si>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</si>
  <si>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t>
  </si>
  <si>
    <t>Муниципальная программа "Повышение эффективности управления муниципальными финансоами в Льговском районе Курской области на 2018-2020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</si>
  <si>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2018-2020 годы" </t>
  </si>
  <si>
    <t>Муниципальная программа "Социальная поддержка граждан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</si>
  <si>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</si>
  <si>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</si>
  <si>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2018-2020 годы"</t>
  </si>
  <si>
    <t>Муниципальная программа "Управление муниципальным имуществом и земельными ресурсами в Льговском районе Курской области на 2018-2020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</si>
  <si>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2018-2020 годы"</t>
  </si>
  <si>
    <t>Муниципальная программа "Развитие муниципальной службы в Льговском районе Курской области на 2018-2020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</si>
  <si>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2018-2020 годы"</t>
  </si>
  <si>
    <t>Муниципальная программа "Сохранение и развитие архивного дела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</si>
  <si>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</si>
  <si>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2018-2020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</si>
  <si>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2018-2020 годы"</t>
  </si>
  <si>
    <t>Муниципальная программа " Профилактика правонарушений в Льговском районе Курской области на 2018-2020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</si>
  <si>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2018-2020 годы"</t>
  </si>
  <si>
    <t>Муниципальная программа "Содействие занятости населения в Льговском районе Курской области на 2018-2020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</si>
  <si>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</si>
  <si>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</si>
  <si>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</si>
  <si>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</si>
  <si>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2018-2020 годы"</t>
  </si>
  <si>
    <t>Муниципальная программа "Развитие образования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</si>
  <si>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</si>
  <si>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</si>
  <si>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</si>
  <si>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</si>
  <si>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</si>
  <si>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2018-2020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</si>
  <si>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2018-2020 годы"</t>
  </si>
  <si>
    <t>Муниципальная программа "Развитие культуры в Льговском районе Курской области на 2018-2020 год"</t>
  </si>
  <si>
    <t>Подпрограмма "Искусство" муниципальной программы "Развитие культуры в Льговском районе Курской области на 2018-2020 год"</t>
  </si>
  <si>
    <t>Подпрограмма "Наследие" муниципальной программы  "Развитие культуры в Льговском районе Курской области на 2018-2020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</si>
  <si>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</si>
  <si>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</si>
  <si>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2018-2020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</si>
  <si>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2018-2020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</si>
  <si>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</si>
  <si>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</si>
  <si>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"Профилактика правонарушений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</si>
  <si>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2018-2020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</si>
  <si>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</si>
  <si>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</si>
  <si>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2018-2020годы"</t>
  </si>
  <si>
    <t>Итого расходы на 2019 год</t>
  </si>
  <si>
    <t>Итого расходы на 2020 год</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</si>
  <si>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</si>
  <si>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</si>
  <si>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</si>
  <si>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</si>
  <si>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</si>
  <si>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</si>
  <si>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</si>
  <si>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</si>
  <si>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Приложение №8</t>
  </si>
  <si>
    <t>Приложение №10</t>
  </si>
  <si>
    <t>РАСХОДОВ РАЙОННОГО БЮДЖЕТА НА ПЛАНОВЫЙ ПЕРИОД 2019 И 2020 ГОДОВ</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</si>
  <si>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</si>
  <si>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2018-2020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</si>
  <si>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2018-2020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</si>
  <si>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2018-2020 годы"</t>
  </si>
  <si>
    <t>Муниципальная программа "Развитие культуры в Льговском районе Курской области на 2018-2020 годы"</t>
  </si>
  <si>
    <t>Подпрограмма "Искусство" муниципальной программы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</si>
  <si>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</si>
  <si>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</si>
  <si>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годов"</t>
  </si>
  <si>
    <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</si>
  <si>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</si>
  <si>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</si>
  <si>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</si>
  <si>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</si>
  <si>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</si>
  <si>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</si>
  <si>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</si>
  <si>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</si>
  <si>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</si>
  <si>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</si>
  <si>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</si>
  <si>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Закупка товаров, работ и услуг для обеспечения
государственных (муниципальных) нужд</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</si>
  <si>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</si>
  <si>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</si>
  <si>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</si>
  <si>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Муниципальная программа  "Развитие культуры в Льговском районе Курской области на 2018-2020 годы"</t>
  </si>
  <si>
    <t>Подпрограмма "Наследие"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</si>
  <si>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</si>
  <si>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на2018-2020 годы"</t>
  </si>
  <si>
    <t>Муниципальная программа  "Развитие образования в Льговском районе Курской области на 2018-2020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</si>
  <si>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на2018-2020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</si>
  <si>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2018-2020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</si>
  <si>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2018-2020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</si>
  <si>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</si>
  <si>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2018-2020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</si>
  <si>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2018-2020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</si>
  <si>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2018-2020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</si>
  <si>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2018-2020 годы"</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</si>
  <si>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плановый период 2019 и 2020 годов</t>
  </si>
  <si>
    <t>5</t>
  </si>
  <si>
    <t>Приложение №12</t>
  </si>
  <si>
    <t>13 1 01 С1460</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</si>
  <si>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2018-2020 годы"</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</si>
  <si>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</si>
  <si>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</si>
  <si>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</si>
  <si>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</si>
  <si>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</si>
  <si>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</si>
  <si>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</si>
  <si>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</si>
  <si>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</si>
  <si>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</si>
  <si>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</si>
  <si>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</si>
  <si>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</si>
  <si>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</si>
  <si>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</si>
  <si>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</si>
  <si>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</si>
  <si>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</si>
  <si>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</si>
  <si>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</si>
  <si>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</si>
  <si>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Льговского района Курской области от 26.12.2017 г. № 13</t>
  </si>
  <si>
    <t>Курской области от 26.12.2017 г. № 13</t>
  </si>
  <si>
    <t xml:space="preserve"> к решению Представительного Собрания Льговского района Курской области от 26.12.2017 г. № 13</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</si>
  <si>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</si>
  <si>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</si>
  <si>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</si>
  <si>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</si>
  <si>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</si>
  <si>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</si>
  <si>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</si>
  <si>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</si>
  <si>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</si>
  <si>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</si>
  <si>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</si>
  <si>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</si>
  <si>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</si>
  <si>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</si>
  <si>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</si>
  <si>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</si>
  <si>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</si>
  <si>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</si>
  <si>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</si>
  <si>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</si>
  <si>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</si>
  <si>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</si>
  <si>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</si>
  <si>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</si>
  <si>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</si>
  <si>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</si>
  <si>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</si>
  <si>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</si>
  <si>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</si>
  <si>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</si>
  <si>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</si>
  <si>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</si>
  <si>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</si>
  <si>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</si>
  <si>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</si>
  <si>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</si>
  <si>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</si>
  <si>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</si>
  <si>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</si>
  <si>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</si>
  <si>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</si>
  <si>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</si>
  <si>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</si>
  <si>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</si>
  <si>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</si>
  <si>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</si>
  <si>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</si>
  <si>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</si>
  <si>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</si>
  <si>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</si>
  <si>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</si>
  <si>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</si>
  <si>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</si>
  <si>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</si>
  <si>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</si>
  <si>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</si>
  <si>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</si>
  <si>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</si>
  <si>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</si>
  <si>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</si>
  <si>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</si>
  <si>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</si>
  <si>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</si>
  <si>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</si>
  <si>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</si>
  <si>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</si>
  <si>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13 2 03 00000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</si>
  <si>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</si>
  <si>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</si>
  <si>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</si>
  <si>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</si>
  <si>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</si>
  <si>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</si>
  <si>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</si>
  <si>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</si>
  <si>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</si>
  <si>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</si>
  <si>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</si>
  <si>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</si>
  <si>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</si>
  <si>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</si>
  <si>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</si>
  <si>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</si>
  <si>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</si>
  <si>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</si>
  <si>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</si>
  <si>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</si>
  <si>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</si>
  <si>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</si>
  <si>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</si>
  <si>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</si>
  <si>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</si>
  <si>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</si>
  <si>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</si>
  <si>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</si>
  <si>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</si>
  <si>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</si>
  <si>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</si>
  <si>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</si>
  <si>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</si>
  <si>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</si>
  <si>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</si>
  <si>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</si>
  <si>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</si>
  <si>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</si>
  <si>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</si>
  <si>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</si>
  <si>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t>
  </si>
  <si>
    <t>Единая субвенция бюджетам муниципальных районов</t>
  </si>
  <si>
    <t>2 02 39998 00 0000 151</t>
  </si>
  <si>
    <t>Единая субвенция местным бюджетам</t>
  </si>
  <si>
    <t>2 02 39998 05 0000 151</t>
  </si>
  <si>
    <t>ЖИЛИЩНО-КОММУНАЛЬНОЕ ХОЗЯЙСТВО</t>
  </si>
  <si>
    <t>05</t>
  </si>
  <si>
    <t>Коммунальное хозяйство</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</si>
  <si>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</si>
  <si>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Муниципальная программа "Обеспечение доступным и комфортным жильем и коммунальными услугами граждан Льговского района Курской области на 2018-2020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</si>
  <si>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2018-2020 годы"</t>
  </si>
  <si>
    <t>500</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</si>
  <si>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</si>
  <si>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07 0 00 00000</t>
  </si>
  <si>
    <t>07 2 00 00000</t>
  </si>
  <si>
    <t>07 2 02 00000</t>
  </si>
  <si>
    <t>Источники финансирования дефицита бюджета муниципального района «Льговский район» на плановый период 2019 и 2020 годов</t>
  </si>
  <si>
    <t>07 2 02 П1417</t>
  </si>
  <si>
    <t>Приложение №2
к решению Представительного Собрания 
Льговского района Курской области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</si>
  <si>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</si>
  <si>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Курской области от 26.12.2017 г. № 13 "О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</si>
  <si>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</si>
  <si>
    <t>«О бюджете муниципального района «Льговский район» Курской области на 2018 год и на плановый период 2019 и 2020 годов» (в редакции Решения Представительного Собрания Льговского района Курской области от 13.11.2018 г.  №45)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</si>
</sst>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62">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sz val="12"/>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sz val="10"/>
      <name val="Times New Roman"/>
      <family val="1"/>
    </font>
    <font>
      <b/>
      <sz val="13"/>
      <name val="Times New Roman"/>
      <family val="1"/>
    </font>
    <font>
      <b/>
      <sz val="11"/>
      <name val="Times New Roman"/>
      <family val="1"/>
    </font>
    <font>
      <sz val="12"/>
      <color indexed="9"/>
      <name val="Times New Roman"/>
      <family val="1"/>
    </font>
    <font>
      <b/>
      <sz val="12"/>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b/>
      <i/>
      <sz val="12"/>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top style="thin">
        <color indexed="8"/>
      </top>
      <bottom style="thin"/>
    </border>
    <border>
      <left style="thin"/>
      <right style="thin"/>
      <top style="thin">
        <color indexed="8"/>
      </top>
      <bottom style="thin"/>
    </border>
    <border>
      <left style="thin"/>
      <right>
        <color indexed="63"/>
      </right>
      <top>
        <color indexed="63"/>
      </top>
      <bottom style="thin"/>
    </border>
    <border>
      <left style="thin">
        <color indexed="8"/>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1" borderId="0" applyNumberFormat="0" applyBorder="0" applyAlignment="0" applyProtection="0"/>
  </cellStyleXfs>
  <cellXfs count="323">
    <xf numFmtId="0" fontId="0" fillId="0" borderId="0" xfId="0" applyAlignment="1">
      <alignment/>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20" fillId="0" borderId="10" xfId="59" applyNumberFormat="1" applyFont="1" applyBorder="1" applyAlignment="1">
      <alignment horizontal="center" vertical="top" wrapText="1"/>
      <protection/>
    </xf>
    <xf numFmtId="49" fontId="20" fillId="0" borderId="10" xfId="59" applyNumberFormat="1" applyFont="1" applyBorder="1" applyAlignment="1">
      <alignment horizontal="center" vertical="center" wrapText="1"/>
      <protection/>
    </xf>
    <xf numFmtId="49" fontId="20" fillId="0" borderId="10" xfId="59" applyNumberFormat="1" applyFont="1" applyBorder="1" applyAlignment="1">
      <alignment horizontal="left" vertical="top" wrapText="1"/>
      <protection/>
    </xf>
    <xf numFmtId="49" fontId="3" fillId="0" borderId="10" xfId="59" applyNumberFormat="1" applyFont="1" applyBorder="1" applyAlignment="1">
      <alignment horizontal="center" vertical="center" wrapText="1"/>
      <protection/>
    </xf>
    <xf numFmtId="0" fontId="3" fillId="0" borderId="10" xfId="59" applyFont="1" applyFill="1" applyBorder="1" applyAlignment="1">
      <alignment vertical="top" wrapText="1"/>
      <protection/>
    </xf>
    <xf numFmtId="49" fontId="20" fillId="0" borderId="10" xfId="56" applyNumberFormat="1" applyFont="1" applyBorder="1" applyAlignment="1">
      <alignment horizontal="center" vertical="center"/>
      <protection/>
    </xf>
    <xf numFmtId="0" fontId="20" fillId="0" borderId="10" xfId="56" applyFont="1" applyBorder="1" applyAlignment="1">
      <alignment wrapText="1"/>
      <protection/>
    </xf>
    <xf numFmtId="49" fontId="3" fillId="0" borderId="10" xfId="56" applyNumberFormat="1" applyFont="1" applyBorder="1" applyAlignment="1">
      <alignment horizontal="center" vertical="center"/>
      <protection/>
    </xf>
    <xf numFmtId="0" fontId="3" fillId="0" borderId="10" xfId="56" applyFont="1" applyBorder="1" applyAlignment="1">
      <alignment wrapText="1"/>
      <protection/>
    </xf>
    <xf numFmtId="0" fontId="3" fillId="0" borderId="11" xfId="0" applyFont="1" applyBorder="1" applyAlignment="1">
      <alignment horizontal="center" vertical="center"/>
    </xf>
    <xf numFmtId="0" fontId="3" fillId="0" borderId="11" xfId="0" applyFont="1" applyBorder="1" applyAlignment="1">
      <alignment wrapText="1"/>
    </xf>
    <xf numFmtId="49" fontId="3" fillId="0" borderId="10" xfId="59" applyNumberFormat="1" applyFont="1" applyBorder="1" applyAlignment="1">
      <alignment horizontal="left" vertical="top" wrapText="1"/>
      <protection/>
    </xf>
    <xf numFmtId="49" fontId="20" fillId="0" borderId="10" xfId="53" applyNumberFormat="1" applyFont="1" applyBorder="1" applyAlignment="1">
      <alignment horizontal="center" vertical="center"/>
      <protection/>
    </xf>
    <xf numFmtId="0" fontId="20" fillId="0" borderId="10" xfId="53" applyFont="1" applyBorder="1" applyAlignment="1">
      <alignment vertical="top" wrapText="1"/>
      <protection/>
    </xf>
    <xf numFmtId="0" fontId="21" fillId="0" borderId="10" xfId="0" applyFont="1" applyBorder="1" applyAlignment="1">
      <alignment horizontal="center" vertical="center" wrapText="1"/>
    </xf>
    <xf numFmtId="0" fontId="21" fillId="0" borderId="10" xfId="0" applyFont="1" applyBorder="1" applyAlignment="1">
      <alignment vertical="top" wrapText="1"/>
    </xf>
    <xf numFmtId="49" fontId="3" fillId="0" borderId="10" xfId="53" applyNumberFormat="1" applyFont="1" applyBorder="1" applyAlignment="1">
      <alignment horizontal="center" vertical="center"/>
      <protection/>
    </xf>
    <xf numFmtId="0" fontId="3" fillId="0" borderId="10" xfId="53" applyFont="1" applyFill="1" applyBorder="1" applyAlignment="1">
      <alignment vertical="top" wrapText="1"/>
      <protection/>
    </xf>
    <xf numFmtId="0" fontId="20" fillId="0" borderId="10" xfId="59" applyFont="1" applyBorder="1" applyAlignment="1">
      <alignment vertical="top" wrapText="1"/>
      <protection/>
    </xf>
    <xf numFmtId="0" fontId="3" fillId="0" borderId="10" xfId="59" applyFont="1" applyBorder="1" applyAlignment="1">
      <alignment vertical="top" wrapText="1"/>
      <protection/>
    </xf>
    <xf numFmtId="49" fontId="3" fillId="0" borderId="10" xfId="54" applyNumberFormat="1" applyFont="1" applyBorder="1" applyAlignment="1">
      <alignment horizontal="center" vertical="center"/>
      <protection/>
    </xf>
    <xf numFmtId="49" fontId="20" fillId="0" borderId="10" xfId="57" applyNumberFormat="1" applyFont="1" applyBorder="1" applyAlignment="1">
      <alignment horizontal="center" vertical="center"/>
      <protection/>
    </xf>
    <xf numFmtId="0" fontId="20" fillId="0" borderId="10" xfId="57" applyFont="1" applyBorder="1" applyAlignment="1">
      <alignment wrapText="1"/>
      <protection/>
    </xf>
    <xf numFmtId="49" fontId="3" fillId="0" borderId="10" xfId="57" applyNumberFormat="1" applyFont="1" applyBorder="1" applyAlignment="1">
      <alignment horizontal="center" vertical="center"/>
      <protection/>
    </xf>
    <xf numFmtId="0" fontId="3" fillId="0" borderId="10" xfId="57" applyFont="1" applyBorder="1" applyAlignment="1">
      <alignment wrapText="1"/>
      <protection/>
    </xf>
    <xf numFmtId="0" fontId="20" fillId="0" borderId="10" xfId="59" applyFont="1" applyBorder="1" applyAlignment="1">
      <alignment horizontal="center" vertical="center" wrapText="1"/>
      <protection/>
    </xf>
    <xf numFmtId="0" fontId="20" fillId="0" borderId="10" xfId="59" applyFont="1" applyBorder="1" applyAlignment="1">
      <alignment horizontal="left" vertical="top" wrapText="1"/>
      <protection/>
    </xf>
    <xf numFmtId="0" fontId="22" fillId="0" borderId="10" xfId="59" applyFont="1" applyBorder="1" applyAlignment="1">
      <alignment vertical="top" wrapText="1"/>
      <protection/>
    </xf>
    <xf numFmtId="0" fontId="3" fillId="0" borderId="10" xfId="53" applyFont="1" applyBorder="1" applyAlignment="1">
      <alignment vertical="top" wrapText="1"/>
      <protection/>
    </xf>
    <xf numFmtId="0" fontId="20" fillId="0" borderId="10" xfId="53" applyFont="1" applyFill="1" applyBorder="1" applyAlignment="1">
      <alignment vertical="top" wrapText="1"/>
      <protection/>
    </xf>
    <xf numFmtId="49" fontId="3" fillId="0" borderId="10" xfId="53" applyNumberFormat="1" applyFont="1" applyFill="1" applyBorder="1" applyAlignment="1">
      <alignment horizontal="center" vertical="center"/>
      <protection/>
    </xf>
    <xf numFmtId="0" fontId="20" fillId="0" borderId="10" xfId="53" applyFont="1" applyFill="1" applyBorder="1" applyAlignment="1">
      <alignment wrapText="1"/>
      <protection/>
    </xf>
    <xf numFmtId="0" fontId="3" fillId="0" borderId="10" xfId="53" applyFont="1" applyFill="1" applyBorder="1" applyAlignment="1">
      <alignment wrapText="1"/>
      <protection/>
    </xf>
    <xf numFmtId="49" fontId="20"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21" fillId="0" borderId="10" xfId="0" applyFont="1" applyFill="1" applyBorder="1" applyAlignment="1">
      <alignment vertical="top"/>
    </xf>
    <xf numFmtId="0" fontId="3" fillId="0" borderId="10" xfId="59" applyNumberFormat="1" applyFont="1" applyFill="1" applyBorder="1" applyAlignment="1">
      <alignment vertical="top" wrapText="1"/>
      <protection/>
    </xf>
    <xf numFmtId="0" fontId="23" fillId="0" borderId="12" xfId="0" applyNumberFormat="1" applyFont="1" applyFill="1" applyBorder="1" applyAlignment="1">
      <alignment horizontal="left" vertical="center" wrapText="1"/>
    </xf>
    <xf numFmtId="0" fontId="23" fillId="0" borderId="10" xfId="0" applyNumberFormat="1" applyFont="1" applyFill="1" applyBorder="1" applyAlignment="1">
      <alignment horizontal="left" vertical="center" wrapText="1"/>
    </xf>
    <xf numFmtId="0" fontId="23" fillId="0" borderId="10" xfId="0" applyFont="1" applyFill="1" applyBorder="1" applyAlignment="1">
      <alignment vertical="center" wrapText="1"/>
    </xf>
    <xf numFmtId="49" fontId="22" fillId="0" borderId="10" xfId="59" applyNumberFormat="1" applyFont="1" applyFill="1" applyBorder="1" applyAlignment="1">
      <alignment horizontal="center" vertical="center" wrapText="1"/>
      <protection/>
    </xf>
    <xf numFmtId="0" fontId="3" fillId="0" borderId="10" xfId="55" applyFont="1" applyBorder="1" applyAlignment="1">
      <alignment wrapText="1"/>
      <protection/>
    </xf>
    <xf numFmtId="0" fontId="3" fillId="0" borderId="10" xfId="54" applyFont="1" applyBorder="1" applyAlignment="1">
      <alignment wrapText="1"/>
      <protection/>
    </xf>
    <xf numFmtId="0" fontId="3" fillId="0" borderId="10" xfId="57" applyFont="1" applyBorder="1" applyAlignment="1">
      <alignment/>
      <protection/>
    </xf>
    <xf numFmtId="171" fontId="20" fillId="32" borderId="10" xfId="0" applyNumberFormat="1" applyFont="1" applyFill="1" applyBorder="1" applyAlignment="1">
      <alignment horizontal="center" vertical="center" wrapText="1"/>
    </xf>
    <xf numFmtId="2" fontId="3" fillId="32" borderId="10" xfId="0" applyNumberFormat="1" applyFont="1" applyFill="1" applyBorder="1" applyAlignment="1">
      <alignment horizontal="right" vertical="center" wrapText="1"/>
    </xf>
    <xf numFmtId="2" fontId="20"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1" fontId="1" fillId="32" borderId="10" xfId="0" applyNumberFormat="1" applyFont="1" applyFill="1" applyBorder="1" applyAlignment="1">
      <alignment horizontal="center" vertical="top" wrapText="1"/>
    </xf>
    <xf numFmtId="2" fontId="16"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0" fontId="3" fillId="0" borderId="0" xfId="59" applyFont="1" applyAlignment="1">
      <alignment horizontal="center" vertical="top" wrapText="1"/>
      <protection/>
    </xf>
    <xf numFmtId="49" fontId="20" fillId="0" borderId="10" xfId="53" applyNumberFormat="1" applyFont="1" applyFill="1" applyBorder="1" applyAlignment="1">
      <alignment horizontal="center" vertical="center"/>
      <protection/>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0" fillId="0" borderId="0" xfId="0" applyAlignment="1">
      <alignment horizontal="right" wrapText="1"/>
    </xf>
    <xf numFmtId="0" fontId="0" fillId="0" borderId="0" xfId="0" applyAlignment="1">
      <alignment horizontal="right"/>
    </xf>
    <xf numFmtId="171" fontId="12"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2"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9" fillId="32" borderId="0" xfId="0" applyNumberFormat="1" applyFont="1" applyFill="1" applyAlignment="1">
      <alignment horizontal="justify" vertical="top" wrapText="1"/>
    </xf>
    <xf numFmtId="171" fontId="2" fillId="32" borderId="0" xfId="0" applyNumberFormat="1" applyFont="1" applyFill="1" applyAlignment="1">
      <alignment vertical="top"/>
    </xf>
    <xf numFmtId="171" fontId="0" fillId="32" borderId="0" xfId="0" applyNumberFormat="1" applyFill="1" applyAlignment="1">
      <alignment vertical="top"/>
    </xf>
    <xf numFmtId="171" fontId="0" fillId="32" borderId="0" xfId="0" applyNumberFormat="1" applyFont="1" applyFill="1" applyAlignment="1">
      <alignment vertical="top"/>
    </xf>
    <xf numFmtId="171" fontId="8" fillId="32" borderId="0" xfId="0" applyNumberFormat="1" applyFont="1" applyFill="1" applyBorder="1" applyAlignment="1">
      <alignment horizontal="center" vertical="top" wrapText="1"/>
    </xf>
    <xf numFmtId="171" fontId="8"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16" fillId="32" borderId="10" xfId="0" applyNumberFormat="1" applyFont="1" applyFill="1" applyBorder="1" applyAlignment="1">
      <alignment horizontal="center" vertical="center"/>
    </xf>
    <xf numFmtId="171" fontId="16" fillId="32" borderId="10" xfId="0" applyNumberFormat="1" applyFont="1" applyFill="1" applyBorder="1" applyAlignment="1">
      <alignment horizontal="left" vertical="center"/>
    </xf>
    <xf numFmtId="171" fontId="2" fillId="32" borderId="10" xfId="0" applyNumberFormat="1" applyFont="1" applyFill="1" applyBorder="1" applyAlignment="1">
      <alignment vertical="top" wrapText="1"/>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3"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0" fontId="1" fillId="32" borderId="10" xfId="0" applyFont="1" applyFill="1" applyBorder="1" applyAlignment="1">
      <alignment wrapText="1"/>
    </xf>
    <xf numFmtId="1" fontId="2"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49" fontId="17"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19" fillId="32" borderId="10" xfId="0" applyFont="1" applyFill="1" applyBorder="1" applyAlignment="1">
      <alignment horizontal="left" vertical="center" wrapText="1"/>
    </xf>
    <xf numFmtId="1" fontId="19" fillId="32" borderId="10" xfId="0" applyNumberFormat="1" applyFont="1" applyFill="1" applyBorder="1" applyAlignment="1">
      <alignment horizontal="center" vertical="center" wrapText="1"/>
    </xf>
    <xf numFmtId="0" fontId="24" fillId="32" borderId="10" xfId="0" applyFont="1" applyFill="1" applyBorder="1" applyAlignment="1">
      <alignment horizontal="left" vertical="center" wrapText="1"/>
    </xf>
    <xf numFmtId="1" fontId="24"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0" fontId="2" fillId="32" borderId="10" xfId="0" applyFont="1" applyFill="1" applyBorder="1" applyAlignment="1">
      <alignment wrapText="1"/>
    </xf>
    <xf numFmtId="49" fontId="1" fillId="32" borderId="10" xfId="0" applyNumberFormat="1" applyFont="1" applyFill="1" applyBorder="1" applyAlignment="1">
      <alignment horizontal="left" vertical="center" wrapText="1"/>
    </xf>
    <xf numFmtId="0" fontId="24"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0" fillId="32" borderId="10" xfId="0" applyNumberFormat="1" applyFont="1" applyFill="1" applyBorder="1" applyAlignment="1">
      <alignment horizontal="left" vertical="center" wrapText="1"/>
    </xf>
    <xf numFmtId="49" fontId="19" fillId="32" borderId="10" xfId="0" applyNumberFormat="1" applyFont="1" applyFill="1" applyBorder="1" applyAlignment="1">
      <alignment horizontal="left" vertical="center" wrapText="1"/>
    </xf>
    <xf numFmtId="0" fontId="2" fillId="32" borderId="10" xfId="0" applyNumberFormat="1" applyFont="1" applyFill="1" applyBorder="1" applyAlignment="1">
      <alignment vertical="top"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19"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1" fillId="32" borderId="10" xfId="0" applyFont="1" applyFill="1" applyBorder="1" applyAlignment="1">
      <alignment horizontal="left" wrapText="1"/>
    </xf>
    <xf numFmtId="0" fontId="22" fillId="0" borderId="10" xfId="59" applyFont="1" applyFill="1" applyBorder="1" applyAlignment="1">
      <alignment vertical="center" wrapText="1"/>
      <protection/>
    </xf>
    <xf numFmtId="2" fontId="23" fillId="32" borderId="10" xfId="0" applyNumberFormat="1" applyFont="1" applyFill="1" applyBorder="1" applyAlignment="1">
      <alignment horizontal="right" vertical="center" wrapText="1"/>
    </xf>
    <xf numFmtId="2" fontId="21" fillId="32" borderId="10" xfId="59" applyNumberFormat="1" applyFont="1" applyFill="1" applyBorder="1" applyAlignment="1">
      <alignment horizontal="right" vertical="center" wrapText="1"/>
      <protection/>
    </xf>
    <xf numFmtId="2" fontId="21" fillId="32" borderId="10" xfId="0" applyNumberFormat="1" applyFont="1" applyFill="1" applyBorder="1" applyAlignment="1">
      <alignment horizontal="right" vertical="center" wrapText="1"/>
    </xf>
    <xf numFmtId="2" fontId="23" fillId="32" borderId="10" xfId="59" applyNumberFormat="1" applyFont="1" applyFill="1" applyBorder="1" applyAlignment="1">
      <alignment horizontal="right" vertical="center" wrapText="1"/>
      <protection/>
    </xf>
    <xf numFmtId="2" fontId="21" fillId="32" borderId="10" xfId="59" applyNumberFormat="1" applyFont="1" applyFill="1" applyBorder="1" applyAlignment="1">
      <alignment vertical="center" wrapText="1"/>
      <protection/>
    </xf>
    <xf numFmtId="0" fontId="12"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2" fillId="32" borderId="0" xfId="0" applyNumberFormat="1" applyFont="1" applyFill="1" applyAlignment="1" applyProtection="1">
      <alignment horizontal="right" vertical="top"/>
      <protection/>
    </xf>
    <xf numFmtId="0" fontId="2" fillId="32" borderId="14" xfId="0" applyFont="1" applyFill="1" applyBorder="1" applyAlignment="1" applyProtection="1">
      <alignment horizontal="center" vertical="top"/>
      <protection/>
    </xf>
    <xf numFmtId="0" fontId="18" fillId="32" borderId="14" xfId="0" applyFont="1" applyFill="1" applyBorder="1" applyAlignment="1" applyProtection="1">
      <alignment horizontal="center" vertical="top"/>
      <protection/>
    </xf>
    <xf numFmtId="0" fontId="18" fillId="32" borderId="15" xfId="0" applyFont="1" applyFill="1" applyBorder="1" applyAlignment="1" applyProtection="1">
      <alignment horizontal="center" vertical="top"/>
      <protection/>
    </xf>
    <xf numFmtId="171" fontId="18" fillId="32" borderId="14" xfId="0" applyNumberFormat="1" applyFont="1" applyFill="1" applyBorder="1" applyAlignment="1" applyProtection="1">
      <alignment horizontal="center" vertical="top" wrapText="1"/>
      <protection/>
    </xf>
    <xf numFmtId="0" fontId="18" fillId="32" borderId="16" xfId="0" applyFont="1" applyFill="1" applyBorder="1" applyAlignment="1" applyProtection="1">
      <alignment horizontal="center" vertical="top"/>
      <protection/>
    </xf>
    <xf numFmtId="0" fontId="18" fillId="32" borderId="17" xfId="0" applyFont="1" applyFill="1" applyBorder="1" applyAlignment="1" applyProtection="1">
      <alignment horizontal="center" vertical="top"/>
      <protection/>
    </xf>
    <xf numFmtId="0" fontId="18" fillId="32" borderId="18" xfId="0" applyFont="1" applyFill="1" applyBorder="1" applyAlignment="1" applyProtection="1">
      <alignment horizontal="center" vertical="top"/>
      <protection/>
    </xf>
    <xf numFmtId="0" fontId="18" fillId="32" borderId="19" xfId="0" applyFont="1" applyFill="1" applyBorder="1" applyAlignment="1" applyProtection="1">
      <alignment horizontal="center" vertical="top"/>
      <protection/>
    </xf>
    <xf numFmtId="1" fontId="18" fillId="32" borderId="19"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1" fillId="32" borderId="10" xfId="0" applyNumberFormat="1" applyFont="1" applyFill="1" applyBorder="1" applyAlignment="1">
      <alignment horizontal="center" vertical="center"/>
    </xf>
    <xf numFmtId="49" fontId="11" fillId="32" borderId="13"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2" fillId="32" borderId="11" xfId="0" applyNumberFormat="1" applyFont="1" applyFill="1" applyBorder="1" applyAlignment="1" applyProtection="1">
      <alignment vertical="top" wrapText="1"/>
      <protection/>
    </xf>
    <xf numFmtId="0" fontId="19" fillId="32" borderId="11" xfId="0" applyFont="1" applyFill="1" applyBorder="1" applyAlignment="1">
      <alignment horizontal="left" vertical="top" wrapText="1"/>
    </xf>
    <xf numFmtId="171" fontId="1" fillId="32" borderId="13" xfId="0" applyNumberFormat="1" applyFont="1" applyFill="1" applyBorder="1" applyAlignment="1" applyProtection="1">
      <alignment vertical="top" wrapText="1"/>
      <protection/>
    </xf>
    <xf numFmtId="171" fontId="24" fillId="32" borderId="10" xfId="0" applyNumberFormat="1" applyFont="1" applyFill="1" applyBorder="1" applyAlignment="1">
      <alignment horizontal="left" vertical="center" wrapText="1"/>
    </xf>
    <xf numFmtId="49" fontId="15" fillId="32" borderId="10" xfId="0" applyNumberFormat="1" applyFont="1" applyFill="1" applyBorder="1" applyAlignment="1">
      <alignment horizontal="center" vertical="center"/>
    </xf>
    <xf numFmtId="0" fontId="19" fillId="32" borderId="13" xfId="0" applyFont="1" applyFill="1" applyBorder="1" applyAlignment="1">
      <alignment horizontal="left" wrapText="1"/>
    </xf>
    <xf numFmtId="0" fontId="24" fillId="32" borderId="13" xfId="0" applyFont="1" applyFill="1" applyBorder="1" applyAlignment="1">
      <alignment wrapText="1"/>
    </xf>
    <xf numFmtId="49" fontId="1" fillId="32" borderId="10" xfId="0" applyNumberFormat="1" applyFont="1" applyFill="1" applyBorder="1" applyAlignment="1">
      <alignment horizontal="center" vertical="top"/>
    </xf>
    <xf numFmtId="0" fontId="19" fillId="32" borderId="11" xfId="0" applyFont="1" applyFill="1" applyBorder="1" applyAlignment="1">
      <alignment horizontal="left" wrapText="1"/>
    </xf>
    <xf numFmtId="0" fontId="24" fillId="32" borderId="11" xfId="0" applyFont="1" applyFill="1" applyBorder="1" applyAlignment="1">
      <alignment horizontal="left" vertical="center" wrapText="1"/>
    </xf>
    <xf numFmtId="0" fontId="2" fillId="32" borderId="12" xfId="0" applyFont="1" applyFill="1" applyBorder="1" applyAlignment="1">
      <alignment horizontal="left" vertical="center" wrapText="1"/>
    </xf>
    <xf numFmtId="1" fontId="1" fillId="32" borderId="19" xfId="0" applyNumberFormat="1" applyFont="1" applyFill="1" applyBorder="1" applyAlignment="1">
      <alignment horizontal="center" vertical="center" wrapText="1"/>
    </xf>
    <xf numFmtId="2" fontId="2" fillId="32" borderId="19" xfId="0" applyNumberFormat="1" applyFont="1" applyFill="1" applyBorder="1" applyAlignment="1">
      <alignment horizontal="right" vertical="center" wrapText="1"/>
    </xf>
    <xf numFmtId="171" fontId="2" fillId="32" borderId="20" xfId="0" applyNumberFormat="1" applyFont="1" applyFill="1" applyBorder="1" applyAlignment="1" applyProtection="1">
      <alignment vertical="top" wrapText="1"/>
      <protection/>
    </xf>
    <xf numFmtId="171" fontId="2" fillId="32" borderId="19" xfId="0" applyNumberFormat="1" applyFont="1" applyFill="1" applyBorder="1" applyAlignment="1">
      <alignment horizontal="center" vertical="center" wrapText="1"/>
    </xf>
    <xf numFmtId="49" fontId="2" fillId="32" borderId="19" xfId="0" applyNumberFormat="1" applyFont="1" applyFill="1" applyBorder="1" applyAlignment="1">
      <alignment horizontal="center" vertical="center"/>
    </xf>
    <xf numFmtId="0" fontId="19" fillId="32" borderId="20" xfId="0" applyFont="1" applyFill="1" applyBorder="1" applyAlignment="1">
      <alignment horizontal="left" vertical="center" wrapText="1"/>
    </xf>
    <xf numFmtId="49" fontId="11" fillId="32" borderId="19" xfId="0" applyNumberFormat="1" applyFont="1" applyFill="1" applyBorder="1" applyAlignment="1">
      <alignment horizontal="center" vertical="center"/>
    </xf>
    <xf numFmtId="0" fontId="24" fillId="32" borderId="21" xfId="0" applyFont="1" applyFill="1" applyBorder="1" applyAlignment="1">
      <alignment horizontal="left" vertical="center" wrapText="1"/>
    </xf>
    <xf numFmtId="0" fontId="19" fillId="32" borderId="0" xfId="0" applyFont="1" applyFill="1" applyBorder="1" applyAlignment="1">
      <alignment horizontal="left" vertical="center" wrapText="1"/>
    </xf>
    <xf numFmtId="0" fontId="24" fillId="32" borderId="11" xfId="0" applyFont="1" applyFill="1" applyBorder="1" applyAlignment="1">
      <alignment wrapText="1"/>
    </xf>
    <xf numFmtId="171" fontId="1" fillId="32" borderId="22" xfId="0" applyNumberFormat="1" applyFont="1" applyFill="1" applyBorder="1" applyAlignment="1" applyProtection="1">
      <alignment vertical="top" wrapText="1"/>
      <protection/>
    </xf>
    <xf numFmtId="49" fontId="1" fillId="32" borderId="12" xfId="0" applyNumberFormat="1" applyFont="1" applyFill="1" applyBorder="1" applyAlignment="1">
      <alignment horizontal="center" vertical="center"/>
    </xf>
    <xf numFmtId="0" fontId="24" fillId="32" borderId="23" xfId="0" applyFont="1" applyFill="1" applyBorder="1" applyAlignment="1">
      <alignment horizontal="left" vertical="center" wrapText="1"/>
    </xf>
    <xf numFmtId="0" fontId="19" fillId="32" borderId="24" xfId="0" applyFont="1" applyFill="1" applyBorder="1" applyAlignment="1">
      <alignment horizontal="left" wrapText="1"/>
    </xf>
    <xf numFmtId="0" fontId="19" fillId="32" borderId="11" xfId="0" applyFont="1" applyFill="1" applyBorder="1" applyAlignment="1">
      <alignment wrapText="1"/>
    </xf>
    <xf numFmtId="0" fontId="24" fillId="32" borderId="20" xfId="0" applyFont="1" applyFill="1" applyBorder="1" applyAlignment="1">
      <alignment horizontal="left" vertical="center" wrapText="1"/>
    </xf>
    <xf numFmtId="0" fontId="19" fillId="32" borderId="10" xfId="0" applyFont="1" applyFill="1" applyBorder="1" applyAlignment="1">
      <alignment horizontal="left" vertical="top" wrapText="1"/>
    </xf>
    <xf numFmtId="49" fontId="19" fillId="32" borderId="25" xfId="0" applyNumberFormat="1" applyFont="1" applyFill="1" applyBorder="1" applyAlignment="1">
      <alignment horizontal="left" vertical="center" wrapText="1"/>
    </xf>
    <xf numFmtId="0" fontId="24" fillId="32" borderId="13" xfId="0" applyFont="1" applyFill="1" applyBorder="1" applyAlignment="1">
      <alignment vertical="top" wrapText="1"/>
    </xf>
    <xf numFmtId="171" fontId="19" fillId="32" borderId="10" xfId="0" applyNumberFormat="1" applyFont="1" applyFill="1" applyBorder="1" applyAlignment="1">
      <alignment horizontal="left" vertical="center" wrapText="1"/>
    </xf>
    <xf numFmtId="0" fontId="19" fillId="32" borderId="20" xfId="0" applyFont="1" applyFill="1" applyBorder="1" applyAlignment="1">
      <alignment horizontal="left" vertical="top" wrapText="1"/>
    </xf>
    <xf numFmtId="49" fontId="2" fillId="32" borderId="19" xfId="0" applyNumberFormat="1" applyFont="1" applyFill="1" applyBorder="1" applyAlignment="1">
      <alignment horizontal="left" vertical="center"/>
    </xf>
    <xf numFmtId="0" fontId="2" fillId="32" borderId="20" xfId="0" applyFont="1" applyFill="1" applyBorder="1" applyAlignment="1">
      <alignment horizontal="left" vertical="center" wrapText="1"/>
    </xf>
    <xf numFmtId="0" fontId="2" fillId="32" borderId="11" xfId="0" applyFont="1" applyFill="1" applyBorder="1" applyAlignment="1">
      <alignment horizontal="left" vertical="center" wrapText="1"/>
    </xf>
    <xf numFmtId="171" fontId="2" fillId="32" borderId="19" xfId="0" applyNumberFormat="1" applyFont="1" applyFill="1" applyBorder="1" applyAlignment="1" applyProtection="1">
      <alignment vertical="top" wrapText="1"/>
      <protection/>
    </xf>
    <xf numFmtId="49" fontId="19" fillId="32" borderId="20" xfId="0" applyNumberFormat="1" applyFont="1" applyFill="1" applyBorder="1" applyAlignment="1">
      <alignment horizontal="left" vertical="center" wrapText="1"/>
    </xf>
    <xf numFmtId="1" fontId="19" fillId="32" borderId="19" xfId="0" applyNumberFormat="1" applyFont="1" applyFill="1" applyBorder="1" applyAlignment="1">
      <alignment horizontal="center" vertical="center" wrapText="1"/>
    </xf>
    <xf numFmtId="0" fontId="19" fillId="32" borderId="11" xfId="0" applyFont="1" applyFill="1" applyBorder="1" applyAlignment="1">
      <alignment horizontal="left" vertical="center" wrapText="1"/>
    </xf>
    <xf numFmtId="1" fontId="24" fillId="32" borderId="12" xfId="0" applyNumberFormat="1" applyFont="1" applyFill="1" applyBorder="1" applyAlignment="1">
      <alignment horizontal="center" vertical="center" wrapText="1"/>
    </xf>
    <xf numFmtId="2" fontId="1" fillId="32" borderId="12" xfId="0" applyNumberFormat="1" applyFont="1" applyFill="1" applyBorder="1" applyAlignment="1">
      <alignment horizontal="right" vertical="center" wrapText="1"/>
    </xf>
    <xf numFmtId="49" fontId="19" fillId="32" borderId="26" xfId="0" applyNumberFormat="1" applyFont="1" applyFill="1" applyBorder="1" applyAlignment="1">
      <alignment horizontal="left" vertical="center" wrapText="1"/>
    </xf>
    <xf numFmtId="0" fontId="2" fillId="32" borderId="0" xfId="0" applyFont="1" applyFill="1" applyBorder="1" applyAlignment="1">
      <alignment horizontal="left" vertical="center" wrapText="1"/>
    </xf>
    <xf numFmtId="0" fontId="24" fillId="32" borderId="11" xfId="0" applyFont="1" applyFill="1" applyBorder="1" applyAlignment="1">
      <alignment vertical="top" wrapText="1"/>
    </xf>
    <xf numFmtId="49" fontId="2" fillId="32" borderId="10" xfId="0" applyNumberFormat="1" applyFont="1" applyFill="1" applyBorder="1" applyAlignment="1">
      <alignment horizontal="center" vertical="top"/>
    </xf>
    <xf numFmtId="0" fontId="19" fillId="32" borderId="11" xfId="0" applyFont="1" applyFill="1" applyBorder="1" applyAlignment="1">
      <alignment vertical="top" wrapText="1"/>
    </xf>
    <xf numFmtId="0" fontId="19" fillId="32" borderId="10" xfId="0" applyFont="1" applyFill="1" applyBorder="1" applyAlignment="1">
      <alignment horizontal="left" wrapText="1"/>
    </xf>
    <xf numFmtId="49" fontId="2" fillId="32" borderId="19" xfId="0" applyNumberFormat="1" applyFont="1" applyFill="1" applyBorder="1" applyAlignment="1">
      <alignment horizontal="center" vertical="center" wrapText="1"/>
    </xf>
    <xf numFmtId="0" fontId="19" fillId="32" borderId="27" xfId="0" applyFont="1" applyFill="1" applyBorder="1" applyAlignment="1">
      <alignment horizontal="left" wrapText="1"/>
    </xf>
    <xf numFmtId="171" fontId="19" fillId="32" borderId="10" xfId="0" applyNumberFormat="1" applyFont="1" applyFill="1" applyBorder="1" applyAlignment="1">
      <alignment horizontal="center" vertical="center" wrapText="1"/>
    </xf>
    <xf numFmtId="49" fontId="2" fillId="32" borderId="25" xfId="0" applyNumberFormat="1" applyFont="1" applyFill="1" applyBorder="1" applyAlignment="1">
      <alignment horizontal="left" vertical="center" wrapText="1"/>
    </xf>
    <xf numFmtId="171" fontId="2" fillId="32" borderId="0" xfId="0" applyNumberFormat="1" applyFont="1" applyFill="1" applyBorder="1" applyAlignment="1" applyProtection="1">
      <alignment vertical="top" wrapText="1"/>
      <protection/>
    </xf>
    <xf numFmtId="171" fontId="13" fillId="32" borderId="10" xfId="0" applyNumberFormat="1" applyFont="1" applyFill="1" applyBorder="1" applyAlignment="1">
      <alignment vertical="top"/>
    </xf>
    <xf numFmtId="171" fontId="25" fillId="32" borderId="10" xfId="0" applyNumberFormat="1" applyFont="1" applyFill="1" applyBorder="1" applyAlignment="1">
      <alignment horizontal="center" vertical="center" wrapText="1"/>
    </xf>
    <xf numFmtId="0" fontId="2" fillId="32" borderId="19" xfId="0" applyFont="1" applyFill="1" applyBorder="1" applyAlignment="1">
      <alignment horizontal="left" vertical="center" wrapText="1"/>
    </xf>
    <xf numFmtId="0" fontId="19" fillId="32" borderId="28" xfId="0" applyFont="1" applyFill="1" applyBorder="1" applyAlignment="1">
      <alignment horizontal="left" vertical="center" wrapText="1"/>
    </xf>
    <xf numFmtId="0" fontId="24" fillId="32" borderId="28" xfId="0" applyFont="1" applyFill="1" applyBorder="1" applyAlignment="1">
      <alignment horizontal="left" vertical="center" wrapText="1"/>
    </xf>
    <xf numFmtId="0" fontId="2" fillId="32" borderId="11" xfId="0" applyNumberFormat="1" applyFont="1" applyFill="1" applyBorder="1" applyAlignment="1">
      <alignment vertical="top" wrapText="1"/>
    </xf>
    <xf numFmtId="0" fontId="2" fillId="32" borderId="11" xfId="0" applyNumberFormat="1" applyFont="1" applyFill="1" applyBorder="1" applyAlignment="1">
      <alignment horizontal="center" vertical="center" wrapText="1"/>
    </xf>
    <xf numFmtId="0" fontId="2" fillId="32" borderId="24" xfId="0" applyNumberFormat="1" applyFont="1" applyFill="1" applyBorder="1" applyAlignment="1">
      <alignment horizontal="center" vertical="center" wrapText="1"/>
    </xf>
    <xf numFmtId="0" fontId="1" fillId="32" borderId="19" xfId="0" applyFont="1" applyFill="1" applyBorder="1" applyAlignment="1">
      <alignment horizontal="left" vertical="center" wrapText="1"/>
    </xf>
    <xf numFmtId="0" fontId="1" fillId="32" borderId="11" xfId="0" applyNumberFormat="1" applyFont="1" applyFill="1" applyBorder="1" applyAlignment="1">
      <alignment horizontal="center" vertical="center" wrapText="1"/>
    </xf>
    <xf numFmtId="171" fontId="2" fillId="32" borderId="22" xfId="0" applyNumberFormat="1" applyFont="1" applyFill="1" applyBorder="1" applyAlignment="1" applyProtection="1">
      <alignment vertical="top" wrapText="1"/>
      <protection/>
    </xf>
    <xf numFmtId="0" fontId="2" fillId="33" borderId="23"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2" fontId="2" fillId="32" borderId="12" xfId="0" applyNumberFormat="1" applyFont="1" applyFill="1" applyBorder="1" applyAlignment="1">
      <alignment horizontal="right" vertical="center" wrapText="1"/>
    </xf>
    <xf numFmtId="0" fontId="1" fillId="33" borderId="21" xfId="0" applyNumberFormat="1" applyFont="1" applyFill="1" applyBorder="1" applyAlignment="1">
      <alignment vertical="top" wrapText="1"/>
    </xf>
    <xf numFmtId="0" fontId="1" fillId="33" borderId="12" xfId="0" applyNumberFormat="1"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vertical="center" wrapText="1"/>
    </xf>
    <xf numFmtId="171" fontId="2" fillId="32" borderId="29" xfId="0" applyNumberFormat="1" applyFont="1" applyFill="1" applyBorder="1" applyAlignment="1" applyProtection="1">
      <alignment vertical="top" wrapText="1"/>
      <protection/>
    </xf>
    <xf numFmtId="0" fontId="19" fillId="32" borderId="13" xfId="0" applyFont="1" applyFill="1" applyBorder="1" applyAlignment="1">
      <alignment vertical="top" wrapText="1"/>
    </xf>
    <xf numFmtId="0" fontId="19" fillId="32" borderId="20" xfId="0" applyFont="1" applyFill="1" applyBorder="1" applyAlignment="1">
      <alignment vertical="top" wrapText="1"/>
    </xf>
    <xf numFmtId="0" fontId="19" fillId="32" borderId="19" xfId="0" applyFont="1" applyFill="1" applyBorder="1" applyAlignment="1">
      <alignment horizontal="left" vertical="center" wrapText="1"/>
    </xf>
    <xf numFmtId="0" fontId="24" fillId="32" borderId="19" xfId="0" applyFont="1" applyFill="1" applyBorder="1" applyAlignment="1">
      <alignment horizontal="left" vertical="center" wrapText="1"/>
    </xf>
    <xf numFmtId="0" fontId="19" fillId="32" borderId="0" xfId="0" applyFont="1" applyFill="1" applyBorder="1" applyAlignment="1">
      <alignment horizontal="left" wrapText="1"/>
    </xf>
    <xf numFmtId="49" fontId="1" fillId="32" borderId="19" xfId="0" applyNumberFormat="1" applyFont="1" applyFill="1" applyBorder="1" applyAlignment="1">
      <alignment horizontal="center" vertical="center" wrapText="1"/>
    </xf>
    <xf numFmtId="0" fontId="24" fillId="32" borderId="10" xfId="0" applyFont="1" applyFill="1" applyBorder="1" applyAlignment="1">
      <alignment horizontal="left" wrapText="1"/>
    </xf>
    <xf numFmtId="0" fontId="19" fillId="32" borderId="23" xfId="0" applyFont="1" applyFill="1" applyBorder="1" applyAlignment="1">
      <alignment horizontal="left" vertical="top" wrapText="1"/>
    </xf>
    <xf numFmtId="171" fontId="1" fillId="32" borderId="19"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0" fontId="24" fillId="32" borderId="20" xfId="0" applyFont="1" applyFill="1" applyBorder="1" applyAlignment="1">
      <alignment vertical="top" wrapText="1"/>
    </xf>
    <xf numFmtId="171" fontId="2" fillId="32" borderId="12" xfId="0" applyNumberFormat="1" applyFont="1" applyFill="1" applyBorder="1" applyAlignment="1" applyProtection="1">
      <alignment vertical="top" wrapText="1"/>
      <protection/>
    </xf>
    <xf numFmtId="0" fontId="19" fillId="32" borderId="21" xfId="0" applyFont="1" applyFill="1" applyBorder="1" applyAlignment="1">
      <alignment horizontal="left" vertical="top" wrapText="1"/>
    </xf>
    <xf numFmtId="1" fontId="19" fillId="32" borderId="12" xfId="0" applyNumberFormat="1" applyFont="1" applyFill="1" applyBorder="1" applyAlignment="1">
      <alignment horizontal="center" vertical="center" wrapText="1"/>
    </xf>
    <xf numFmtId="49" fontId="11" fillId="32" borderId="0" xfId="0" applyNumberFormat="1" applyFont="1" applyFill="1" applyAlignment="1">
      <alignment horizontal="center" vertical="center"/>
    </xf>
    <xf numFmtId="49" fontId="11" fillId="32" borderId="10" xfId="0" applyNumberFormat="1" applyFont="1" applyFill="1" applyBorder="1" applyAlignment="1">
      <alignment horizontal="center" vertical="center" wrapText="1"/>
    </xf>
    <xf numFmtId="49" fontId="15" fillId="32" borderId="10" xfId="0" applyNumberFormat="1" applyFont="1" applyFill="1" applyBorder="1" applyAlignment="1">
      <alignment horizontal="center" vertical="center" wrapText="1"/>
    </xf>
    <xf numFmtId="0" fontId="24" fillId="32" borderId="11" xfId="0" applyFont="1" applyFill="1" applyBorder="1" applyAlignment="1">
      <alignment horizontal="left" vertical="top" wrapText="1"/>
    </xf>
    <xf numFmtId="0" fontId="1" fillId="32" borderId="0" xfId="0" applyFont="1" applyFill="1" applyAlignment="1" applyProtection="1">
      <alignment vertical="top" wrapText="1"/>
      <protection/>
    </xf>
    <xf numFmtId="171" fontId="8" fillId="32" borderId="0" xfId="0" applyNumberFormat="1" applyFont="1" applyFill="1" applyBorder="1" applyAlignment="1">
      <alignment horizontal="left" vertical="top" wrapText="1"/>
    </xf>
    <xf numFmtId="0" fontId="20" fillId="0" borderId="10" xfId="57" applyFont="1" applyBorder="1" applyAlignment="1">
      <alignment/>
      <protection/>
    </xf>
    <xf numFmtId="171" fontId="16" fillId="32" borderId="10" xfId="0" applyNumberFormat="1" applyFont="1" applyFill="1" applyBorder="1" applyAlignment="1">
      <alignment horizontal="left" vertical="center" wrapText="1"/>
    </xf>
    <xf numFmtId="0" fontId="18" fillId="0" borderId="14" xfId="0" applyFont="1" applyBorder="1" applyAlignment="1">
      <alignment horizontal="center" vertical="center" wrapText="1"/>
    </xf>
    <xf numFmtId="0" fontId="0" fillId="32" borderId="0" xfId="0" applyFont="1" applyFill="1" applyAlignment="1">
      <alignment vertical="top" wrapText="1"/>
    </xf>
    <xf numFmtId="0" fontId="19" fillId="32" borderId="0" xfId="0" applyFont="1" applyFill="1" applyAlignment="1">
      <alignment vertical="center" wrapText="1"/>
    </xf>
    <xf numFmtId="0" fontId="1" fillId="32" borderId="0" xfId="0" applyFont="1" applyFill="1" applyAlignment="1" applyProtection="1">
      <alignment wrapText="1"/>
      <protection/>
    </xf>
    <xf numFmtId="0" fontId="19" fillId="32" borderId="0" xfId="0" applyFont="1" applyFill="1" applyAlignment="1">
      <alignment horizontal="center" vertical="center" wrapText="1"/>
    </xf>
    <xf numFmtId="0" fontId="19"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24" fillId="32" borderId="10" xfId="0" applyFont="1" applyFill="1" applyBorder="1" applyAlignment="1">
      <alignment vertical="top" wrapText="1"/>
    </xf>
    <xf numFmtId="0" fontId="19" fillId="32" borderId="10" xfId="0" applyFont="1" applyFill="1" applyBorder="1" applyAlignment="1">
      <alignment vertical="top" wrapText="1"/>
    </xf>
    <xf numFmtId="1" fontId="24" fillId="32" borderId="10" xfId="0" applyNumberFormat="1" applyFont="1" applyFill="1" applyBorder="1" applyAlignment="1">
      <alignment horizontal="center" vertical="center"/>
    </xf>
    <xf numFmtId="0" fontId="24" fillId="32" borderId="10" xfId="0" applyFont="1" applyFill="1" applyBorder="1" applyAlignment="1">
      <alignment horizontal="left" vertical="top" wrapText="1"/>
    </xf>
    <xf numFmtId="0" fontId="24" fillId="32" borderId="10" xfId="0" applyFont="1" applyFill="1" applyBorder="1" applyAlignment="1">
      <alignment wrapText="1"/>
    </xf>
    <xf numFmtId="0" fontId="19" fillId="32" borderId="10" xfId="0" applyFont="1" applyFill="1" applyBorder="1" applyAlignment="1">
      <alignment wrapText="1"/>
    </xf>
    <xf numFmtId="0" fontId="24" fillId="32" borderId="26" xfId="0" applyFont="1" applyFill="1" applyBorder="1" applyAlignment="1">
      <alignment vertical="center" wrapText="1"/>
    </xf>
    <xf numFmtId="0" fontId="19" fillId="32" borderId="16" xfId="0" applyFont="1" applyFill="1" applyBorder="1" applyAlignment="1">
      <alignment horizontal="center" vertical="center" wrapText="1"/>
    </xf>
    <xf numFmtId="0" fontId="24" fillId="32" borderId="26" xfId="0" applyFont="1" applyFill="1" applyBorder="1" applyAlignment="1">
      <alignment horizontal="right" vertical="center"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2"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1" fontId="2" fillId="32" borderId="10" xfId="0" applyNumberFormat="1" applyFont="1" applyFill="1" applyBorder="1" applyAlignment="1">
      <alignment horizontal="center" vertical="center"/>
    </xf>
    <xf numFmtId="2" fontId="4" fillId="32" borderId="10" xfId="0" applyNumberFormat="1" applyFont="1" applyFill="1" applyBorder="1" applyAlignment="1">
      <alignment vertical="center" wrapText="1"/>
    </xf>
    <xf numFmtId="2" fontId="1" fillId="32" borderId="10" xfId="0" applyNumberFormat="1" applyFont="1" applyFill="1" applyBorder="1" applyAlignment="1">
      <alignment vertical="center" wrapText="1"/>
    </xf>
    <xf numFmtId="2" fontId="1" fillId="32" borderId="10" xfId="0" applyNumberFormat="1" applyFont="1" applyFill="1" applyBorder="1" applyAlignment="1" applyProtection="1">
      <alignment vertical="center" wrapText="1"/>
      <protection/>
    </xf>
    <xf numFmtId="2" fontId="1" fillId="32" borderId="10" xfId="0" applyNumberFormat="1" applyFont="1" applyFill="1" applyBorder="1" applyAlignment="1">
      <alignment vertical="center"/>
    </xf>
    <xf numFmtId="0" fontId="24" fillId="32" borderId="10" xfId="0" applyFont="1" applyFill="1" applyBorder="1" applyAlignment="1">
      <alignment vertical="center" wrapText="1"/>
    </xf>
    <xf numFmtId="0" fontId="19" fillId="32" borderId="10" xfId="0" applyFont="1" applyFill="1" applyBorder="1" applyAlignment="1">
      <alignment vertical="center" wrapText="1"/>
    </xf>
    <xf numFmtId="0" fontId="26" fillId="32" borderId="10" xfId="0" applyFont="1" applyFill="1" applyBorder="1" applyAlignment="1">
      <alignment vertical="center" wrapText="1"/>
    </xf>
    <xf numFmtId="0" fontId="19" fillId="32" borderId="30" xfId="0" applyFont="1" applyFill="1" applyBorder="1" applyAlignment="1">
      <alignment horizontal="left" wrapText="1"/>
    </xf>
    <xf numFmtId="0" fontId="2" fillId="33" borderId="10" xfId="0" applyNumberFormat="1" applyFont="1" applyFill="1" applyBorder="1" applyAlignment="1">
      <alignment vertical="top" wrapText="1"/>
    </xf>
    <xf numFmtId="171" fontId="1" fillId="32" borderId="12" xfId="0" applyNumberFormat="1" applyFont="1" applyFill="1" applyBorder="1" applyAlignment="1" applyProtection="1">
      <alignment vertical="top" wrapText="1"/>
      <protection/>
    </xf>
    <xf numFmtId="171" fontId="1" fillId="32" borderId="0" xfId="0" applyNumberFormat="1" applyFont="1" applyFill="1" applyAlignment="1">
      <alignment horizontal="right" vertical="top"/>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vertical="center" wrapText="1"/>
    </xf>
    <xf numFmtId="0" fontId="2" fillId="0" borderId="10" xfId="67"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3" fontId="2" fillId="0" borderId="10" xfId="67"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43" fontId="1" fillId="0" borderId="10" xfId="67" applyFont="1" applyBorder="1" applyAlignment="1">
      <alignment horizontal="center" vertical="center" wrapText="1"/>
    </xf>
    <xf numFmtId="43" fontId="1" fillId="0" borderId="10" xfId="0" applyNumberFormat="1" applyFont="1" applyBorder="1" applyAlignment="1">
      <alignment horizontal="center" vertical="center" wrapText="1"/>
    </xf>
    <xf numFmtId="0" fontId="2" fillId="0" borderId="10" xfId="0" applyFont="1" applyBorder="1" applyAlignment="1">
      <alignment wrapText="1"/>
    </xf>
    <xf numFmtId="0" fontId="1" fillId="0" borderId="10" xfId="0" applyFont="1" applyBorder="1" applyAlignment="1">
      <alignment wrapText="1"/>
    </xf>
    <xf numFmtId="0" fontId="1" fillId="0" borderId="10" xfId="0" applyNumberFormat="1" applyFont="1" applyBorder="1" applyAlignment="1">
      <alignment horizontal="center" vertical="center" wrapText="1"/>
    </xf>
    <xf numFmtId="0" fontId="20" fillId="32" borderId="10" xfId="0" applyFont="1" applyFill="1" applyBorder="1" applyAlignment="1">
      <alignment horizontal="center" vertical="center"/>
    </xf>
    <xf numFmtId="0" fontId="23" fillId="32" borderId="10" xfId="0" applyFont="1" applyFill="1" applyBorder="1" applyAlignment="1">
      <alignment horizontal="right" vertical="center"/>
    </xf>
    <xf numFmtId="2" fontId="23" fillId="32" borderId="10" xfId="0" applyNumberFormat="1" applyFont="1" applyFill="1" applyBorder="1" applyAlignment="1">
      <alignment horizontal="right" vertical="center"/>
    </xf>
    <xf numFmtId="0" fontId="23" fillId="32" borderId="10" xfId="0" applyFont="1" applyFill="1" applyBorder="1" applyAlignment="1">
      <alignment/>
    </xf>
    <xf numFmtId="2" fontId="23" fillId="32" borderId="10" xfId="0" applyNumberFormat="1" applyFont="1" applyFill="1" applyBorder="1" applyAlignment="1">
      <alignment vertical="center"/>
    </xf>
    <xf numFmtId="171" fontId="1" fillId="32" borderId="0" xfId="0" applyNumberFormat="1" applyFont="1" applyFill="1" applyAlignment="1">
      <alignment horizontal="right" vertical="top"/>
    </xf>
    <xf numFmtId="0" fontId="12" fillId="0" borderId="0" xfId="0" applyFont="1" applyAlignment="1">
      <alignment horizontal="right" vertical="center" wrapText="1"/>
    </xf>
    <xf numFmtId="0" fontId="2" fillId="0" borderId="0" xfId="0" applyFont="1" applyAlignment="1">
      <alignment horizontal="center" vertical="center" wrapText="1"/>
    </xf>
    <xf numFmtId="0" fontId="4" fillId="0" borderId="0" xfId="0" applyFont="1" applyAlignment="1">
      <alignment horizontal="center" vertical="top" wrapText="1"/>
    </xf>
    <xf numFmtId="171" fontId="1" fillId="32" borderId="0" xfId="0" applyNumberFormat="1" applyFont="1" applyFill="1" applyAlignment="1">
      <alignment horizontal="right" vertical="top"/>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0" fontId="14" fillId="32" borderId="0" xfId="0" applyFont="1" applyFill="1" applyAlignment="1" applyProtection="1">
      <alignment horizontal="center" vertical="top" wrapText="1"/>
      <protection/>
    </xf>
    <xf numFmtId="171" fontId="8" fillId="32" borderId="0" xfId="0" applyNumberFormat="1" applyFont="1" applyFill="1" applyAlignment="1">
      <alignment horizontal="center" vertical="top" wrapText="1"/>
    </xf>
    <xf numFmtId="171" fontId="8" fillId="32" borderId="0" xfId="0" applyNumberFormat="1" applyFont="1" applyFill="1" applyBorder="1" applyAlignment="1">
      <alignment horizontal="center" vertical="top" wrapText="1"/>
    </xf>
    <xf numFmtId="171" fontId="1" fillId="32" borderId="10" xfId="0" applyNumberFormat="1" applyFont="1" applyFill="1" applyBorder="1" applyAlignment="1">
      <alignment horizontal="center" vertical="top" wrapText="1"/>
    </xf>
    <xf numFmtId="0" fontId="19" fillId="32" borderId="0" xfId="0" applyFont="1" applyFill="1" applyAlignment="1">
      <alignment horizontal="center" vertical="center" wrapText="1"/>
    </xf>
    <xf numFmtId="0" fontId="1" fillId="32" borderId="0" xfId="0" applyFont="1" applyFill="1" applyAlignment="1" applyProtection="1">
      <alignment horizontal="right" wrapText="1"/>
      <protection/>
    </xf>
    <xf numFmtId="0" fontId="1" fillId="32" borderId="0" xfId="0" applyFont="1" applyFill="1" applyAlignment="1" applyProtection="1">
      <alignment horizontal="right"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3"/>
  <sheetViews>
    <sheetView view="pageBreakPreview" zoomScale="85" zoomScaleSheetLayoutView="85" zoomScalePageLayoutView="0" workbookViewId="0" topLeftCell="A1">
      <selection activeCell="D7" sqref="D7"/>
    </sheetView>
  </sheetViews>
  <sheetFormatPr defaultColWidth="9.00390625" defaultRowHeight="12.75"/>
  <cols>
    <col min="1" max="1" width="26.50390625" style="0" customWidth="1"/>
    <col min="2" max="2" width="58.875" style="0" customWidth="1"/>
    <col min="3" max="4" width="21.50390625" style="0" customWidth="1"/>
  </cols>
  <sheetData>
    <row r="1" spans="2:4" ht="102" customHeight="1">
      <c r="B1" s="308" t="s">
        <v>675</v>
      </c>
      <c r="C1" s="308"/>
      <c r="D1" s="308"/>
    </row>
    <row r="2" spans="2:3" ht="12.75">
      <c r="B2" s="64"/>
      <c r="C2" s="65"/>
    </row>
    <row r="3" spans="1:4" ht="45.75" customHeight="1">
      <c r="A3" s="309" t="s">
        <v>673</v>
      </c>
      <c r="B3" s="309"/>
      <c r="C3" s="309"/>
      <c r="D3" s="309"/>
    </row>
    <row r="4" ht="15">
      <c r="D4" s="287" t="s">
        <v>16</v>
      </c>
    </row>
    <row r="5" spans="1:4" ht="30.75">
      <c r="A5" s="288" t="s">
        <v>376</v>
      </c>
      <c r="B5" s="288" t="s">
        <v>33</v>
      </c>
      <c r="C5" s="288" t="s">
        <v>406</v>
      </c>
      <c r="D5" s="289" t="s">
        <v>407</v>
      </c>
    </row>
    <row r="6" spans="1:4" ht="15">
      <c r="A6" s="290">
        <v>1</v>
      </c>
      <c r="B6" s="290">
        <v>2</v>
      </c>
      <c r="C6" s="290">
        <v>3</v>
      </c>
      <c r="D6" s="290">
        <v>4</v>
      </c>
    </row>
    <row r="7" spans="1:4" ht="30.75">
      <c r="A7" s="288" t="s">
        <v>393</v>
      </c>
      <c r="B7" s="291" t="s">
        <v>377</v>
      </c>
      <c r="C7" s="292">
        <f>C8</f>
        <v>0</v>
      </c>
      <c r="D7" s="292">
        <f>D8</f>
        <v>0</v>
      </c>
    </row>
    <row r="8" spans="1:4" ht="30.75">
      <c r="A8" s="288" t="s">
        <v>378</v>
      </c>
      <c r="B8" s="291" t="s">
        <v>379</v>
      </c>
      <c r="C8" s="293">
        <f>C9+C13</f>
        <v>0</v>
      </c>
      <c r="D8" s="293">
        <f>D9+D13</f>
        <v>0</v>
      </c>
    </row>
    <row r="9" spans="1:4" ht="15">
      <c r="A9" s="288" t="s">
        <v>380</v>
      </c>
      <c r="B9" s="291" t="s">
        <v>381</v>
      </c>
      <c r="C9" s="294">
        <f aca="true" t="shared" si="0" ref="C9:D11">C10</f>
        <v>-267714735</v>
      </c>
      <c r="D9" s="294">
        <f t="shared" si="0"/>
        <v>-284259763</v>
      </c>
    </row>
    <row r="10" spans="1:4" ht="15">
      <c r="A10" s="295" t="s">
        <v>382</v>
      </c>
      <c r="B10" s="296" t="s">
        <v>383</v>
      </c>
      <c r="C10" s="297">
        <f t="shared" si="0"/>
        <v>-267714735</v>
      </c>
      <c r="D10" s="297">
        <f t="shared" si="0"/>
        <v>-284259763</v>
      </c>
    </row>
    <row r="11" spans="1:4" ht="15">
      <c r="A11" s="295" t="s">
        <v>384</v>
      </c>
      <c r="B11" s="296" t="s">
        <v>385</v>
      </c>
      <c r="C11" s="298">
        <f t="shared" si="0"/>
        <v>-267714735</v>
      </c>
      <c r="D11" s="298">
        <f t="shared" si="0"/>
        <v>-284259763</v>
      </c>
    </row>
    <row r="12" spans="1:4" ht="30.75">
      <c r="A12" s="295" t="s">
        <v>386</v>
      </c>
      <c r="B12" s="296" t="s">
        <v>387</v>
      </c>
      <c r="C12" s="297">
        <f>-'Ведомственная 19-20'!G13-C20</f>
        <v>-267714735</v>
      </c>
      <c r="D12" s="297">
        <f>-'Ведомственная 19-20'!H13-D20</f>
        <v>-284259763</v>
      </c>
    </row>
    <row r="13" spans="1:4" ht="15">
      <c r="A13" s="288" t="s">
        <v>388</v>
      </c>
      <c r="B13" s="291" t="s">
        <v>389</v>
      </c>
      <c r="C13" s="294">
        <f>C14</f>
        <v>267714735</v>
      </c>
      <c r="D13" s="294">
        <f>D14</f>
        <v>284259763</v>
      </c>
    </row>
    <row r="14" spans="1:4" ht="15">
      <c r="A14" s="295" t="s">
        <v>390</v>
      </c>
      <c r="B14" s="296" t="s">
        <v>389</v>
      </c>
      <c r="C14" s="297">
        <f>C15</f>
        <v>267714735</v>
      </c>
      <c r="D14" s="297">
        <f>D15</f>
        <v>284259763</v>
      </c>
    </row>
    <row r="15" spans="1:4" ht="15">
      <c r="A15" s="295" t="s">
        <v>391</v>
      </c>
      <c r="B15" s="296" t="s">
        <v>392</v>
      </c>
      <c r="C15" s="298">
        <f>'Доходы 19-20'!C94-C23</f>
        <v>267714735</v>
      </c>
      <c r="D15" s="298">
        <f>'Доходы 19-20'!D94-D23</f>
        <v>284259763</v>
      </c>
    </row>
    <row r="16" spans="1:4" ht="30.75">
      <c r="A16" s="288" t="s">
        <v>529</v>
      </c>
      <c r="B16" s="299" t="s">
        <v>530</v>
      </c>
      <c r="C16" s="293">
        <f>C17</f>
        <v>0</v>
      </c>
      <c r="D16" s="293">
        <f>D17</f>
        <v>0</v>
      </c>
    </row>
    <row r="17" spans="1:4" ht="30.75">
      <c r="A17" s="295" t="s">
        <v>531</v>
      </c>
      <c r="B17" s="300" t="s">
        <v>532</v>
      </c>
      <c r="C17" s="301">
        <f>C18+C21</f>
        <v>0</v>
      </c>
      <c r="D17" s="301">
        <f>D18+D21</f>
        <v>0</v>
      </c>
    </row>
    <row r="18" spans="1:4" ht="30.75">
      <c r="A18" s="295" t="s">
        <v>533</v>
      </c>
      <c r="B18" s="300" t="s">
        <v>534</v>
      </c>
      <c r="C18" s="297">
        <f>C19</f>
        <v>100000</v>
      </c>
      <c r="D18" s="297">
        <f>D19</f>
        <v>100000</v>
      </c>
    </row>
    <row r="19" spans="1:4" ht="46.5">
      <c r="A19" s="295" t="s">
        <v>535</v>
      </c>
      <c r="B19" s="300" t="s">
        <v>536</v>
      </c>
      <c r="C19" s="297">
        <f>C20</f>
        <v>100000</v>
      </c>
      <c r="D19" s="297">
        <f>D20</f>
        <v>100000</v>
      </c>
    </row>
    <row r="20" spans="1:4" ht="62.25">
      <c r="A20" s="295" t="s">
        <v>537</v>
      </c>
      <c r="B20" s="300" t="s">
        <v>538</v>
      </c>
      <c r="C20" s="297">
        <v>100000</v>
      </c>
      <c r="D20" s="297">
        <v>100000</v>
      </c>
    </row>
    <row r="21" spans="1:4" ht="30.75">
      <c r="A21" s="295" t="s">
        <v>539</v>
      </c>
      <c r="B21" s="300" t="s">
        <v>540</v>
      </c>
      <c r="C21" s="297">
        <f>C22</f>
        <v>-100000</v>
      </c>
      <c r="D21" s="297">
        <f>D22</f>
        <v>-100000</v>
      </c>
    </row>
    <row r="22" spans="1:4" ht="46.5">
      <c r="A22" s="295" t="s">
        <v>541</v>
      </c>
      <c r="B22" s="300" t="s">
        <v>542</v>
      </c>
      <c r="C22" s="297">
        <f>C23</f>
        <v>-100000</v>
      </c>
      <c r="D22" s="297">
        <f>D23</f>
        <v>-100000</v>
      </c>
    </row>
    <row r="23" spans="1:4" ht="46.5">
      <c r="A23" s="295" t="s">
        <v>543</v>
      </c>
      <c r="B23" s="300" t="s">
        <v>544</v>
      </c>
      <c r="C23" s="297">
        <v>-100000</v>
      </c>
      <c r="D23" s="297">
        <v>-100000</v>
      </c>
    </row>
  </sheetData>
  <sheetProtection/>
  <mergeCells count="2">
    <mergeCell ref="B1:D1"/>
    <mergeCell ref="A3:D3"/>
  </mergeCells>
  <printOptions/>
  <pageMargins left="0.7" right="0.7" top="0.75" bottom="0.75" header="0.3" footer="0.3"/>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D94"/>
  <sheetViews>
    <sheetView view="pageBreakPreview" zoomScaleSheetLayoutView="100" zoomScalePageLayoutView="0" workbookViewId="0" topLeftCell="A1">
      <selection activeCell="A17" sqref="A17"/>
    </sheetView>
  </sheetViews>
  <sheetFormatPr defaultColWidth="9.00390625" defaultRowHeight="12.75"/>
  <cols>
    <col min="1" max="1" width="20.00390625" style="0" customWidth="1"/>
    <col min="2" max="2" width="65.50390625" style="0" customWidth="1"/>
    <col min="3" max="4" width="13.00390625" style="275" customWidth="1"/>
  </cols>
  <sheetData>
    <row r="1" spans="1:4" ht="15">
      <c r="A1" s="1"/>
      <c r="B1" s="311" t="s">
        <v>408</v>
      </c>
      <c r="C1" s="311"/>
      <c r="D1" s="311"/>
    </row>
    <row r="2" spans="1:4" ht="15">
      <c r="A2" s="1"/>
      <c r="B2" s="311" t="s">
        <v>68</v>
      </c>
      <c r="C2" s="311"/>
      <c r="D2" s="311"/>
    </row>
    <row r="3" spans="1:4" ht="15">
      <c r="A3" s="2"/>
      <c r="B3" s="312" t="s">
        <v>547</v>
      </c>
      <c r="C3" s="312"/>
      <c r="D3" s="312"/>
    </row>
    <row r="4" spans="1:4" ht="15">
      <c r="A4" s="2"/>
      <c r="B4" s="312" t="s">
        <v>69</v>
      </c>
      <c r="C4" s="312"/>
      <c r="D4" s="312"/>
    </row>
    <row r="5" spans="1:4" ht="61.5" customHeight="1">
      <c r="A5" s="2"/>
      <c r="B5" s="313" t="s">
        <v>676</v>
      </c>
      <c r="C5" s="313"/>
      <c r="D5" s="313"/>
    </row>
    <row r="6" spans="1:3" ht="15">
      <c r="A6" s="3"/>
      <c r="B6" s="3"/>
      <c r="C6" s="307"/>
    </row>
    <row r="7" spans="1:3" ht="36.75" customHeight="1">
      <c r="A7" s="310" t="s">
        <v>409</v>
      </c>
      <c r="B7" s="310"/>
      <c r="C7" s="310"/>
    </row>
    <row r="8" spans="1:4" ht="15">
      <c r="A8" s="60"/>
      <c r="B8" s="4"/>
      <c r="D8" s="307" t="s">
        <v>16</v>
      </c>
    </row>
    <row r="9" spans="1:4" ht="30">
      <c r="A9" s="5" t="s">
        <v>70</v>
      </c>
      <c r="B9" s="6" t="s">
        <v>71</v>
      </c>
      <c r="C9" s="49" t="s">
        <v>406</v>
      </c>
      <c r="D9" s="302" t="s">
        <v>407</v>
      </c>
    </row>
    <row r="10" spans="1:4" ht="12.75">
      <c r="A10" s="6" t="s">
        <v>72</v>
      </c>
      <c r="B10" s="7" t="s">
        <v>73</v>
      </c>
      <c r="C10" s="138">
        <f>C11+C16+C22+C32+C36+C40+C48+C44</f>
        <v>61053474</v>
      </c>
      <c r="D10" s="138">
        <f>D11+D16+D22+D32+D36+D40+D48+D44</f>
        <v>61787401</v>
      </c>
    </row>
    <row r="11" spans="1:4" ht="12.75">
      <c r="A11" s="6" t="s">
        <v>74</v>
      </c>
      <c r="B11" s="7" t="s">
        <v>75</v>
      </c>
      <c r="C11" s="138">
        <f>C12</f>
        <v>48997612</v>
      </c>
      <c r="D11" s="138">
        <f>D12</f>
        <v>49462342</v>
      </c>
    </row>
    <row r="12" spans="1:4" ht="12.75">
      <c r="A12" s="6" t="s">
        <v>76</v>
      </c>
      <c r="B12" s="7" t="s">
        <v>77</v>
      </c>
      <c r="C12" s="138">
        <f>C13+C14+C15</f>
        <v>48997612</v>
      </c>
      <c r="D12" s="138">
        <f>D13+D14+D15</f>
        <v>49462342</v>
      </c>
    </row>
    <row r="13" spans="1:4" ht="30">
      <c r="A13" s="8" t="s">
        <v>78</v>
      </c>
      <c r="B13" s="9" t="s">
        <v>190</v>
      </c>
      <c r="C13" s="303">
        <v>47024861</v>
      </c>
      <c r="D13" s="303">
        <v>47487235</v>
      </c>
    </row>
    <row r="14" spans="1:4" ht="51">
      <c r="A14" s="8" t="s">
        <v>200</v>
      </c>
      <c r="B14" s="9" t="s">
        <v>191</v>
      </c>
      <c r="C14" s="303">
        <v>345021</v>
      </c>
      <c r="D14" s="303">
        <v>348874</v>
      </c>
    </row>
    <row r="15" spans="1:4" ht="20.25">
      <c r="A15" s="8" t="s">
        <v>201</v>
      </c>
      <c r="B15" s="9" t="s">
        <v>192</v>
      </c>
      <c r="C15" s="303">
        <v>1627730</v>
      </c>
      <c r="D15" s="303">
        <v>1626233</v>
      </c>
    </row>
    <row r="16" spans="1:4" ht="21">
      <c r="A16" s="10" t="s">
        <v>79</v>
      </c>
      <c r="B16" s="11" t="s">
        <v>80</v>
      </c>
      <c r="C16" s="139">
        <f>C17</f>
        <v>5594282</v>
      </c>
      <c r="D16" s="139">
        <f>D17</f>
        <v>5788995</v>
      </c>
    </row>
    <row r="17" spans="1:4" ht="21">
      <c r="A17" s="10" t="s">
        <v>81</v>
      </c>
      <c r="B17" s="11" t="s">
        <v>82</v>
      </c>
      <c r="C17" s="139">
        <f>C18+C19+C20+C21</f>
        <v>5594282</v>
      </c>
      <c r="D17" s="139">
        <f>D18+D19+D20+D21</f>
        <v>5788995</v>
      </c>
    </row>
    <row r="18" spans="1:4" ht="30.75">
      <c r="A18" s="12" t="s">
        <v>83</v>
      </c>
      <c r="B18" s="13" t="s">
        <v>84</v>
      </c>
      <c r="C18" s="137">
        <v>1715694</v>
      </c>
      <c r="D18" s="137">
        <v>1814304</v>
      </c>
    </row>
    <row r="19" spans="1:4" ht="41.25">
      <c r="A19" s="12" t="s">
        <v>85</v>
      </c>
      <c r="B19" s="13" t="s">
        <v>86</v>
      </c>
      <c r="C19" s="137">
        <v>13965</v>
      </c>
      <c r="D19" s="303">
        <v>14309</v>
      </c>
    </row>
    <row r="20" spans="1:4" ht="30.75">
      <c r="A20" s="12" t="s">
        <v>87</v>
      </c>
      <c r="B20" s="13" t="s">
        <v>88</v>
      </c>
      <c r="C20" s="137">
        <v>4134520</v>
      </c>
      <c r="D20" s="303">
        <v>4323469</v>
      </c>
    </row>
    <row r="21" spans="1:4" ht="30.75">
      <c r="A21" s="12" t="s">
        <v>89</v>
      </c>
      <c r="B21" s="13" t="s">
        <v>90</v>
      </c>
      <c r="C21" s="137">
        <v>-269897</v>
      </c>
      <c r="D21" s="303">
        <v>-363087</v>
      </c>
    </row>
    <row r="22" spans="1:4" ht="12.75">
      <c r="A22" s="6" t="s">
        <v>91</v>
      </c>
      <c r="B22" s="7" t="s">
        <v>92</v>
      </c>
      <c r="C22" s="139">
        <f>C23+C28+C30</f>
        <v>2931357</v>
      </c>
      <c r="D22" s="139">
        <f>D23+D28+D30</f>
        <v>3005841</v>
      </c>
    </row>
    <row r="23" spans="1:4" ht="12.75">
      <c r="A23" s="14" t="s">
        <v>93</v>
      </c>
      <c r="B23" s="15" t="s">
        <v>94</v>
      </c>
      <c r="C23" s="137">
        <f>C24+C26</f>
        <v>48300</v>
      </c>
      <c r="D23" s="137">
        <f>D24+D26</f>
        <v>50426</v>
      </c>
    </row>
    <row r="24" spans="1:4" ht="21">
      <c r="A24" s="14" t="s">
        <v>95</v>
      </c>
      <c r="B24" s="15" t="s">
        <v>96</v>
      </c>
      <c r="C24" s="137">
        <f>C25</f>
        <v>37035</v>
      </c>
      <c r="D24" s="137">
        <f>D25</f>
        <v>38665</v>
      </c>
    </row>
    <row r="25" spans="1:4" ht="21">
      <c r="A25" s="14" t="s">
        <v>97</v>
      </c>
      <c r="B25" s="15" t="s">
        <v>96</v>
      </c>
      <c r="C25" s="137">
        <v>37035</v>
      </c>
      <c r="D25" s="137">
        <v>38665</v>
      </c>
    </row>
    <row r="26" spans="1:4" ht="21">
      <c r="A26" s="14" t="s">
        <v>98</v>
      </c>
      <c r="B26" s="15" t="s">
        <v>99</v>
      </c>
      <c r="C26" s="137">
        <f>C27</f>
        <v>11265</v>
      </c>
      <c r="D26" s="137">
        <f>D27</f>
        <v>11761</v>
      </c>
    </row>
    <row r="27" spans="1:4" ht="30.75">
      <c r="A27" s="14" t="s">
        <v>100</v>
      </c>
      <c r="B27" s="15" t="s">
        <v>193</v>
      </c>
      <c r="C27" s="137">
        <v>11265</v>
      </c>
      <c r="D27" s="137">
        <v>11761</v>
      </c>
    </row>
    <row r="28" spans="1:4" ht="12.75">
      <c r="A28" s="8" t="s">
        <v>101</v>
      </c>
      <c r="B28" s="16" t="s">
        <v>102</v>
      </c>
      <c r="C28" s="137">
        <f>C29</f>
        <v>754895</v>
      </c>
      <c r="D28" s="137">
        <f>D29</f>
        <v>754895</v>
      </c>
    </row>
    <row r="29" spans="1:4" ht="12.75">
      <c r="A29" s="8" t="s">
        <v>103</v>
      </c>
      <c r="B29" s="16" t="s">
        <v>102</v>
      </c>
      <c r="C29" s="137">
        <v>754895</v>
      </c>
      <c r="D29" s="137">
        <v>754895</v>
      </c>
    </row>
    <row r="30" spans="1:4" ht="12.75">
      <c r="A30" s="8" t="s">
        <v>104</v>
      </c>
      <c r="B30" s="16" t="s">
        <v>105</v>
      </c>
      <c r="C30" s="137">
        <f>C31</f>
        <v>2128162</v>
      </c>
      <c r="D30" s="137">
        <f>D31</f>
        <v>2200520</v>
      </c>
    </row>
    <row r="31" spans="1:4" ht="12.75">
      <c r="A31" s="8" t="s">
        <v>106</v>
      </c>
      <c r="B31" s="16" t="s">
        <v>105</v>
      </c>
      <c r="C31" s="137">
        <v>2128162</v>
      </c>
      <c r="D31" s="137">
        <v>2200520</v>
      </c>
    </row>
    <row r="32" spans="1:4" ht="20.25">
      <c r="A32" s="17" t="s">
        <v>107</v>
      </c>
      <c r="B32" s="18" t="s">
        <v>108</v>
      </c>
      <c r="C32" s="138">
        <f aca="true" t="shared" si="0" ref="C32:D34">C33</f>
        <v>2959460</v>
      </c>
      <c r="D32" s="138">
        <f t="shared" si="0"/>
        <v>2959460</v>
      </c>
    </row>
    <row r="33" spans="1:4" ht="40.5">
      <c r="A33" s="19" t="s">
        <v>109</v>
      </c>
      <c r="B33" s="20" t="s">
        <v>110</v>
      </c>
      <c r="C33" s="138">
        <f t="shared" si="0"/>
        <v>2959460</v>
      </c>
      <c r="D33" s="138">
        <f t="shared" si="0"/>
        <v>2959460</v>
      </c>
    </row>
    <row r="34" spans="1:4" ht="30.75">
      <c r="A34" s="21" t="s">
        <v>111</v>
      </c>
      <c r="B34" s="46" t="s">
        <v>112</v>
      </c>
      <c r="C34" s="140">
        <f t="shared" si="0"/>
        <v>2959460</v>
      </c>
      <c r="D34" s="140">
        <f t="shared" si="0"/>
        <v>2959460</v>
      </c>
    </row>
    <row r="35" spans="1:4" ht="40.5">
      <c r="A35" s="21" t="s">
        <v>399</v>
      </c>
      <c r="B35" s="22" t="s">
        <v>398</v>
      </c>
      <c r="C35" s="137">
        <v>2959460</v>
      </c>
      <c r="D35" s="137">
        <v>2959460</v>
      </c>
    </row>
    <row r="36" spans="1:4" ht="12.75">
      <c r="A36" s="6" t="s">
        <v>113</v>
      </c>
      <c r="B36" s="23" t="s">
        <v>114</v>
      </c>
      <c r="C36" s="138">
        <f>C37</f>
        <v>20900</v>
      </c>
      <c r="D36" s="138">
        <f>D37</f>
        <v>20900</v>
      </c>
    </row>
    <row r="37" spans="1:4" ht="12.75">
      <c r="A37" s="8" t="s">
        <v>115</v>
      </c>
      <c r="B37" s="24" t="s">
        <v>116</v>
      </c>
      <c r="C37" s="137">
        <f>SUM(C38:C39)</f>
        <v>20900</v>
      </c>
      <c r="D37" s="137">
        <f>SUM(D38:D39)</f>
        <v>20900</v>
      </c>
    </row>
    <row r="38" spans="1:4" ht="12.75">
      <c r="A38" s="25" t="s">
        <v>117</v>
      </c>
      <c r="B38" s="47" t="s">
        <v>118</v>
      </c>
      <c r="C38" s="137">
        <v>19800</v>
      </c>
      <c r="D38" s="137">
        <v>19800</v>
      </c>
    </row>
    <row r="39" spans="1:4" ht="12.75">
      <c r="A39" s="8" t="s">
        <v>119</v>
      </c>
      <c r="B39" s="24" t="s">
        <v>120</v>
      </c>
      <c r="C39" s="137">
        <v>1100</v>
      </c>
      <c r="D39" s="137">
        <v>1100</v>
      </c>
    </row>
    <row r="40" spans="1:4" ht="21">
      <c r="A40" s="26" t="s">
        <v>121</v>
      </c>
      <c r="B40" s="27" t="s">
        <v>122</v>
      </c>
      <c r="C40" s="139">
        <f aca="true" t="shared" si="1" ref="C40:D42">C41</f>
        <v>16531</v>
      </c>
      <c r="D40" s="139">
        <f t="shared" si="1"/>
        <v>16531</v>
      </c>
    </row>
    <row r="41" spans="1:4" ht="12.75">
      <c r="A41" s="28" t="s">
        <v>123</v>
      </c>
      <c r="B41" s="48" t="s">
        <v>125</v>
      </c>
      <c r="C41" s="137">
        <f t="shared" si="1"/>
        <v>16531</v>
      </c>
      <c r="D41" s="137">
        <f t="shared" si="1"/>
        <v>16531</v>
      </c>
    </row>
    <row r="42" spans="1:4" ht="12.75">
      <c r="A42" s="28" t="s">
        <v>126</v>
      </c>
      <c r="B42" s="48" t="s">
        <v>194</v>
      </c>
      <c r="C42" s="137">
        <f t="shared" si="1"/>
        <v>16531</v>
      </c>
      <c r="D42" s="137">
        <f t="shared" si="1"/>
        <v>16531</v>
      </c>
    </row>
    <row r="43" spans="1:4" ht="12.75">
      <c r="A43" s="28" t="s">
        <v>127</v>
      </c>
      <c r="B43" s="48" t="s">
        <v>128</v>
      </c>
      <c r="C43" s="137">
        <v>16531</v>
      </c>
      <c r="D43" s="137">
        <v>16531</v>
      </c>
    </row>
    <row r="44" spans="1:4" ht="12.75">
      <c r="A44" s="26" t="s">
        <v>472</v>
      </c>
      <c r="B44" s="250" t="s">
        <v>476</v>
      </c>
      <c r="C44" s="51">
        <f aca="true" t="shared" si="2" ref="C44:D46">C45</f>
        <v>400000</v>
      </c>
      <c r="D44" s="51">
        <f t="shared" si="2"/>
        <v>400000</v>
      </c>
    </row>
    <row r="45" spans="1:4" ht="21">
      <c r="A45" s="26" t="s">
        <v>473</v>
      </c>
      <c r="B45" s="27" t="s">
        <v>477</v>
      </c>
      <c r="C45" s="51">
        <f t="shared" si="2"/>
        <v>400000</v>
      </c>
      <c r="D45" s="51">
        <f t="shared" si="2"/>
        <v>400000</v>
      </c>
    </row>
    <row r="46" spans="1:4" ht="21">
      <c r="A46" s="26" t="s">
        <v>474</v>
      </c>
      <c r="B46" s="27" t="s">
        <v>478</v>
      </c>
      <c r="C46" s="51">
        <f t="shared" si="2"/>
        <v>400000</v>
      </c>
      <c r="D46" s="51">
        <f t="shared" si="2"/>
        <v>400000</v>
      </c>
    </row>
    <row r="47" spans="1:4" ht="30.75">
      <c r="A47" s="28" t="s">
        <v>475</v>
      </c>
      <c r="B47" s="29" t="s">
        <v>479</v>
      </c>
      <c r="C47" s="50">
        <v>400000</v>
      </c>
      <c r="D47" s="50">
        <v>400000</v>
      </c>
    </row>
    <row r="48" spans="1:4" ht="12.75">
      <c r="A48" s="6" t="s">
        <v>129</v>
      </c>
      <c r="B48" s="23" t="s">
        <v>130</v>
      </c>
      <c r="C48" s="138">
        <f>C49+C51+C53+C55+C56</f>
        <v>133332</v>
      </c>
      <c r="D48" s="138">
        <f>D49+D51+D53+D55+D56</f>
        <v>133332</v>
      </c>
    </row>
    <row r="49" spans="1:4" ht="51">
      <c r="A49" s="28" t="s">
        <v>131</v>
      </c>
      <c r="B49" s="29" t="s">
        <v>132</v>
      </c>
      <c r="C49" s="137">
        <f>C50</f>
        <v>23000</v>
      </c>
      <c r="D49" s="137">
        <f>D50</f>
        <v>23000</v>
      </c>
    </row>
    <row r="50" spans="1:4" ht="12.75">
      <c r="A50" s="28" t="s">
        <v>133</v>
      </c>
      <c r="B50" s="29" t="s">
        <v>134</v>
      </c>
      <c r="C50" s="137">
        <v>23000</v>
      </c>
      <c r="D50" s="137">
        <v>23000</v>
      </c>
    </row>
    <row r="51" spans="1:4" ht="30.75">
      <c r="A51" s="28" t="s">
        <v>400</v>
      </c>
      <c r="B51" s="29" t="s">
        <v>401</v>
      </c>
      <c r="C51" s="137">
        <f>C52</f>
        <v>28329</v>
      </c>
      <c r="D51" s="137">
        <f>D52</f>
        <v>28329</v>
      </c>
    </row>
    <row r="52" spans="1:4" ht="30.75">
      <c r="A52" s="28" t="s">
        <v>402</v>
      </c>
      <c r="B52" s="29" t="s">
        <v>403</v>
      </c>
      <c r="C52" s="137">
        <v>28329</v>
      </c>
      <c r="D52" s="137">
        <v>28329</v>
      </c>
    </row>
    <row r="53" spans="1:4" ht="12.75">
      <c r="A53" s="28" t="s">
        <v>204</v>
      </c>
      <c r="B53" s="29" t="s">
        <v>202</v>
      </c>
      <c r="C53" s="137">
        <f>C54</f>
        <v>1300</v>
      </c>
      <c r="D53" s="137">
        <f>D54</f>
        <v>1300</v>
      </c>
    </row>
    <row r="54" spans="1:4" ht="21">
      <c r="A54" s="28" t="s">
        <v>205</v>
      </c>
      <c r="B54" s="29" t="s">
        <v>203</v>
      </c>
      <c r="C54" s="137">
        <v>1300</v>
      </c>
      <c r="D54" s="137">
        <v>1300</v>
      </c>
    </row>
    <row r="55" spans="1:4" ht="30.75">
      <c r="A55" s="28" t="s">
        <v>404</v>
      </c>
      <c r="B55" s="29" t="s">
        <v>405</v>
      </c>
      <c r="C55" s="137">
        <v>4000</v>
      </c>
      <c r="D55" s="137">
        <v>4000</v>
      </c>
    </row>
    <row r="56" spans="1:4" ht="12.75">
      <c r="A56" s="21" t="s">
        <v>135</v>
      </c>
      <c r="B56" s="29" t="s">
        <v>136</v>
      </c>
      <c r="C56" s="137">
        <f>C57</f>
        <v>76703</v>
      </c>
      <c r="D56" s="137">
        <f>D57</f>
        <v>76703</v>
      </c>
    </row>
    <row r="57" spans="1:4" ht="20.25">
      <c r="A57" s="21" t="s">
        <v>137</v>
      </c>
      <c r="B57" s="33" t="s">
        <v>138</v>
      </c>
      <c r="C57" s="137">
        <v>76703</v>
      </c>
      <c r="D57" s="137">
        <v>76703</v>
      </c>
    </row>
    <row r="58" spans="1:4" ht="12.75">
      <c r="A58" s="30" t="s">
        <v>139</v>
      </c>
      <c r="B58" s="31" t="s">
        <v>195</v>
      </c>
      <c r="C58" s="138">
        <f>C59</f>
        <v>206561261</v>
      </c>
      <c r="D58" s="138">
        <f>D59</f>
        <v>222372362</v>
      </c>
    </row>
    <row r="59" spans="1:4" ht="24">
      <c r="A59" s="6" t="s">
        <v>140</v>
      </c>
      <c r="B59" s="32" t="s">
        <v>196</v>
      </c>
      <c r="C59" s="138">
        <f>C60+C64</f>
        <v>206561261</v>
      </c>
      <c r="D59" s="138">
        <f>D60+D64</f>
        <v>222372362</v>
      </c>
    </row>
    <row r="60" spans="1:4" ht="12.75">
      <c r="A60" s="6" t="s">
        <v>373</v>
      </c>
      <c r="B60" s="32" t="s">
        <v>197</v>
      </c>
      <c r="C60" s="139">
        <f>C61</f>
        <v>50708297</v>
      </c>
      <c r="D60" s="139">
        <f>D61</f>
        <v>52895605</v>
      </c>
    </row>
    <row r="61" spans="1:4" ht="12.75">
      <c r="A61" s="6" t="s">
        <v>372</v>
      </c>
      <c r="B61" s="32" t="s">
        <v>141</v>
      </c>
      <c r="C61" s="139">
        <f>C62</f>
        <v>50708297</v>
      </c>
      <c r="D61" s="139">
        <f>D62</f>
        <v>52895605</v>
      </c>
    </row>
    <row r="62" spans="1:4" ht="12.75">
      <c r="A62" s="8" t="s">
        <v>366</v>
      </c>
      <c r="B62" s="24" t="s">
        <v>198</v>
      </c>
      <c r="C62" s="137">
        <v>50708297</v>
      </c>
      <c r="D62" s="304">
        <v>52895605</v>
      </c>
    </row>
    <row r="63" spans="1:4" ht="12.75">
      <c r="A63" s="8"/>
      <c r="B63" s="33"/>
      <c r="C63" s="139"/>
      <c r="D63" s="305"/>
    </row>
    <row r="64" spans="1:4" ht="12.75">
      <c r="A64" s="61" t="s">
        <v>375</v>
      </c>
      <c r="B64" s="34" t="s">
        <v>199</v>
      </c>
      <c r="C64" s="139">
        <f>C65+C67+C69+C71</f>
        <v>155852964</v>
      </c>
      <c r="D64" s="139">
        <f>D65+D67+D69+D71</f>
        <v>169476757</v>
      </c>
    </row>
    <row r="65" spans="1:4" ht="30.75">
      <c r="A65" s="61" t="s">
        <v>371</v>
      </c>
      <c r="B65" s="36" t="s">
        <v>142</v>
      </c>
      <c r="C65" s="139">
        <f>C66</f>
        <v>91278</v>
      </c>
      <c r="D65" s="139">
        <f>D66</f>
        <v>91278</v>
      </c>
    </row>
    <row r="66" spans="1:4" ht="21">
      <c r="A66" s="35" t="s">
        <v>367</v>
      </c>
      <c r="B66" s="37" t="s">
        <v>143</v>
      </c>
      <c r="C66" s="50">
        <v>91278</v>
      </c>
      <c r="D66" s="50">
        <v>91278</v>
      </c>
    </row>
    <row r="67" spans="1:4" ht="20.25">
      <c r="A67" s="38" t="s">
        <v>370</v>
      </c>
      <c r="B67" s="34" t="s">
        <v>154</v>
      </c>
      <c r="C67" s="139">
        <f>C68</f>
        <v>3650118</v>
      </c>
      <c r="D67" s="139">
        <f>D68</f>
        <v>3650118</v>
      </c>
    </row>
    <row r="68" spans="1:4" ht="20.25">
      <c r="A68" s="39" t="s">
        <v>368</v>
      </c>
      <c r="B68" s="9" t="s">
        <v>155</v>
      </c>
      <c r="C68" s="50">
        <v>3650118</v>
      </c>
      <c r="D68" s="50">
        <v>3650118</v>
      </c>
    </row>
    <row r="69" spans="1:4" ht="12.75">
      <c r="A69" s="61" t="s">
        <v>659</v>
      </c>
      <c r="B69" s="34" t="s">
        <v>660</v>
      </c>
      <c r="C69" s="139">
        <f>C70</f>
        <v>2369131</v>
      </c>
      <c r="D69" s="139">
        <f>D70</f>
        <v>1368269</v>
      </c>
    </row>
    <row r="70" spans="1:4" ht="12.75">
      <c r="A70" s="35" t="s">
        <v>661</v>
      </c>
      <c r="B70" s="9" t="s">
        <v>658</v>
      </c>
      <c r="C70" s="137">
        <v>2369131</v>
      </c>
      <c r="D70" s="306">
        <v>1368269</v>
      </c>
    </row>
    <row r="71" spans="1:4" ht="12.75">
      <c r="A71" s="38" t="s">
        <v>374</v>
      </c>
      <c r="B71" s="40" t="s">
        <v>156</v>
      </c>
      <c r="C71" s="139">
        <f>C72</f>
        <v>149742437</v>
      </c>
      <c r="D71" s="139">
        <f>D72</f>
        <v>164367092</v>
      </c>
    </row>
    <row r="72" spans="1:4" ht="12.75">
      <c r="A72" s="38" t="s">
        <v>369</v>
      </c>
      <c r="B72" s="40" t="s">
        <v>157</v>
      </c>
      <c r="C72" s="138">
        <f>C73+C74+C75+C76+C77+C78+C79+C80+C81+C82+C83+C84+C85+C86+C87+C88+C89+C90+C91+C92+C93</f>
        <v>149742437</v>
      </c>
      <c r="D72" s="138">
        <f>D73+D74+D75+D76+D77+D78+D79+D80+D81+D82+D83+D84+D85+D86+D87+D88+D89+D90+D91+D92+D93</f>
        <v>164367092</v>
      </c>
    </row>
    <row r="73" spans="1:4" ht="60.75">
      <c r="A73" s="39" t="s">
        <v>369</v>
      </c>
      <c r="B73" s="22" t="s">
        <v>149</v>
      </c>
      <c r="C73" s="50">
        <v>1050658</v>
      </c>
      <c r="D73" s="50">
        <v>1050658</v>
      </c>
    </row>
    <row r="74" spans="1:4" ht="60.75">
      <c r="A74" s="39" t="s">
        <v>369</v>
      </c>
      <c r="B74" s="41" t="s">
        <v>158</v>
      </c>
      <c r="C74" s="50">
        <v>118595641</v>
      </c>
      <c r="D74" s="50">
        <v>133557020</v>
      </c>
    </row>
    <row r="75" spans="1:4" ht="71.25">
      <c r="A75" s="39" t="s">
        <v>369</v>
      </c>
      <c r="B75" s="41" t="s">
        <v>146</v>
      </c>
      <c r="C75" s="50">
        <v>8435385</v>
      </c>
      <c r="D75" s="50">
        <v>8435385</v>
      </c>
    </row>
    <row r="76" spans="1:4" ht="51">
      <c r="A76" s="39" t="s">
        <v>369</v>
      </c>
      <c r="B76" s="9" t="s">
        <v>159</v>
      </c>
      <c r="C76" s="50">
        <v>287302</v>
      </c>
      <c r="D76" s="50">
        <v>287302</v>
      </c>
    </row>
    <row r="77" spans="1:4" ht="81">
      <c r="A77" s="39" t="s">
        <v>369</v>
      </c>
      <c r="B77" s="9" t="s">
        <v>160</v>
      </c>
      <c r="C77" s="50">
        <v>356931</v>
      </c>
      <c r="D77" s="50">
        <v>356931</v>
      </c>
    </row>
    <row r="78" spans="1:4" ht="81">
      <c r="A78" s="39" t="s">
        <v>369</v>
      </c>
      <c r="B78" s="9" t="s">
        <v>161</v>
      </c>
      <c r="C78" s="50">
        <v>24336</v>
      </c>
      <c r="D78" s="50">
        <v>24336</v>
      </c>
    </row>
    <row r="79" spans="1:4" ht="60.75">
      <c r="A79" s="39" t="s">
        <v>369</v>
      </c>
      <c r="B79" s="9" t="s">
        <v>150</v>
      </c>
      <c r="C79" s="52">
        <v>122900</v>
      </c>
      <c r="D79" s="52">
        <v>122900</v>
      </c>
    </row>
    <row r="80" spans="1:4" ht="81">
      <c r="A80" s="39" t="s">
        <v>369</v>
      </c>
      <c r="B80" s="41" t="s">
        <v>280</v>
      </c>
      <c r="C80" s="50">
        <v>187246</v>
      </c>
      <c r="D80" s="50">
        <v>187246</v>
      </c>
    </row>
    <row r="81" spans="1:4" ht="60.75">
      <c r="A81" s="39" t="s">
        <v>369</v>
      </c>
      <c r="B81" s="41" t="s">
        <v>364</v>
      </c>
      <c r="C81" s="50">
        <v>1461000</v>
      </c>
      <c r="D81" s="50">
        <v>1461000</v>
      </c>
    </row>
    <row r="82" spans="1:4" ht="51">
      <c r="A82" s="39" t="s">
        <v>369</v>
      </c>
      <c r="B82" s="9" t="s">
        <v>174</v>
      </c>
      <c r="C82" s="50">
        <v>292200</v>
      </c>
      <c r="D82" s="50">
        <v>292200</v>
      </c>
    </row>
    <row r="83" spans="1:4" ht="51">
      <c r="A83" s="39" t="s">
        <v>369</v>
      </c>
      <c r="B83" s="41" t="s">
        <v>144</v>
      </c>
      <c r="C83" s="50">
        <v>292200</v>
      </c>
      <c r="D83" s="50">
        <v>292200</v>
      </c>
    </row>
    <row r="84" spans="1:4" ht="51">
      <c r="A84" s="39" t="s">
        <v>369</v>
      </c>
      <c r="B84" s="9" t="s">
        <v>175</v>
      </c>
      <c r="C84" s="50">
        <v>292200</v>
      </c>
      <c r="D84" s="50">
        <v>292200</v>
      </c>
    </row>
    <row r="85" spans="1:4" ht="81">
      <c r="A85" s="39" t="s">
        <v>369</v>
      </c>
      <c r="B85" s="42" t="s">
        <v>147</v>
      </c>
      <c r="C85" s="50">
        <v>965171</v>
      </c>
      <c r="D85" s="50">
        <v>965171</v>
      </c>
    </row>
    <row r="86" spans="1:4" ht="81">
      <c r="A86" s="39" t="s">
        <v>369</v>
      </c>
      <c r="B86" s="42" t="s">
        <v>148</v>
      </c>
      <c r="C86" s="50">
        <v>49708</v>
      </c>
      <c r="D86" s="50">
        <v>49708</v>
      </c>
    </row>
    <row r="87" spans="1:4" ht="61.5">
      <c r="A87" s="39" t="s">
        <v>369</v>
      </c>
      <c r="B87" s="37" t="s">
        <v>363</v>
      </c>
      <c r="C87" s="50">
        <v>6173162</v>
      </c>
      <c r="D87" s="50">
        <v>6173162</v>
      </c>
    </row>
    <row r="88" spans="1:4" ht="51">
      <c r="A88" s="39" t="s">
        <v>369</v>
      </c>
      <c r="B88" s="37" t="s">
        <v>151</v>
      </c>
      <c r="C88" s="50">
        <v>2049758</v>
      </c>
      <c r="D88" s="50">
        <v>2049758</v>
      </c>
    </row>
    <row r="89" spans="1:4" ht="71.25">
      <c r="A89" s="39" t="s">
        <v>369</v>
      </c>
      <c r="B89" s="43" t="s">
        <v>145</v>
      </c>
      <c r="C89" s="50">
        <v>876600</v>
      </c>
      <c r="D89" s="50">
        <v>876600</v>
      </c>
    </row>
    <row r="90" spans="1:4" ht="60.75">
      <c r="A90" s="39" t="s">
        <v>369</v>
      </c>
      <c r="B90" s="44" t="s">
        <v>178</v>
      </c>
      <c r="C90" s="50">
        <v>4184999</v>
      </c>
      <c r="D90" s="50">
        <v>3848275</v>
      </c>
    </row>
    <row r="91" spans="1:4" ht="51">
      <c r="A91" s="39" t="s">
        <v>369</v>
      </c>
      <c r="B91" s="9" t="s">
        <v>179</v>
      </c>
      <c r="C91" s="50">
        <v>3981213</v>
      </c>
      <c r="D91" s="50">
        <v>3981213</v>
      </c>
    </row>
    <row r="92" spans="1:4" ht="71.25">
      <c r="A92" s="39" t="s">
        <v>369</v>
      </c>
      <c r="B92" s="9" t="s">
        <v>152</v>
      </c>
      <c r="C92" s="50">
        <v>29220</v>
      </c>
      <c r="D92" s="50">
        <v>29220</v>
      </c>
    </row>
    <row r="93" spans="1:4" ht="60.75">
      <c r="A93" s="39" t="s">
        <v>369</v>
      </c>
      <c r="B93" s="9" t="s">
        <v>153</v>
      </c>
      <c r="C93" s="50">
        <v>34607</v>
      </c>
      <c r="D93" s="50">
        <v>34607</v>
      </c>
    </row>
    <row r="94" spans="1:4" ht="12.75">
      <c r="A94" s="45" t="s">
        <v>180</v>
      </c>
      <c r="B94" s="136" t="s">
        <v>181</v>
      </c>
      <c r="C94" s="141">
        <f>C10+C58</f>
        <v>267614735</v>
      </c>
      <c r="D94" s="141">
        <f>D10+D58</f>
        <v>284159763</v>
      </c>
    </row>
  </sheetData>
  <sheetProtection/>
  <mergeCells count="6">
    <mergeCell ref="A7:C7"/>
    <mergeCell ref="B1:D1"/>
    <mergeCell ref="B2:D2"/>
    <mergeCell ref="B3:D3"/>
    <mergeCell ref="B4:D4"/>
    <mergeCell ref="B5:D5"/>
  </mergeCells>
  <printOptions/>
  <pageMargins left="0.7" right="0.7" top="0.75" bottom="0.75" header="0.3" footer="0.3"/>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357"/>
  <sheetViews>
    <sheetView view="pageBreakPreview" zoomScale="85" zoomScaleSheetLayoutView="85" zoomScalePageLayoutView="0" workbookViewId="0" topLeftCell="A1">
      <selection activeCell="C12" sqref="C12"/>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7" width="21.50390625" style="0" customWidth="1"/>
  </cols>
  <sheetData>
    <row r="1" spans="1:7" ht="15">
      <c r="A1" s="142"/>
      <c r="C1" s="68"/>
      <c r="D1" s="314" t="s">
        <v>480</v>
      </c>
      <c r="E1" s="314"/>
      <c r="F1" s="314"/>
      <c r="G1" s="314"/>
    </row>
    <row r="2" spans="1:7" ht="15.75" customHeight="1">
      <c r="A2" s="142"/>
      <c r="C2" s="68"/>
      <c r="D2" s="315" t="s">
        <v>188</v>
      </c>
      <c r="E2" s="315"/>
      <c r="F2" s="315"/>
      <c r="G2" s="315"/>
    </row>
    <row r="3" spans="1:7" ht="89.25" customHeight="1">
      <c r="A3" s="142"/>
      <c r="C3" s="248"/>
      <c r="D3" s="315" t="s">
        <v>677</v>
      </c>
      <c r="E3" s="315"/>
      <c r="F3" s="315"/>
      <c r="G3" s="315"/>
    </row>
    <row r="4" spans="1:6" ht="15">
      <c r="A4" s="142"/>
      <c r="B4" s="67"/>
      <c r="C4" s="68"/>
      <c r="D4" s="69"/>
      <c r="E4" s="143"/>
      <c r="F4" s="144"/>
    </row>
    <row r="5" spans="1:7" ht="33.75" customHeight="1">
      <c r="A5" s="316" t="s">
        <v>421</v>
      </c>
      <c r="B5" s="316"/>
      <c r="C5" s="316"/>
      <c r="D5" s="316"/>
      <c r="E5" s="316"/>
      <c r="F5" s="316"/>
      <c r="G5" s="316"/>
    </row>
    <row r="6" spans="1:7" ht="12.75">
      <c r="A6" s="142"/>
      <c r="B6" s="142"/>
      <c r="C6" s="68"/>
      <c r="D6" s="68"/>
      <c r="E6" s="68"/>
      <c r="G6" s="145" t="s">
        <v>16</v>
      </c>
    </row>
    <row r="7" spans="1:6" ht="13.5" thickBot="1">
      <c r="A7" s="142"/>
      <c r="B7" s="142"/>
      <c r="C7" s="68"/>
      <c r="D7" s="68"/>
      <c r="E7" s="68"/>
      <c r="F7" s="145"/>
    </row>
    <row r="8" spans="1:7" ht="27" thickBot="1">
      <c r="A8" s="146" t="s">
        <v>33</v>
      </c>
      <c r="B8" s="147" t="s">
        <v>410</v>
      </c>
      <c r="C8" s="148" t="s">
        <v>353</v>
      </c>
      <c r="D8" s="147" t="s">
        <v>354</v>
      </c>
      <c r="E8" s="147" t="s">
        <v>355</v>
      </c>
      <c r="F8" s="149" t="s">
        <v>470</v>
      </c>
      <c r="G8" s="252" t="s">
        <v>471</v>
      </c>
    </row>
    <row r="9" spans="1:7" ht="12.75">
      <c r="A9" s="150">
        <v>1</v>
      </c>
      <c r="B9" s="151">
        <v>2</v>
      </c>
      <c r="C9" s="152">
        <v>3</v>
      </c>
      <c r="D9" s="153">
        <v>4</v>
      </c>
      <c r="E9" s="153">
        <v>5</v>
      </c>
      <c r="F9" s="154">
        <v>6</v>
      </c>
      <c r="G9" s="150">
        <v>7</v>
      </c>
    </row>
    <row r="10" spans="1:7" ht="15">
      <c r="A10" s="155" t="s">
        <v>217</v>
      </c>
      <c r="B10" s="156"/>
      <c r="C10" s="157"/>
      <c r="D10" s="156"/>
      <c r="E10" s="156"/>
      <c r="F10" s="158">
        <f>F11+F110+F141+F176+F183+F247+F270+F277+F341+F351</f>
        <v>267614735</v>
      </c>
      <c r="G10" s="158">
        <f>G11+G110+G141+G176+G183+G247+G270+G277+G341+G351</f>
        <v>284159763</v>
      </c>
    </row>
    <row r="11" spans="1:7" ht="15">
      <c r="A11" s="159" t="s">
        <v>18</v>
      </c>
      <c r="B11" s="117" t="s">
        <v>47</v>
      </c>
      <c r="C11" s="156" t="s">
        <v>411</v>
      </c>
      <c r="D11" s="156" t="s">
        <v>411</v>
      </c>
      <c r="E11" s="156"/>
      <c r="F11" s="55">
        <f>F12+F17+F23+F39+F46+F51</f>
        <v>34248249</v>
      </c>
      <c r="G11" s="55">
        <f>G12+G17+G23+G39+G46+G51</f>
        <v>34756673</v>
      </c>
    </row>
    <row r="12" spans="1:7" ht="30.75">
      <c r="A12" s="128" t="s">
        <v>20</v>
      </c>
      <c r="B12" s="86" t="s">
        <v>47</v>
      </c>
      <c r="C12" s="130" t="s">
        <v>48</v>
      </c>
      <c r="D12" s="156"/>
      <c r="E12" s="156"/>
      <c r="F12" s="57">
        <f>F13</f>
        <v>1265544</v>
      </c>
      <c r="G12" s="57">
        <f>G13</f>
        <v>1265544</v>
      </c>
    </row>
    <row r="13" spans="1:7" ht="30.75">
      <c r="A13" s="160" t="s">
        <v>237</v>
      </c>
      <c r="B13" s="86" t="s">
        <v>47</v>
      </c>
      <c r="C13" s="130" t="s">
        <v>48</v>
      </c>
      <c r="D13" s="106" t="str">
        <f>'Ведомственная 19-20'!E17</f>
        <v>71 0 00 00000</v>
      </c>
      <c r="E13" s="156"/>
      <c r="F13" s="57">
        <f>F16</f>
        <v>1265544</v>
      </c>
      <c r="G13" s="57">
        <f>G16</f>
        <v>1265544</v>
      </c>
    </row>
    <row r="14" spans="1:7" ht="15">
      <c r="A14" s="160" t="s">
        <v>238</v>
      </c>
      <c r="B14" s="86" t="s">
        <v>47</v>
      </c>
      <c r="C14" s="130" t="s">
        <v>48</v>
      </c>
      <c r="D14" s="106" t="str">
        <f>'Ведомственная 19-20'!E18</f>
        <v>71 1 00 00000</v>
      </c>
      <c r="E14" s="156"/>
      <c r="F14" s="57">
        <f>F15</f>
        <v>1265544</v>
      </c>
      <c r="G14" s="57">
        <f>G15</f>
        <v>1265544</v>
      </c>
    </row>
    <row r="15" spans="1:7" ht="30.75">
      <c r="A15" s="161" t="s">
        <v>239</v>
      </c>
      <c r="B15" s="83" t="s">
        <v>47</v>
      </c>
      <c r="C15" s="129" t="s">
        <v>48</v>
      </c>
      <c r="D15" s="162" t="s">
        <v>234</v>
      </c>
      <c r="E15" s="163"/>
      <c r="F15" s="58">
        <f>F16</f>
        <v>1265544</v>
      </c>
      <c r="G15" s="58">
        <f>G16</f>
        <v>1265544</v>
      </c>
    </row>
    <row r="16" spans="1:7" ht="62.25">
      <c r="A16" s="161" t="s">
        <v>58</v>
      </c>
      <c r="B16" s="83" t="s">
        <v>47</v>
      </c>
      <c r="C16" s="129" t="s">
        <v>48</v>
      </c>
      <c r="D16" s="162" t="s">
        <v>234</v>
      </c>
      <c r="E16" s="129">
        <v>100</v>
      </c>
      <c r="F16" s="58">
        <f>'Ведомственная 19-20'!G20</f>
        <v>1265544</v>
      </c>
      <c r="G16" s="58">
        <f>'Ведомственная 19-20'!H20</f>
        <v>1265544</v>
      </c>
    </row>
    <row r="17" spans="1:7" ht="46.5">
      <c r="A17" s="128" t="s">
        <v>345</v>
      </c>
      <c r="B17" s="86" t="s">
        <v>47</v>
      </c>
      <c r="C17" s="130" t="s">
        <v>49</v>
      </c>
      <c r="D17" s="156" t="s">
        <v>411</v>
      </c>
      <c r="E17" s="156" t="s">
        <v>411</v>
      </c>
      <c r="F17" s="55">
        <f>F18</f>
        <v>1022081</v>
      </c>
      <c r="G17" s="55">
        <f>G18</f>
        <v>1022081</v>
      </c>
    </row>
    <row r="18" spans="1:7" ht="30.75">
      <c r="A18" s="164" t="s">
        <v>231</v>
      </c>
      <c r="B18" s="86" t="s">
        <v>47</v>
      </c>
      <c r="C18" s="130" t="s">
        <v>49</v>
      </c>
      <c r="D18" s="121" t="str">
        <f>'Ведомственная 19-20'!E381</f>
        <v>75 0 00 00000</v>
      </c>
      <c r="E18" s="156" t="s">
        <v>411</v>
      </c>
      <c r="F18" s="55">
        <f>F20</f>
        <v>1022081</v>
      </c>
      <c r="G18" s="55">
        <f>G20</f>
        <v>1022081</v>
      </c>
    </row>
    <row r="19" spans="1:7" ht="30.75">
      <c r="A19" s="164" t="s">
        <v>232</v>
      </c>
      <c r="B19" s="86" t="s">
        <v>47</v>
      </c>
      <c r="C19" s="130" t="s">
        <v>49</v>
      </c>
      <c r="D19" s="121" t="str">
        <f>'Ведомственная 19-20'!E382</f>
        <v>75 3 00 00000</v>
      </c>
      <c r="E19" s="156" t="s">
        <v>411</v>
      </c>
      <c r="F19" s="55">
        <f>F20</f>
        <v>1022081</v>
      </c>
      <c r="G19" s="55">
        <f>G20</f>
        <v>1022081</v>
      </c>
    </row>
    <row r="20" spans="1:7" ht="30.75">
      <c r="A20" s="165" t="s">
        <v>233</v>
      </c>
      <c r="B20" s="83" t="s">
        <v>47</v>
      </c>
      <c r="C20" s="129" t="s">
        <v>49</v>
      </c>
      <c r="D20" s="162" t="s">
        <v>291</v>
      </c>
      <c r="E20" s="163" t="s">
        <v>411</v>
      </c>
      <c r="F20" s="59">
        <f>F21+F22</f>
        <v>1022081</v>
      </c>
      <c r="G20" s="59">
        <f>G21+G22</f>
        <v>1022081</v>
      </c>
    </row>
    <row r="21" spans="1:7" ht="62.25">
      <c r="A21" s="161" t="s">
        <v>58</v>
      </c>
      <c r="B21" s="83" t="s">
        <v>47</v>
      </c>
      <c r="C21" s="129" t="s">
        <v>49</v>
      </c>
      <c r="D21" s="162" t="s">
        <v>291</v>
      </c>
      <c r="E21" s="129">
        <v>100</v>
      </c>
      <c r="F21" s="59">
        <f>'Ведомственная 19-20'!G384</f>
        <v>959581</v>
      </c>
      <c r="G21" s="59">
        <f>'Ведомственная 19-20'!H384</f>
        <v>959581</v>
      </c>
    </row>
    <row r="22" spans="1:7" ht="30.75">
      <c r="A22" s="161" t="s">
        <v>212</v>
      </c>
      <c r="B22" s="83" t="s">
        <v>47</v>
      </c>
      <c r="C22" s="129" t="s">
        <v>49</v>
      </c>
      <c r="D22" s="162" t="s">
        <v>291</v>
      </c>
      <c r="E22" s="166" t="s">
        <v>224</v>
      </c>
      <c r="F22" s="59">
        <f>'Ведомственная 19-20'!G385</f>
        <v>62500</v>
      </c>
      <c r="G22" s="59">
        <f>'Ведомственная 19-20'!H385</f>
        <v>62500</v>
      </c>
    </row>
    <row r="23" spans="1:7" ht="50.25" customHeight="1">
      <c r="A23" s="128" t="s">
        <v>357</v>
      </c>
      <c r="B23" s="86" t="s">
        <v>47</v>
      </c>
      <c r="C23" s="130" t="s">
        <v>50</v>
      </c>
      <c r="D23" s="156" t="s">
        <v>411</v>
      </c>
      <c r="E23" s="156" t="s">
        <v>411</v>
      </c>
      <c r="F23" s="55">
        <f>F24+F29+F35</f>
        <v>12575740</v>
      </c>
      <c r="G23" s="55">
        <f>G24+G29+G35</f>
        <v>12575740</v>
      </c>
    </row>
    <row r="24" spans="1:7" ht="15">
      <c r="A24" s="167" t="s">
        <v>41</v>
      </c>
      <c r="B24" s="86" t="s">
        <v>47</v>
      </c>
      <c r="C24" s="130" t="s">
        <v>50</v>
      </c>
      <c r="D24" s="106" t="str">
        <f>'Ведомственная 19-20'!E22</f>
        <v>73 0 00 00000</v>
      </c>
      <c r="E24" s="156" t="s">
        <v>411</v>
      </c>
      <c r="F24" s="55">
        <f>F25</f>
        <v>12254320</v>
      </c>
      <c r="G24" s="55">
        <f>G25</f>
        <v>12254320</v>
      </c>
    </row>
    <row r="25" spans="1:7" ht="30.75">
      <c r="A25" s="167" t="s">
        <v>43</v>
      </c>
      <c r="B25" s="86" t="s">
        <v>47</v>
      </c>
      <c r="C25" s="130" t="s">
        <v>50</v>
      </c>
      <c r="D25" s="106" t="str">
        <f>'Ведомственная 19-20'!E23</f>
        <v>73 1 00 00000</v>
      </c>
      <c r="E25" s="156"/>
      <c r="F25" s="55">
        <f>F26</f>
        <v>12254320</v>
      </c>
      <c r="G25" s="55">
        <f>G26</f>
        <v>12254320</v>
      </c>
    </row>
    <row r="26" spans="1:7" ht="30.75">
      <c r="A26" s="165" t="s">
        <v>233</v>
      </c>
      <c r="B26" s="83" t="s">
        <v>47</v>
      </c>
      <c r="C26" s="129" t="s">
        <v>50</v>
      </c>
      <c r="D26" s="168" t="s">
        <v>13</v>
      </c>
      <c r="E26" s="163" t="s">
        <v>411</v>
      </c>
      <c r="F26" s="59">
        <f>F27+F28</f>
        <v>12254320</v>
      </c>
      <c r="G26" s="59">
        <f>G27+G28</f>
        <v>12254320</v>
      </c>
    </row>
    <row r="27" spans="1:7" ht="62.25">
      <c r="A27" s="161" t="s">
        <v>58</v>
      </c>
      <c r="B27" s="83" t="s">
        <v>47</v>
      </c>
      <c r="C27" s="129" t="s">
        <v>50</v>
      </c>
      <c r="D27" s="168" t="s">
        <v>13</v>
      </c>
      <c r="E27" s="129">
        <v>100</v>
      </c>
      <c r="F27" s="59">
        <f>'Ведомственная 19-20'!G25</f>
        <v>11571166</v>
      </c>
      <c r="G27" s="59">
        <f>'Ведомственная 19-20'!H25</f>
        <v>11571166</v>
      </c>
    </row>
    <row r="28" spans="1:7" ht="30.75">
      <c r="A28" s="161" t="s">
        <v>212</v>
      </c>
      <c r="B28" s="83" t="s">
        <v>47</v>
      </c>
      <c r="C28" s="129" t="s">
        <v>50</v>
      </c>
      <c r="D28" s="168" t="s">
        <v>13</v>
      </c>
      <c r="E28" s="129">
        <v>200</v>
      </c>
      <c r="F28" s="59">
        <f>'Ведомственная 19-20'!G26</f>
        <v>683154</v>
      </c>
      <c r="G28" s="59">
        <f>'Ведомственная 19-20'!H26</f>
        <v>683154</v>
      </c>
    </row>
    <row r="29" spans="1:7" ht="62.25">
      <c r="A29" s="128" t="s">
        <v>424</v>
      </c>
      <c r="B29" s="86" t="s">
        <v>47</v>
      </c>
      <c r="C29" s="86" t="s">
        <v>50</v>
      </c>
      <c r="D29" s="90" t="s">
        <v>556</v>
      </c>
      <c r="E29" s="156" t="s">
        <v>411</v>
      </c>
      <c r="F29" s="55">
        <f>F30</f>
        <v>29220</v>
      </c>
      <c r="G29" s="55">
        <f>G30</f>
        <v>29220</v>
      </c>
    </row>
    <row r="30" spans="1:7" ht="108.75">
      <c r="A30" s="85" t="s">
        <v>425</v>
      </c>
      <c r="B30" s="86" t="s">
        <v>47</v>
      </c>
      <c r="C30" s="86" t="s">
        <v>50</v>
      </c>
      <c r="D30" s="169" t="s">
        <v>557</v>
      </c>
      <c r="E30" s="156" t="s">
        <v>411</v>
      </c>
      <c r="F30" s="55">
        <f>F33</f>
        <v>29220</v>
      </c>
      <c r="G30" s="55">
        <f>G33</f>
        <v>29220</v>
      </c>
    </row>
    <row r="31" spans="1:7" ht="62.25">
      <c r="A31" s="85" t="s">
        <v>176</v>
      </c>
      <c r="B31" s="86" t="s">
        <v>47</v>
      </c>
      <c r="C31" s="86" t="s">
        <v>50</v>
      </c>
      <c r="D31" s="90" t="s">
        <v>642</v>
      </c>
      <c r="E31" s="156"/>
      <c r="F31" s="55">
        <f>F32</f>
        <v>29220</v>
      </c>
      <c r="G31" s="55">
        <f>G32</f>
        <v>29220</v>
      </c>
    </row>
    <row r="32" spans="1:7" ht="62.25">
      <c r="A32" s="85" t="s">
        <v>396</v>
      </c>
      <c r="B32" s="86" t="s">
        <v>47</v>
      </c>
      <c r="C32" s="86" t="s">
        <v>50</v>
      </c>
      <c r="D32" s="90" t="s">
        <v>286</v>
      </c>
      <c r="E32" s="86"/>
      <c r="F32" s="55">
        <f>F33</f>
        <v>29220</v>
      </c>
      <c r="G32" s="55">
        <f>G33</f>
        <v>29220</v>
      </c>
    </row>
    <row r="33" spans="1:7" ht="62.25">
      <c r="A33" s="93" t="s">
        <v>58</v>
      </c>
      <c r="B33" s="83" t="s">
        <v>47</v>
      </c>
      <c r="C33" s="83" t="s">
        <v>50</v>
      </c>
      <c r="D33" s="92" t="s">
        <v>286</v>
      </c>
      <c r="E33" s="94">
        <v>100</v>
      </c>
      <c r="F33" s="59">
        <f>'Ведомственная 19-20'!G31</f>
        <v>29220</v>
      </c>
      <c r="G33" s="59">
        <f>'Ведомственная 19-20'!H31</f>
        <v>29220</v>
      </c>
    </row>
    <row r="34" spans="1:7" ht="30.75">
      <c r="A34" s="128" t="s">
        <v>42</v>
      </c>
      <c r="B34" s="86" t="s">
        <v>47</v>
      </c>
      <c r="C34" s="130" t="s">
        <v>50</v>
      </c>
      <c r="D34" s="106" t="s">
        <v>558</v>
      </c>
      <c r="E34" s="170"/>
      <c r="F34" s="171">
        <f>F35</f>
        <v>292200</v>
      </c>
      <c r="G34" s="171">
        <f>G35</f>
        <v>292200</v>
      </c>
    </row>
    <row r="35" spans="1:7" ht="30.75">
      <c r="A35" s="131" t="s">
        <v>7</v>
      </c>
      <c r="B35" s="86" t="s">
        <v>47</v>
      </c>
      <c r="C35" s="130" t="s">
        <v>50</v>
      </c>
      <c r="D35" s="106" t="s">
        <v>559</v>
      </c>
      <c r="E35" s="170"/>
      <c r="F35" s="171">
        <f>F36</f>
        <v>292200</v>
      </c>
      <c r="G35" s="171">
        <f>G36</f>
        <v>292200</v>
      </c>
    </row>
    <row r="36" spans="1:7" ht="46.5">
      <c r="A36" s="172" t="s">
        <v>362</v>
      </c>
      <c r="B36" s="173" t="s">
        <v>47</v>
      </c>
      <c r="C36" s="174" t="s">
        <v>50</v>
      </c>
      <c r="D36" s="175" t="s">
        <v>235</v>
      </c>
      <c r="E36" s="176" t="s">
        <v>411</v>
      </c>
      <c r="F36" s="171">
        <f>F37+F38</f>
        <v>292200</v>
      </c>
      <c r="G36" s="171">
        <f>G37+G38</f>
        <v>292200</v>
      </c>
    </row>
    <row r="37" spans="1:7" ht="62.25">
      <c r="A37" s="161" t="s">
        <v>58</v>
      </c>
      <c r="B37" s="83" t="s">
        <v>47</v>
      </c>
      <c r="C37" s="129" t="s">
        <v>50</v>
      </c>
      <c r="D37" s="177" t="s">
        <v>235</v>
      </c>
      <c r="E37" s="129">
        <v>100</v>
      </c>
      <c r="F37" s="59">
        <f>'Ведомственная 19-20'!G35</f>
        <v>278316</v>
      </c>
      <c r="G37" s="59">
        <f>'Ведомственная 19-20'!H35</f>
        <v>278316</v>
      </c>
    </row>
    <row r="38" spans="1:7" ht="30.75">
      <c r="A38" s="161" t="s">
        <v>212</v>
      </c>
      <c r="B38" s="83" t="s">
        <v>47</v>
      </c>
      <c r="C38" s="129" t="s">
        <v>50</v>
      </c>
      <c r="D38" s="108" t="s">
        <v>235</v>
      </c>
      <c r="E38" s="129">
        <v>200</v>
      </c>
      <c r="F38" s="59">
        <f>'Ведомственная 19-20'!G36</f>
        <v>13884</v>
      </c>
      <c r="G38" s="59">
        <f>'Ведомственная 19-20'!H36</f>
        <v>13884</v>
      </c>
    </row>
    <row r="39" spans="1:7" ht="46.5">
      <c r="A39" s="128" t="s">
        <v>347</v>
      </c>
      <c r="B39" s="86" t="s">
        <v>47</v>
      </c>
      <c r="C39" s="130" t="s">
        <v>53</v>
      </c>
      <c r="D39" s="156"/>
      <c r="E39" s="156"/>
      <c r="F39" s="55">
        <f>F40</f>
        <v>2294234</v>
      </c>
      <c r="G39" s="55">
        <f>G40</f>
        <v>2294234</v>
      </c>
    </row>
    <row r="40" spans="1:7" ht="46.5">
      <c r="A40" s="167" t="s">
        <v>426</v>
      </c>
      <c r="B40" s="86" t="s">
        <v>47</v>
      </c>
      <c r="C40" s="130" t="s">
        <v>53</v>
      </c>
      <c r="D40" s="121" t="s">
        <v>560</v>
      </c>
      <c r="E40" s="156"/>
      <c r="F40" s="55">
        <f>F43</f>
        <v>2294234</v>
      </c>
      <c r="G40" s="55">
        <f>G43</f>
        <v>2294234</v>
      </c>
    </row>
    <row r="41" spans="1:7" ht="78">
      <c r="A41" s="167" t="s">
        <v>427</v>
      </c>
      <c r="B41" s="86" t="s">
        <v>47</v>
      </c>
      <c r="C41" s="130" t="s">
        <v>53</v>
      </c>
      <c r="D41" s="106" t="s">
        <v>561</v>
      </c>
      <c r="E41" s="156"/>
      <c r="F41" s="55">
        <f>F42</f>
        <v>2294234</v>
      </c>
      <c r="G41" s="55">
        <f>G42</f>
        <v>2294234</v>
      </c>
    </row>
    <row r="42" spans="1:7" ht="46.5">
      <c r="A42" s="103" t="s">
        <v>292</v>
      </c>
      <c r="B42" s="86" t="s">
        <v>47</v>
      </c>
      <c r="C42" s="130" t="s">
        <v>53</v>
      </c>
      <c r="D42" s="178" t="s">
        <v>562</v>
      </c>
      <c r="E42" s="156"/>
      <c r="F42" s="55">
        <f>F43</f>
        <v>2294234</v>
      </c>
      <c r="G42" s="55">
        <f>G43</f>
        <v>2294234</v>
      </c>
    </row>
    <row r="43" spans="1:7" ht="30.75">
      <c r="A43" s="179" t="s">
        <v>233</v>
      </c>
      <c r="B43" s="83" t="s">
        <v>47</v>
      </c>
      <c r="C43" s="129" t="s">
        <v>53</v>
      </c>
      <c r="D43" s="168" t="s">
        <v>293</v>
      </c>
      <c r="E43" s="163" t="s">
        <v>411</v>
      </c>
      <c r="F43" s="59">
        <f>F44+F45</f>
        <v>2294234</v>
      </c>
      <c r="G43" s="59">
        <f>G44+G45</f>
        <v>2294234</v>
      </c>
    </row>
    <row r="44" spans="1:7" ht="62.25">
      <c r="A44" s="161" t="s">
        <v>58</v>
      </c>
      <c r="B44" s="83" t="s">
        <v>47</v>
      </c>
      <c r="C44" s="129" t="s">
        <v>53</v>
      </c>
      <c r="D44" s="168" t="s">
        <v>293</v>
      </c>
      <c r="E44" s="129">
        <v>100</v>
      </c>
      <c r="F44" s="59">
        <f>'Ведомственная 19-20'!G238</f>
        <v>2001434</v>
      </c>
      <c r="G44" s="59">
        <f>'Ведомственная 19-20'!H238</f>
        <v>2001434</v>
      </c>
    </row>
    <row r="45" spans="1:7" ht="30.75">
      <c r="A45" s="180" t="s">
        <v>212</v>
      </c>
      <c r="B45" s="134" t="s">
        <v>47</v>
      </c>
      <c r="C45" s="181" t="s">
        <v>53</v>
      </c>
      <c r="D45" s="182" t="s">
        <v>293</v>
      </c>
      <c r="E45" s="181">
        <v>200</v>
      </c>
      <c r="F45" s="59">
        <f>'Ведомственная 19-20'!G239</f>
        <v>292800</v>
      </c>
      <c r="G45" s="59">
        <f>'Ведомственная 19-20'!H239</f>
        <v>292800</v>
      </c>
    </row>
    <row r="46" spans="1:7" ht="15">
      <c r="A46" s="128" t="s">
        <v>225</v>
      </c>
      <c r="B46" s="86" t="s">
        <v>47</v>
      </c>
      <c r="C46" s="130" t="s">
        <v>334</v>
      </c>
      <c r="D46" s="156"/>
      <c r="E46" s="156"/>
      <c r="F46" s="55">
        <f aca="true" t="shared" si="0" ref="F46:G49">F47</f>
        <v>200000</v>
      </c>
      <c r="G46" s="55">
        <f t="shared" si="0"/>
        <v>200000</v>
      </c>
    </row>
    <row r="47" spans="1:7" ht="15">
      <c r="A47" s="183" t="s">
        <v>412</v>
      </c>
      <c r="B47" s="86" t="s">
        <v>47</v>
      </c>
      <c r="C47" s="130" t="s">
        <v>334</v>
      </c>
      <c r="D47" s="106" t="s">
        <v>563</v>
      </c>
      <c r="E47" s="156" t="s">
        <v>411</v>
      </c>
      <c r="F47" s="55">
        <f t="shared" si="0"/>
        <v>200000</v>
      </c>
      <c r="G47" s="55">
        <f t="shared" si="0"/>
        <v>200000</v>
      </c>
    </row>
    <row r="48" spans="1:7" ht="30.75">
      <c r="A48" s="184" t="s">
        <v>8</v>
      </c>
      <c r="B48" s="86" t="s">
        <v>47</v>
      </c>
      <c r="C48" s="130" t="s">
        <v>334</v>
      </c>
      <c r="D48" s="106" t="s">
        <v>564</v>
      </c>
      <c r="E48" s="163" t="s">
        <v>411</v>
      </c>
      <c r="F48" s="55">
        <f t="shared" si="0"/>
        <v>200000</v>
      </c>
      <c r="G48" s="55">
        <f t="shared" si="0"/>
        <v>200000</v>
      </c>
    </row>
    <row r="49" spans="1:7" ht="30.75">
      <c r="A49" s="179" t="s">
        <v>8</v>
      </c>
      <c r="B49" s="83" t="s">
        <v>47</v>
      </c>
      <c r="C49" s="129" t="s">
        <v>334</v>
      </c>
      <c r="D49" s="185" t="s">
        <v>236</v>
      </c>
      <c r="E49" s="163" t="s">
        <v>411</v>
      </c>
      <c r="F49" s="59">
        <f t="shared" si="0"/>
        <v>200000</v>
      </c>
      <c r="G49" s="59">
        <f t="shared" si="0"/>
        <v>200000</v>
      </c>
    </row>
    <row r="50" spans="1:7" ht="15">
      <c r="A50" s="161" t="s">
        <v>337</v>
      </c>
      <c r="B50" s="83" t="s">
        <v>47</v>
      </c>
      <c r="C50" s="129" t="s">
        <v>334</v>
      </c>
      <c r="D50" s="185" t="s">
        <v>236</v>
      </c>
      <c r="E50" s="129">
        <v>800</v>
      </c>
      <c r="F50" s="59">
        <f>'Ведомственная 19-20'!G41</f>
        <v>200000</v>
      </c>
      <c r="G50" s="59">
        <f>'Ведомственная 19-20'!H41</f>
        <v>200000</v>
      </c>
    </row>
    <row r="51" spans="1:7" ht="15">
      <c r="A51" s="128" t="s">
        <v>21</v>
      </c>
      <c r="B51" s="86" t="s">
        <v>47</v>
      </c>
      <c r="C51" s="130" t="s">
        <v>218</v>
      </c>
      <c r="D51" s="156" t="s">
        <v>411</v>
      </c>
      <c r="E51" s="156" t="s">
        <v>411</v>
      </c>
      <c r="F51" s="55">
        <f>F52+F84+F90+F95+F79+F99+F72</f>
        <v>16890650</v>
      </c>
      <c r="G51" s="55">
        <f>G52+G84+G90+G95+G79+G99+G72</f>
        <v>17399074</v>
      </c>
    </row>
    <row r="52" spans="1:7" ht="46.5">
      <c r="A52" s="186" t="s">
        <v>428</v>
      </c>
      <c r="B52" s="86" t="s">
        <v>47</v>
      </c>
      <c r="C52" s="86" t="s">
        <v>218</v>
      </c>
      <c r="D52" s="187" t="s">
        <v>565</v>
      </c>
      <c r="E52" s="156" t="s">
        <v>411</v>
      </c>
      <c r="F52" s="55">
        <f>F53+F57+F61</f>
        <v>1162500</v>
      </c>
      <c r="G52" s="55">
        <f>G53+G57+G61</f>
        <v>1162500</v>
      </c>
    </row>
    <row r="53" spans="1:7" ht="62.25">
      <c r="A53" s="160" t="s">
        <v>429</v>
      </c>
      <c r="B53" s="86" t="s">
        <v>47</v>
      </c>
      <c r="C53" s="86" t="s">
        <v>218</v>
      </c>
      <c r="D53" s="187" t="s">
        <v>581</v>
      </c>
      <c r="E53" s="156" t="s">
        <v>411</v>
      </c>
      <c r="F53" s="55">
        <f aca="true" t="shared" si="1" ref="F53:G55">F54</f>
        <v>122900</v>
      </c>
      <c r="G53" s="55">
        <f t="shared" si="1"/>
        <v>122900</v>
      </c>
    </row>
    <row r="54" spans="1:7" ht="49.5" customHeight="1">
      <c r="A54" s="89" t="s">
        <v>240</v>
      </c>
      <c r="B54" s="86" t="s">
        <v>47</v>
      </c>
      <c r="C54" s="86" t="s">
        <v>218</v>
      </c>
      <c r="D54" s="90" t="s">
        <v>605</v>
      </c>
      <c r="E54" s="156"/>
      <c r="F54" s="55">
        <f t="shared" si="1"/>
        <v>122900</v>
      </c>
      <c r="G54" s="55">
        <f t="shared" si="1"/>
        <v>122900</v>
      </c>
    </row>
    <row r="55" spans="1:7" ht="46.5">
      <c r="A55" s="188" t="s">
        <v>1</v>
      </c>
      <c r="B55" s="83" t="s">
        <v>47</v>
      </c>
      <c r="C55" s="83" t="s">
        <v>218</v>
      </c>
      <c r="D55" s="92" t="s">
        <v>241</v>
      </c>
      <c r="E55" s="163" t="s">
        <v>411</v>
      </c>
      <c r="F55" s="59">
        <f t="shared" si="1"/>
        <v>122900</v>
      </c>
      <c r="G55" s="59">
        <f t="shared" si="1"/>
        <v>122900</v>
      </c>
    </row>
    <row r="56" spans="1:7" ht="30.75">
      <c r="A56" s="161" t="s">
        <v>59</v>
      </c>
      <c r="B56" s="83" t="s">
        <v>47</v>
      </c>
      <c r="C56" s="83" t="s">
        <v>218</v>
      </c>
      <c r="D56" s="92" t="s">
        <v>241</v>
      </c>
      <c r="E56" s="129">
        <v>600</v>
      </c>
      <c r="F56" s="59">
        <f>'Ведомственная 19-20'!G47</f>
        <v>122900</v>
      </c>
      <c r="G56" s="59">
        <f>'Ведомственная 19-20'!H47</f>
        <v>122900</v>
      </c>
    </row>
    <row r="57" spans="1:7" ht="62.25">
      <c r="A57" s="186" t="s">
        <v>430</v>
      </c>
      <c r="B57" s="86" t="s">
        <v>47</v>
      </c>
      <c r="C57" s="86" t="s">
        <v>218</v>
      </c>
      <c r="D57" s="187" t="s">
        <v>583</v>
      </c>
      <c r="E57" s="156"/>
      <c r="F57" s="55">
        <f aca="true" t="shared" si="2" ref="F57:G59">F58</f>
        <v>40000</v>
      </c>
      <c r="G57" s="55">
        <f t="shared" si="2"/>
        <v>40000</v>
      </c>
    </row>
    <row r="58" spans="1:7" ht="46.5">
      <c r="A58" s="85" t="s">
        <v>242</v>
      </c>
      <c r="B58" s="86" t="s">
        <v>47</v>
      </c>
      <c r="C58" s="86" t="s">
        <v>218</v>
      </c>
      <c r="D58" s="189" t="s">
        <v>606</v>
      </c>
      <c r="E58" s="156"/>
      <c r="F58" s="55">
        <f t="shared" si="2"/>
        <v>40000</v>
      </c>
      <c r="G58" s="55">
        <f t="shared" si="2"/>
        <v>40000</v>
      </c>
    </row>
    <row r="59" spans="1:7" ht="15">
      <c r="A59" s="102" t="s">
        <v>243</v>
      </c>
      <c r="B59" s="83" t="s">
        <v>47</v>
      </c>
      <c r="C59" s="83" t="s">
        <v>218</v>
      </c>
      <c r="D59" s="108" t="s">
        <v>340</v>
      </c>
      <c r="E59" s="129"/>
      <c r="F59" s="59">
        <f t="shared" si="2"/>
        <v>40000</v>
      </c>
      <c r="G59" s="59">
        <f t="shared" si="2"/>
        <v>40000</v>
      </c>
    </row>
    <row r="60" spans="1:7" ht="30.75">
      <c r="A60" s="161" t="s">
        <v>212</v>
      </c>
      <c r="B60" s="83" t="s">
        <v>47</v>
      </c>
      <c r="C60" s="83" t="s">
        <v>218</v>
      </c>
      <c r="D60" s="108" t="s">
        <v>340</v>
      </c>
      <c r="E60" s="129" t="s">
        <v>224</v>
      </c>
      <c r="F60" s="59">
        <f>'Ведомственная 19-20'!G51</f>
        <v>40000</v>
      </c>
      <c r="G60" s="59">
        <f>'Ведомственная 19-20'!H51</f>
        <v>40000</v>
      </c>
    </row>
    <row r="61" spans="1:7" ht="78">
      <c r="A61" s="190" t="s">
        <v>431</v>
      </c>
      <c r="B61" s="86" t="s">
        <v>47</v>
      </c>
      <c r="C61" s="130" t="s">
        <v>218</v>
      </c>
      <c r="D61" s="191" t="s">
        <v>582</v>
      </c>
      <c r="E61" s="156" t="s">
        <v>411</v>
      </c>
      <c r="F61" s="55">
        <f>F62+F65+F68</f>
        <v>999600</v>
      </c>
      <c r="G61" s="55">
        <f>G62+G65+G68</f>
        <v>999600</v>
      </c>
    </row>
    <row r="62" spans="1:7" ht="78">
      <c r="A62" s="85" t="s">
        <v>413</v>
      </c>
      <c r="B62" s="86" t="s">
        <v>47</v>
      </c>
      <c r="C62" s="86" t="s">
        <v>218</v>
      </c>
      <c r="D62" s="175" t="s">
        <v>607</v>
      </c>
      <c r="E62" s="107"/>
      <c r="F62" s="55">
        <f>F63</f>
        <v>7000</v>
      </c>
      <c r="G62" s="55">
        <f>G63</f>
        <v>7000</v>
      </c>
    </row>
    <row r="63" spans="1:7" ht="15">
      <c r="A63" s="102" t="s">
        <v>243</v>
      </c>
      <c r="B63" s="83" t="s">
        <v>47</v>
      </c>
      <c r="C63" s="83" t="s">
        <v>218</v>
      </c>
      <c r="D63" s="108" t="s">
        <v>247</v>
      </c>
      <c r="E63" s="104"/>
      <c r="F63" s="59">
        <f>F64</f>
        <v>7000</v>
      </c>
      <c r="G63" s="59">
        <f>G64</f>
        <v>7000</v>
      </c>
    </row>
    <row r="64" spans="1:7" ht="30.75">
      <c r="A64" s="161" t="s">
        <v>212</v>
      </c>
      <c r="B64" s="83" t="s">
        <v>47</v>
      </c>
      <c r="C64" s="83" t="s">
        <v>218</v>
      </c>
      <c r="D64" s="108" t="s">
        <v>247</v>
      </c>
      <c r="E64" s="109">
        <v>200</v>
      </c>
      <c r="F64" s="59">
        <f>'Ведомственная 19-20'!G55</f>
        <v>7000</v>
      </c>
      <c r="G64" s="59">
        <f>'Ведомственная 19-20'!H55</f>
        <v>7000</v>
      </c>
    </row>
    <row r="65" spans="1:7" ht="35.25" customHeight="1">
      <c r="A65" s="103" t="s">
        <v>246</v>
      </c>
      <c r="B65" s="86" t="s">
        <v>47</v>
      </c>
      <c r="C65" s="86" t="s">
        <v>218</v>
      </c>
      <c r="D65" s="106" t="s">
        <v>608</v>
      </c>
      <c r="E65" s="107"/>
      <c r="F65" s="55">
        <f>F66</f>
        <v>116000</v>
      </c>
      <c r="G65" s="55">
        <f>G66</f>
        <v>116000</v>
      </c>
    </row>
    <row r="66" spans="1:7" ht="15">
      <c r="A66" s="102" t="s">
        <v>243</v>
      </c>
      <c r="B66" s="83" t="s">
        <v>47</v>
      </c>
      <c r="C66" s="83" t="s">
        <v>218</v>
      </c>
      <c r="D66" s="108" t="s">
        <v>248</v>
      </c>
      <c r="E66" s="104"/>
      <c r="F66" s="59">
        <f>F67</f>
        <v>116000</v>
      </c>
      <c r="G66" s="59">
        <f>G67</f>
        <v>116000</v>
      </c>
    </row>
    <row r="67" spans="1:7" ht="30.75">
      <c r="A67" s="161" t="s">
        <v>212</v>
      </c>
      <c r="B67" s="83" t="s">
        <v>47</v>
      </c>
      <c r="C67" s="83" t="s">
        <v>218</v>
      </c>
      <c r="D67" s="108" t="s">
        <v>248</v>
      </c>
      <c r="E67" s="104">
        <v>200</v>
      </c>
      <c r="F67" s="59">
        <f>'Ведомственная 19-20'!G58</f>
        <v>116000</v>
      </c>
      <c r="G67" s="59">
        <f>'Ведомственная 19-20'!H58</f>
        <v>116000</v>
      </c>
    </row>
    <row r="68" spans="1:7" ht="62.25">
      <c r="A68" s="103" t="s">
        <v>244</v>
      </c>
      <c r="B68" s="86" t="s">
        <v>47</v>
      </c>
      <c r="C68" s="86" t="s">
        <v>218</v>
      </c>
      <c r="D68" s="106" t="s">
        <v>609</v>
      </c>
      <c r="E68" s="156"/>
      <c r="F68" s="55">
        <f>F69</f>
        <v>876600</v>
      </c>
      <c r="G68" s="55">
        <f>G69</f>
        <v>876600</v>
      </c>
    </row>
    <row r="69" spans="1:7" ht="46.5">
      <c r="A69" s="93" t="s">
        <v>0</v>
      </c>
      <c r="B69" s="83" t="s">
        <v>47</v>
      </c>
      <c r="C69" s="83" t="s">
        <v>218</v>
      </c>
      <c r="D69" s="108" t="s">
        <v>245</v>
      </c>
      <c r="E69" s="163" t="s">
        <v>411</v>
      </c>
      <c r="F69" s="59">
        <f>F70+F71</f>
        <v>876600</v>
      </c>
      <c r="G69" s="59">
        <f>G70+G71</f>
        <v>876600</v>
      </c>
    </row>
    <row r="70" spans="1:7" ht="62.25">
      <c r="A70" s="161" t="s">
        <v>58</v>
      </c>
      <c r="B70" s="83" t="s">
        <v>47</v>
      </c>
      <c r="C70" s="83" t="s">
        <v>218</v>
      </c>
      <c r="D70" s="108" t="s">
        <v>245</v>
      </c>
      <c r="E70" s="129">
        <v>100</v>
      </c>
      <c r="F70" s="59">
        <f>'Ведомственная 19-20'!G61</f>
        <v>859086</v>
      </c>
      <c r="G70" s="59">
        <f>'Ведомственная 19-20'!H61</f>
        <v>859086</v>
      </c>
    </row>
    <row r="71" spans="1:7" ht="30.75">
      <c r="A71" s="93" t="s">
        <v>212</v>
      </c>
      <c r="B71" s="83" t="s">
        <v>47</v>
      </c>
      <c r="C71" s="83" t="s">
        <v>218</v>
      </c>
      <c r="D71" s="108" t="s">
        <v>245</v>
      </c>
      <c r="E71" s="129">
        <v>200</v>
      </c>
      <c r="F71" s="59">
        <f>'Ведомственная 19-20'!G62</f>
        <v>17514</v>
      </c>
      <c r="G71" s="59">
        <f>'Ведомственная 19-20'!H62</f>
        <v>17514</v>
      </c>
    </row>
    <row r="72" spans="1:7" ht="46.5">
      <c r="A72" s="128" t="s">
        <v>432</v>
      </c>
      <c r="B72" s="86" t="s">
        <v>47</v>
      </c>
      <c r="C72" s="86" t="s">
        <v>218</v>
      </c>
      <c r="D72" s="95" t="s">
        <v>566</v>
      </c>
      <c r="E72" s="105"/>
      <c r="F72" s="55">
        <f>F73</f>
        <v>180000</v>
      </c>
      <c r="G72" s="55">
        <f>G73</f>
        <v>180000</v>
      </c>
    </row>
    <row r="73" spans="1:7" ht="78">
      <c r="A73" s="128" t="s">
        <v>433</v>
      </c>
      <c r="B73" s="86" t="s">
        <v>47</v>
      </c>
      <c r="C73" s="86" t="s">
        <v>218</v>
      </c>
      <c r="D73" s="192" t="s">
        <v>604</v>
      </c>
      <c r="E73" s="105"/>
      <c r="F73" s="55">
        <f>F74</f>
        <v>180000</v>
      </c>
      <c r="G73" s="55">
        <f>G74</f>
        <v>180000</v>
      </c>
    </row>
    <row r="74" spans="1:7" ht="62.25">
      <c r="A74" s="128" t="s">
        <v>165</v>
      </c>
      <c r="B74" s="86" t="s">
        <v>47</v>
      </c>
      <c r="C74" s="86" t="s">
        <v>218</v>
      </c>
      <c r="D74" s="193" t="s">
        <v>610</v>
      </c>
      <c r="E74" s="105"/>
      <c r="F74" s="55">
        <f>F75+F77</f>
        <v>180000</v>
      </c>
      <c r="G74" s="55">
        <f>G75+G77</f>
        <v>180000</v>
      </c>
    </row>
    <row r="75" spans="1:7" ht="15">
      <c r="A75" s="85" t="s">
        <v>394</v>
      </c>
      <c r="B75" s="86" t="s">
        <v>47</v>
      </c>
      <c r="C75" s="86" t="s">
        <v>218</v>
      </c>
      <c r="D75" s="90" t="s">
        <v>395</v>
      </c>
      <c r="E75" s="105"/>
      <c r="F75" s="55">
        <f>F76</f>
        <v>30000</v>
      </c>
      <c r="G75" s="55">
        <f>G76</f>
        <v>30000</v>
      </c>
    </row>
    <row r="76" spans="1:7" ht="30.75">
      <c r="A76" s="93" t="s">
        <v>212</v>
      </c>
      <c r="B76" s="83" t="s">
        <v>47</v>
      </c>
      <c r="C76" s="83" t="s">
        <v>218</v>
      </c>
      <c r="D76" s="92" t="s">
        <v>395</v>
      </c>
      <c r="E76" s="104">
        <v>200</v>
      </c>
      <c r="F76" s="59">
        <f>'Ведомственная 19-20'!G67</f>
        <v>30000</v>
      </c>
      <c r="G76" s="59">
        <f>'Ведомственная 19-20'!H67</f>
        <v>30000</v>
      </c>
    </row>
    <row r="77" spans="1:7" ht="15">
      <c r="A77" s="128" t="s">
        <v>166</v>
      </c>
      <c r="B77" s="86" t="s">
        <v>47</v>
      </c>
      <c r="C77" s="86" t="s">
        <v>218</v>
      </c>
      <c r="D77" s="90" t="s">
        <v>167</v>
      </c>
      <c r="E77" s="105"/>
      <c r="F77" s="55">
        <f>F78</f>
        <v>150000</v>
      </c>
      <c r="G77" s="55">
        <f>G78</f>
        <v>150000</v>
      </c>
    </row>
    <row r="78" spans="1:7" ht="30.75">
      <c r="A78" s="161" t="s">
        <v>212</v>
      </c>
      <c r="B78" s="83" t="s">
        <v>47</v>
      </c>
      <c r="C78" s="83" t="s">
        <v>218</v>
      </c>
      <c r="D78" s="92" t="s">
        <v>167</v>
      </c>
      <c r="E78" s="104">
        <v>200</v>
      </c>
      <c r="F78" s="59">
        <f>'Ведомственная 19-20'!G69</f>
        <v>150000</v>
      </c>
      <c r="G78" s="59">
        <f>'Ведомственная 19-20'!H69</f>
        <v>150000</v>
      </c>
    </row>
    <row r="79" spans="1:7" ht="46.5">
      <c r="A79" s="194" t="s">
        <v>434</v>
      </c>
      <c r="B79" s="173" t="s">
        <v>47</v>
      </c>
      <c r="C79" s="174" t="s">
        <v>218</v>
      </c>
      <c r="D79" s="195" t="s">
        <v>567</v>
      </c>
      <c r="E79" s="196"/>
      <c r="F79" s="171">
        <f aca="true" t="shared" si="3" ref="F79:G82">F80</f>
        <v>25000</v>
      </c>
      <c r="G79" s="171">
        <f t="shared" si="3"/>
        <v>25000</v>
      </c>
    </row>
    <row r="80" spans="1:7" ht="62.25">
      <c r="A80" s="85" t="s">
        <v>435</v>
      </c>
      <c r="B80" s="86" t="s">
        <v>47</v>
      </c>
      <c r="C80" s="130" t="s">
        <v>218</v>
      </c>
      <c r="D80" s="197" t="s">
        <v>603</v>
      </c>
      <c r="E80" s="107"/>
      <c r="F80" s="55">
        <f t="shared" si="3"/>
        <v>25000</v>
      </c>
      <c r="G80" s="55">
        <f t="shared" si="3"/>
        <v>25000</v>
      </c>
    </row>
    <row r="81" spans="1:7" ht="62.25">
      <c r="A81" s="96" t="s">
        <v>38</v>
      </c>
      <c r="B81" s="86" t="s">
        <v>47</v>
      </c>
      <c r="C81" s="130" t="s">
        <v>218</v>
      </c>
      <c r="D81" s="197" t="s">
        <v>611</v>
      </c>
      <c r="E81" s="107"/>
      <c r="F81" s="55">
        <f t="shared" si="3"/>
        <v>25000</v>
      </c>
      <c r="G81" s="55">
        <f t="shared" si="3"/>
        <v>25000</v>
      </c>
    </row>
    <row r="82" spans="1:7" ht="18" customHeight="1">
      <c r="A82" s="286" t="s">
        <v>249</v>
      </c>
      <c r="B82" s="134" t="s">
        <v>47</v>
      </c>
      <c r="C82" s="181" t="s">
        <v>218</v>
      </c>
      <c r="D82" s="182" t="s">
        <v>250</v>
      </c>
      <c r="E82" s="198"/>
      <c r="F82" s="199">
        <f t="shared" si="3"/>
        <v>25000</v>
      </c>
      <c r="G82" s="199">
        <f t="shared" si="3"/>
        <v>25000</v>
      </c>
    </row>
    <row r="83" spans="1:7" ht="30.75">
      <c r="A83" s="93" t="s">
        <v>212</v>
      </c>
      <c r="B83" s="83" t="s">
        <v>47</v>
      </c>
      <c r="C83" s="129" t="s">
        <v>218</v>
      </c>
      <c r="D83" s="108" t="s">
        <v>250</v>
      </c>
      <c r="E83" s="109">
        <v>200</v>
      </c>
      <c r="F83" s="59">
        <f>'Ведомственная 19-20'!G74</f>
        <v>25000</v>
      </c>
      <c r="G83" s="59">
        <f>'Ведомственная 19-20'!H74</f>
        <v>25000</v>
      </c>
    </row>
    <row r="84" spans="1:7" ht="46.5">
      <c r="A84" s="186" t="s">
        <v>436</v>
      </c>
      <c r="B84" s="86" t="s">
        <v>47</v>
      </c>
      <c r="C84" s="130" t="s">
        <v>218</v>
      </c>
      <c r="D84" s="121" t="s">
        <v>568</v>
      </c>
      <c r="E84" s="156" t="s">
        <v>411</v>
      </c>
      <c r="F84" s="55">
        <f aca="true" t="shared" si="4" ref="F84:G86">F85</f>
        <v>287302</v>
      </c>
      <c r="G84" s="55">
        <f t="shared" si="4"/>
        <v>287302</v>
      </c>
    </row>
    <row r="85" spans="1:7" ht="78">
      <c r="A85" s="190" t="s">
        <v>437</v>
      </c>
      <c r="B85" s="173" t="s">
        <v>47</v>
      </c>
      <c r="C85" s="174" t="s">
        <v>218</v>
      </c>
      <c r="D85" s="200" t="s">
        <v>602</v>
      </c>
      <c r="E85" s="176"/>
      <c r="F85" s="171">
        <f t="shared" si="4"/>
        <v>287302</v>
      </c>
      <c r="G85" s="171">
        <f t="shared" si="4"/>
        <v>287302</v>
      </c>
    </row>
    <row r="86" spans="1:7" ht="46.5">
      <c r="A86" s="103" t="s">
        <v>251</v>
      </c>
      <c r="B86" s="173" t="s">
        <v>47</v>
      </c>
      <c r="C86" s="174" t="s">
        <v>218</v>
      </c>
      <c r="D86" s="201" t="s">
        <v>612</v>
      </c>
      <c r="E86" s="156"/>
      <c r="F86" s="55">
        <f t="shared" si="4"/>
        <v>287302</v>
      </c>
      <c r="G86" s="55">
        <f t="shared" si="4"/>
        <v>287302</v>
      </c>
    </row>
    <row r="87" spans="1:7" ht="30.75">
      <c r="A87" s="202" t="s">
        <v>2</v>
      </c>
      <c r="B87" s="83" t="s">
        <v>47</v>
      </c>
      <c r="C87" s="129" t="s">
        <v>218</v>
      </c>
      <c r="D87" s="168" t="s">
        <v>252</v>
      </c>
      <c r="E87" s="163" t="s">
        <v>411</v>
      </c>
      <c r="F87" s="55">
        <f>F88+F89</f>
        <v>287302</v>
      </c>
      <c r="G87" s="55">
        <f>G88+G89</f>
        <v>287302</v>
      </c>
    </row>
    <row r="88" spans="1:7" ht="62.25">
      <c r="A88" s="161" t="s">
        <v>58</v>
      </c>
      <c r="B88" s="83" t="s">
        <v>47</v>
      </c>
      <c r="C88" s="129" t="s">
        <v>218</v>
      </c>
      <c r="D88" s="168" t="s">
        <v>252</v>
      </c>
      <c r="E88" s="129">
        <v>100</v>
      </c>
      <c r="F88" s="59">
        <f>'Ведомственная 19-20'!G79</f>
        <v>278316</v>
      </c>
      <c r="G88" s="59">
        <f>'Ведомственная 19-20'!H79</f>
        <v>278316</v>
      </c>
    </row>
    <row r="89" spans="1:7" ht="30.75">
      <c r="A89" s="161" t="s">
        <v>212</v>
      </c>
      <c r="B89" s="83" t="s">
        <v>47</v>
      </c>
      <c r="C89" s="129" t="s">
        <v>218</v>
      </c>
      <c r="D89" s="168" t="s">
        <v>252</v>
      </c>
      <c r="E89" s="129">
        <v>200</v>
      </c>
      <c r="F89" s="59">
        <f>'Ведомственная 19-20'!G80</f>
        <v>8986</v>
      </c>
      <c r="G89" s="59">
        <f>'Ведомственная 19-20'!H80</f>
        <v>8986</v>
      </c>
    </row>
    <row r="90" spans="1:7" ht="49.5" customHeight="1">
      <c r="A90" s="128" t="s">
        <v>468</v>
      </c>
      <c r="B90" s="86" t="s">
        <v>47</v>
      </c>
      <c r="C90" s="130" t="s">
        <v>218</v>
      </c>
      <c r="D90" s="106" t="s">
        <v>569</v>
      </c>
      <c r="E90" s="107"/>
      <c r="F90" s="55">
        <f aca="true" t="shared" si="5" ref="F90:G93">F91</f>
        <v>30000</v>
      </c>
      <c r="G90" s="55">
        <f t="shared" si="5"/>
        <v>30000</v>
      </c>
    </row>
    <row r="91" spans="1:7" ht="80.25" customHeight="1">
      <c r="A91" s="128" t="s">
        <v>469</v>
      </c>
      <c r="B91" s="86" t="s">
        <v>47</v>
      </c>
      <c r="C91" s="130" t="s">
        <v>218</v>
      </c>
      <c r="D91" s="106" t="s">
        <v>601</v>
      </c>
      <c r="E91" s="107"/>
      <c r="F91" s="55">
        <f t="shared" si="5"/>
        <v>30000</v>
      </c>
      <c r="G91" s="55">
        <f t="shared" si="5"/>
        <v>30000</v>
      </c>
    </row>
    <row r="92" spans="1:7" ht="62.25">
      <c r="A92" s="128" t="s">
        <v>10</v>
      </c>
      <c r="B92" s="86" t="s">
        <v>47</v>
      </c>
      <c r="C92" s="130" t="s">
        <v>218</v>
      </c>
      <c r="D92" s="106" t="s">
        <v>613</v>
      </c>
      <c r="E92" s="107"/>
      <c r="F92" s="55">
        <f t="shared" si="5"/>
        <v>30000</v>
      </c>
      <c r="G92" s="55">
        <f t="shared" si="5"/>
        <v>30000</v>
      </c>
    </row>
    <row r="93" spans="1:7" ht="30.75">
      <c r="A93" s="161" t="s">
        <v>11</v>
      </c>
      <c r="B93" s="83" t="s">
        <v>47</v>
      </c>
      <c r="C93" s="129" t="s">
        <v>218</v>
      </c>
      <c r="D93" s="108" t="s">
        <v>12</v>
      </c>
      <c r="E93" s="109"/>
      <c r="F93" s="59">
        <f t="shared" si="5"/>
        <v>30000</v>
      </c>
      <c r="G93" s="59">
        <f t="shared" si="5"/>
        <v>30000</v>
      </c>
    </row>
    <row r="94" spans="1:7" ht="15">
      <c r="A94" s="161" t="s">
        <v>359</v>
      </c>
      <c r="B94" s="83" t="s">
        <v>47</v>
      </c>
      <c r="C94" s="129" t="s">
        <v>218</v>
      </c>
      <c r="D94" s="108" t="s">
        <v>12</v>
      </c>
      <c r="E94" s="109">
        <v>300</v>
      </c>
      <c r="F94" s="59">
        <f>'Ведомственная 19-20'!G85</f>
        <v>30000</v>
      </c>
      <c r="G94" s="59">
        <f>'Ведомственная 19-20'!H85</f>
        <v>30000</v>
      </c>
    </row>
    <row r="95" spans="1:7" ht="30.75">
      <c r="A95" s="128" t="s">
        <v>66</v>
      </c>
      <c r="B95" s="86" t="s">
        <v>47</v>
      </c>
      <c r="C95" s="130" t="s">
        <v>218</v>
      </c>
      <c r="D95" s="106" t="s">
        <v>570</v>
      </c>
      <c r="E95" s="203"/>
      <c r="F95" s="55">
        <f aca="true" t="shared" si="6" ref="F95:G97">F96</f>
        <v>3725798</v>
      </c>
      <c r="G95" s="55">
        <f t="shared" si="6"/>
        <v>5235084</v>
      </c>
    </row>
    <row r="96" spans="1:7" ht="30.75">
      <c r="A96" s="128" t="s">
        <v>65</v>
      </c>
      <c r="B96" s="86" t="s">
        <v>47</v>
      </c>
      <c r="C96" s="130" t="s">
        <v>218</v>
      </c>
      <c r="D96" s="106" t="s">
        <v>600</v>
      </c>
      <c r="E96" s="203"/>
      <c r="F96" s="55">
        <f t="shared" si="6"/>
        <v>3725798</v>
      </c>
      <c r="G96" s="55">
        <f t="shared" si="6"/>
        <v>5235084</v>
      </c>
    </row>
    <row r="97" spans="1:7" ht="30.75">
      <c r="A97" s="161" t="s">
        <v>654</v>
      </c>
      <c r="B97" s="83" t="s">
        <v>47</v>
      </c>
      <c r="C97" s="129" t="s">
        <v>218</v>
      </c>
      <c r="D97" s="108" t="s">
        <v>253</v>
      </c>
      <c r="E97" s="166"/>
      <c r="F97" s="59">
        <f t="shared" si="6"/>
        <v>3725798</v>
      </c>
      <c r="G97" s="59">
        <f t="shared" si="6"/>
        <v>5235084</v>
      </c>
    </row>
    <row r="98" spans="1:7" ht="15">
      <c r="A98" s="161" t="s">
        <v>337</v>
      </c>
      <c r="B98" s="83" t="s">
        <v>47</v>
      </c>
      <c r="C98" s="129" t="s">
        <v>218</v>
      </c>
      <c r="D98" s="108" t="s">
        <v>253</v>
      </c>
      <c r="E98" s="129" t="s">
        <v>216</v>
      </c>
      <c r="F98" s="59">
        <f>'Ведомственная 19-20'!G89</f>
        <v>3725798</v>
      </c>
      <c r="G98" s="59">
        <f>'Ведомственная 19-20'!H89</f>
        <v>5235084</v>
      </c>
    </row>
    <row r="99" spans="1:7" ht="30.75">
      <c r="A99" s="128" t="s">
        <v>42</v>
      </c>
      <c r="B99" s="86" t="s">
        <v>47</v>
      </c>
      <c r="C99" s="130" t="s">
        <v>218</v>
      </c>
      <c r="D99" s="187" t="s">
        <v>558</v>
      </c>
      <c r="E99" s="94"/>
      <c r="F99" s="55">
        <f>F100</f>
        <v>11480050</v>
      </c>
      <c r="G99" s="55">
        <f>G100</f>
        <v>10479188</v>
      </c>
    </row>
    <row r="100" spans="1:7" ht="30.75">
      <c r="A100" s="128" t="s">
        <v>7</v>
      </c>
      <c r="B100" s="86" t="s">
        <v>47</v>
      </c>
      <c r="C100" s="130" t="s">
        <v>218</v>
      </c>
      <c r="D100" s="187" t="s">
        <v>559</v>
      </c>
      <c r="E100" s="94"/>
      <c r="F100" s="55">
        <f>F101+F104+F108</f>
        <v>11480050</v>
      </c>
      <c r="G100" s="55">
        <f>G101+G104+G108</f>
        <v>10479188</v>
      </c>
    </row>
    <row r="101" spans="1:7" ht="140.25">
      <c r="A101" s="262" t="s">
        <v>657</v>
      </c>
      <c r="B101" s="86" t="s">
        <v>47</v>
      </c>
      <c r="C101" s="130" t="s">
        <v>218</v>
      </c>
      <c r="D101" s="197" t="s">
        <v>287</v>
      </c>
      <c r="E101" s="163"/>
      <c r="F101" s="55">
        <f>F102+F103</f>
        <v>2369131</v>
      </c>
      <c r="G101" s="55">
        <f>G102+G103</f>
        <v>1368269</v>
      </c>
    </row>
    <row r="102" spans="1:7" ht="62.25">
      <c r="A102" s="161" t="s">
        <v>58</v>
      </c>
      <c r="B102" s="83" t="s">
        <v>47</v>
      </c>
      <c r="C102" s="129" t="s">
        <v>218</v>
      </c>
      <c r="D102" s="168" t="s">
        <v>287</v>
      </c>
      <c r="E102" s="129">
        <v>100</v>
      </c>
      <c r="F102" s="59">
        <f>'Ведомственная 19-20'!G93</f>
        <v>907286</v>
      </c>
      <c r="G102" s="59">
        <f>'Ведомственная 19-20'!H93</f>
        <v>907286</v>
      </c>
    </row>
    <row r="103" spans="1:7" ht="30.75">
      <c r="A103" s="161" t="s">
        <v>212</v>
      </c>
      <c r="B103" s="83" t="s">
        <v>47</v>
      </c>
      <c r="C103" s="129" t="s">
        <v>218</v>
      </c>
      <c r="D103" s="182" t="s">
        <v>287</v>
      </c>
      <c r="E103" s="129">
        <v>200</v>
      </c>
      <c r="F103" s="59">
        <f>'Ведомственная 19-20'!G94</f>
        <v>1461845</v>
      </c>
      <c r="G103" s="59">
        <f>'Ведомственная 19-20'!H94</f>
        <v>460983</v>
      </c>
    </row>
    <row r="104" spans="1:7" ht="30.75">
      <c r="A104" s="128" t="s">
        <v>219</v>
      </c>
      <c r="B104" s="86" t="s">
        <v>47</v>
      </c>
      <c r="C104" s="130" t="s">
        <v>218</v>
      </c>
      <c r="D104" s="106" t="s">
        <v>254</v>
      </c>
      <c r="E104" s="156" t="s">
        <v>411</v>
      </c>
      <c r="F104" s="55">
        <f>F105+F106+F107</f>
        <v>9020919</v>
      </c>
      <c r="G104" s="55">
        <f>G105+G106+G107</f>
        <v>9020919</v>
      </c>
    </row>
    <row r="105" spans="1:7" ht="62.25">
      <c r="A105" s="161" t="s">
        <v>58</v>
      </c>
      <c r="B105" s="83" t="s">
        <v>47</v>
      </c>
      <c r="C105" s="129" t="s">
        <v>218</v>
      </c>
      <c r="D105" s="108" t="s">
        <v>254</v>
      </c>
      <c r="E105" s="129" t="s">
        <v>223</v>
      </c>
      <c r="F105" s="59">
        <f>'Ведомственная 19-20'!G96</f>
        <v>5856018</v>
      </c>
      <c r="G105" s="59">
        <f>'Ведомственная 19-20'!H96</f>
        <v>5856018</v>
      </c>
    </row>
    <row r="106" spans="1:7" ht="30.75">
      <c r="A106" s="161" t="s">
        <v>212</v>
      </c>
      <c r="B106" s="83" t="s">
        <v>47</v>
      </c>
      <c r="C106" s="129" t="s">
        <v>218</v>
      </c>
      <c r="D106" s="108" t="s">
        <v>254</v>
      </c>
      <c r="E106" s="129" t="s">
        <v>224</v>
      </c>
      <c r="F106" s="59">
        <f>'Ведомственная 19-20'!G97</f>
        <v>3098504</v>
      </c>
      <c r="G106" s="59">
        <f>'Ведомственная 19-20'!H97</f>
        <v>3098504</v>
      </c>
    </row>
    <row r="107" spans="1:7" ht="15">
      <c r="A107" s="161" t="s">
        <v>337</v>
      </c>
      <c r="B107" s="83" t="s">
        <v>47</v>
      </c>
      <c r="C107" s="129" t="s">
        <v>218</v>
      </c>
      <c r="D107" s="108" t="s">
        <v>254</v>
      </c>
      <c r="E107" s="129" t="s">
        <v>216</v>
      </c>
      <c r="F107" s="59">
        <f>'Ведомственная 19-20'!G98</f>
        <v>66397</v>
      </c>
      <c r="G107" s="59">
        <f>'Ведомственная 19-20'!H98</f>
        <v>66397</v>
      </c>
    </row>
    <row r="108" spans="1:7" ht="30.75">
      <c r="A108" s="205" t="s">
        <v>64</v>
      </c>
      <c r="B108" s="86" t="s">
        <v>47</v>
      </c>
      <c r="C108" s="130" t="s">
        <v>218</v>
      </c>
      <c r="D108" s="106" t="s">
        <v>255</v>
      </c>
      <c r="E108" s="86"/>
      <c r="F108" s="55">
        <f>F109</f>
        <v>90000</v>
      </c>
      <c r="G108" s="55">
        <f>G109</f>
        <v>90000</v>
      </c>
    </row>
    <row r="109" spans="1:7" ht="30.75">
      <c r="A109" s="93" t="s">
        <v>212</v>
      </c>
      <c r="B109" s="83" t="s">
        <v>47</v>
      </c>
      <c r="C109" s="129" t="s">
        <v>218</v>
      </c>
      <c r="D109" s="108" t="s">
        <v>255</v>
      </c>
      <c r="E109" s="109">
        <v>200</v>
      </c>
      <c r="F109" s="199">
        <f>'Ведомственная 19-20'!G100+'Ведомственная 19-20'!G390</f>
        <v>90000</v>
      </c>
      <c r="G109" s="199">
        <f>'Ведомственная 19-20'!H100+'Ведомственная 19-20'!H390</f>
        <v>90000</v>
      </c>
    </row>
    <row r="110" spans="1:7" ht="30.75">
      <c r="A110" s="85" t="s">
        <v>414</v>
      </c>
      <c r="B110" s="117" t="s">
        <v>49</v>
      </c>
      <c r="C110" s="156" t="s">
        <v>411</v>
      </c>
      <c r="D110" s="156" t="s">
        <v>411</v>
      </c>
      <c r="E110" s="156" t="s">
        <v>411</v>
      </c>
      <c r="F110" s="55">
        <f>F111+F130</f>
        <v>444000</v>
      </c>
      <c r="G110" s="55">
        <f>G111+G130</f>
        <v>444000</v>
      </c>
    </row>
    <row r="111" spans="1:7" ht="46.5">
      <c r="A111" s="85" t="s">
        <v>415</v>
      </c>
      <c r="B111" s="86" t="s">
        <v>49</v>
      </c>
      <c r="C111" s="130" t="s">
        <v>52</v>
      </c>
      <c r="D111" s="156" t="s">
        <v>411</v>
      </c>
      <c r="E111" s="156" t="s">
        <v>411</v>
      </c>
      <c r="F111" s="55">
        <f>F112</f>
        <v>424000</v>
      </c>
      <c r="G111" s="55">
        <f>G112</f>
        <v>424000</v>
      </c>
    </row>
    <row r="112" spans="1:7" ht="78">
      <c r="A112" s="284" t="s">
        <v>438</v>
      </c>
      <c r="B112" s="173" t="s">
        <v>49</v>
      </c>
      <c r="C112" s="174" t="s">
        <v>52</v>
      </c>
      <c r="D112" s="200" t="s">
        <v>571</v>
      </c>
      <c r="E112" s="176" t="s">
        <v>411</v>
      </c>
      <c r="F112" s="55">
        <f>F113+F117</f>
        <v>424000</v>
      </c>
      <c r="G112" s="55">
        <f>G113+G117</f>
        <v>424000</v>
      </c>
    </row>
    <row r="113" spans="1:7" ht="124.5">
      <c r="A113" s="85" t="s">
        <v>525</v>
      </c>
      <c r="B113" s="86" t="s">
        <v>49</v>
      </c>
      <c r="C113" s="86" t="s">
        <v>52</v>
      </c>
      <c r="D113" s="95" t="s">
        <v>651</v>
      </c>
      <c r="E113" s="86"/>
      <c r="F113" s="55">
        <f aca="true" t="shared" si="7" ref="F113:G115">F114</f>
        <v>40000</v>
      </c>
      <c r="G113" s="55">
        <f t="shared" si="7"/>
        <v>40000</v>
      </c>
    </row>
    <row r="114" spans="1:7" ht="46.5">
      <c r="A114" s="96" t="s">
        <v>526</v>
      </c>
      <c r="B114" s="86" t="s">
        <v>49</v>
      </c>
      <c r="C114" s="86" t="s">
        <v>52</v>
      </c>
      <c r="D114" s="90" t="s">
        <v>652</v>
      </c>
      <c r="E114" s="105"/>
      <c r="F114" s="55">
        <f t="shared" si="7"/>
        <v>40000</v>
      </c>
      <c r="G114" s="55">
        <f t="shared" si="7"/>
        <v>40000</v>
      </c>
    </row>
    <row r="115" spans="1:7" ht="46.5">
      <c r="A115" s="93" t="s">
        <v>63</v>
      </c>
      <c r="B115" s="83" t="s">
        <v>49</v>
      </c>
      <c r="C115" s="83" t="s">
        <v>52</v>
      </c>
      <c r="D115" s="108" t="s">
        <v>524</v>
      </c>
      <c r="E115" s="116"/>
      <c r="F115" s="59">
        <f t="shared" si="7"/>
        <v>40000</v>
      </c>
      <c r="G115" s="59">
        <f t="shared" si="7"/>
        <v>40000</v>
      </c>
    </row>
    <row r="116" spans="1:7" ht="30.75">
      <c r="A116" s="93" t="s">
        <v>212</v>
      </c>
      <c r="B116" s="83" t="s">
        <v>49</v>
      </c>
      <c r="C116" s="83" t="s">
        <v>52</v>
      </c>
      <c r="D116" s="108" t="s">
        <v>524</v>
      </c>
      <c r="E116" s="109">
        <v>200</v>
      </c>
      <c r="F116" s="59">
        <f>'Ведомственная 19-20'!G107</f>
        <v>40000</v>
      </c>
      <c r="G116" s="59">
        <f>'Ведомственная 19-20'!H107</f>
        <v>40000</v>
      </c>
    </row>
    <row r="117" spans="1:7" ht="124.5">
      <c r="A117" s="128" t="s">
        <v>439</v>
      </c>
      <c r="B117" s="86" t="s">
        <v>49</v>
      </c>
      <c r="C117" s="86" t="s">
        <v>52</v>
      </c>
      <c r="D117" s="187" t="s">
        <v>599</v>
      </c>
      <c r="E117" s="208"/>
      <c r="F117" s="55">
        <f>F121+F124+F127+F118</f>
        <v>384000</v>
      </c>
      <c r="G117" s="55">
        <f>G121+G124+G127+G118</f>
        <v>384000</v>
      </c>
    </row>
    <row r="118" spans="1:7" ht="30.75">
      <c r="A118" s="103" t="s">
        <v>207</v>
      </c>
      <c r="B118" s="86" t="s">
        <v>49</v>
      </c>
      <c r="C118" s="86" t="s">
        <v>52</v>
      </c>
      <c r="D118" s="201" t="s">
        <v>208</v>
      </c>
      <c r="E118" s="105"/>
      <c r="F118" s="55">
        <f>F119</f>
        <v>40000</v>
      </c>
      <c r="G118" s="55">
        <f>G119</f>
        <v>40000</v>
      </c>
    </row>
    <row r="119" spans="1:7" ht="46.5">
      <c r="A119" s="161" t="s">
        <v>63</v>
      </c>
      <c r="B119" s="83" t="s">
        <v>49</v>
      </c>
      <c r="C119" s="83" t="s">
        <v>52</v>
      </c>
      <c r="D119" s="168" t="s">
        <v>209</v>
      </c>
      <c r="E119" s="116"/>
      <c r="F119" s="59">
        <f>F120</f>
        <v>40000</v>
      </c>
      <c r="G119" s="59">
        <f>G120</f>
        <v>40000</v>
      </c>
    </row>
    <row r="120" spans="1:7" ht="30.75">
      <c r="A120" s="180" t="s">
        <v>212</v>
      </c>
      <c r="B120" s="83" t="s">
        <v>49</v>
      </c>
      <c r="C120" s="83" t="s">
        <v>52</v>
      </c>
      <c r="D120" s="182" t="s">
        <v>209</v>
      </c>
      <c r="E120" s="109">
        <v>200</v>
      </c>
      <c r="F120" s="59">
        <f>'Ведомственная 19-20'!G111</f>
        <v>40000</v>
      </c>
      <c r="G120" s="59">
        <f>'Ведомственная 19-20'!H111</f>
        <v>40000</v>
      </c>
    </row>
    <row r="121" spans="1:7" ht="30.75">
      <c r="A121" s="103" t="s">
        <v>256</v>
      </c>
      <c r="B121" s="86" t="s">
        <v>49</v>
      </c>
      <c r="C121" s="86" t="s">
        <v>52</v>
      </c>
      <c r="D121" s="106" t="s">
        <v>615</v>
      </c>
      <c r="E121" s="109"/>
      <c r="F121" s="55">
        <f>F122</f>
        <v>234000</v>
      </c>
      <c r="G121" s="55">
        <f>G122</f>
        <v>234000</v>
      </c>
    </row>
    <row r="122" spans="1:7" ht="46.5">
      <c r="A122" s="161" t="s">
        <v>63</v>
      </c>
      <c r="B122" s="83" t="s">
        <v>49</v>
      </c>
      <c r="C122" s="83" t="s">
        <v>52</v>
      </c>
      <c r="D122" s="182" t="s">
        <v>341</v>
      </c>
      <c r="E122" s="116"/>
      <c r="F122" s="59">
        <f>F123</f>
        <v>234000</v>
      </c>
      <c r="G122" s="59">
        <f>G123</f>
        <v>234000</v>
      </c>
    </row>
    <row r="123" spans="1:7" ht="30.75">
      <c r="A123" s="180" t="s">
        <v>212</v>
      </c>
      <c r="B123" s="83" t="s">
        <v>49</v>
      </c>
      <c r="C123" s="83" t="s">
        <v>52</v>
      </c>
      <c r="D123" s="182" t="s">
        <v>341</v>
      </c>
      <c r="E123" s="109">
        <v>200</v>
      </c>
      <c r="F123" s="59">
        <f>'Ведомственная 19-20'!G114</f>
        <v>234000</v>
      </c>
      <c r="G123" s="59">
        <f>'Ведомственная 19-20'!H114</f>
        <v>234000</v>
      </c>
    </row>
    <row r="124" spans="1:7" ht="62.25">
      <c r="A124" s="103" t="s">
        <v>257</v>
      </c>
      <c r="B124" s="86" t="s">
        <v>49</v>
      </c>
      <c r="C124" s="86" t="s">
        <v>52</v>
      </c>
      <c r="D124" s="106" t="s">
        <v>616</v>
      </c>
      <c r="E124" s="109"/>
      <c r="F124" s="55">
        <f>F125</f>
        <v>100000</v>
      </c>
      <c r="G124" s="55">
        <f>G125</f>
        <v>100000</v>
      </c>
    </row>
    <row r="125" spans="1:7" ht="46.5">
      <c r="A125" s="180" t="s">
        <v>63</v>
      </c>
      <c r="B125" s="83" t="s">
        <v>49</v>
      </c>
      <c r="C125" s="83" t="s">
        <v>52</v>
      </c>
      <c r="D125" s="182" t="s">
        <v>342</v>
      </c>
      <c r="E125" s="116"/>
      <c r="F125" s="59">
        <f>F126</f>
        <v>100000</v>
      </c>
      <c r="G125" s="59">
        <f>G126</f>
        <v>100000</v>
      </c>
    </row>
    <row r="126" spans="1:7" ht="30.75">
      <c r="A126" s="93" t="s">
        <v>212</v>
      </c>
      <c r="B126" s="83" t="s">
        <v>49</v>
      </c>
      <c r="C126" s="83" t="s">
        <v>52</v>
      </c>
      <c r="D126" s="182" t="s">
        <v>342</v>
      </c>
      <c r="E126" s="109">
        <v>200</v>
      </c>
      <c r="F126" s="59">
        <f>'Ведомственная 19-20'!G117</f>
        <v>100000</v>
      </c>
      <c r="G126" s="59">
        <f>'Ведомственная 19-20'!H117</f>
        <v>100000</v>
      </c>
    </row>
    <row r="127" spans="1:7" ht="33.75" customHeight="1">
      <c r="A127" s="103" t="s">
        <v>258</v>
      </c>
      <c r="B127" s="86" t="s">
        <v>49</v>
      </c>
      <c r="C127" s="86" t="s">
        <v>52</v>
      </c>
      <c r="D127" s="106" t="s">
        <v>617</v>
      </c>
      <c r="E127" s="109"/>
      <c r="F127" s="55">
        <f>F128</f>
        <v>10000</v>
      </c>
      <c r="G127" s="55">
        <f>G128</f>
        <v>10000</v>
      </c>
    </row>
    <row r="128" spans="1:7" ht="46.5">
      <c r="A128" s="180" t="s">
        <v>63</v>
      </c>
      <c r="B128" s="83" t="s">
        <v>49</v>
      </c>
      <c r="C128" s="83" t="s">
        <v>52</v>
      </c>
      <c r="D128" s="182" t="s">
        <v>343</v>
      </c>
      <c r="E128" s="116"/>
      <c r="F128" s="59">
        <f>F129</f>
        <v>10000</v>
      </c>
      <c r="G128" s="59">
        <f>G129</f>
        <v>10000</v>
      </c>
    </row>
    <row r="129" spans="1:7" ht="30.75">
      <c r="A129" s="93" t="s">
        <v>212</v>
      </c>
      <c r="B129" s="83" t="s">
        <v>49</v>
      </c>
      <c r="C129" s="83" t="s">
        <v>52</v>
      </c>
      <c r="D129" s="182" t="s">
        <v>343</v>
      </c>
      <c r="E129" s="109">
        <v>200</v>
      </c>
      <c r="F129" s="59">
        <f>'Ведомственная 19-20'!G120</f>
        <v>10000</v>
      </c>
      <c r="G129" s="59">
        <f>'Ведомственная 19-20'!H120</f>
        <v>10000</v>
      </c>
    </row>
    <row r="130" spans="1:7" ht="46.5">
      <c r="A130" s="128" t="s">
        <v>440</v>
      </c>
      <c r="B130" s="117" t="s">
        <v>49</v>
      </c>
      <c r="C130" s="98">
        <v>14</v>
      </c>
      <c r="D130" s="187" t="s">
        <v>572</v>
      </c>
      <c r="E130" s="107"/>
      <c r="F130" s="55">
        <f>F131</f>
        <v>20000</v>
      </c>
      <c r="G130" s="55">
        <f>G131</f>
        <v>20000</v>
      </c>
    </row>
    <row r="131" spans="1:7" ht="62.25">
      <c r="A131" s="128" t="s">
        <v>441</v>
      </c>
      <c r="B131" s="117" t="s">
        <v>49</v>
      </c>
      <c r="C131" s="98">
        <v>14</v>
      </c>
      <c r="D131" s="187" t="s">
        <v>598</v>
      </c>
      <c r="E131" s="107"/>
      <c r="F131" s="55">
        <f>F132+F135+F138</f>
        <v>20000</v>
      </c>
      <c r="G131" s="55">
        <f>G132+G135+G138</f>
        <v>20000</v>
      </c>
    </row>
    <row r="132" spans="1:7" ht="46.5">
      <c r="A132" s="128" t="s">
        <v>189</v>
      </c>
      <c r="B132" s="117" t="s">
        <v>49</v>
      </c>
      <c r="C132" s="98">
        <v>14</v>
      </c>
      <c r="D132" s="106" t="s">
        <v>618</v>
      </c>
      <c r="E132" s="107"/>
      <c r="F132" s="55">
        <f>F133</f>
        <v>10000</v>
      </c>
      <c r="G132" s="55">
        <f>G133</f>
        <v>10000</v>
      </c>
    </row>
    <row r="133" spans="1:7" ht="30.75">
      <c r="A133" s="161" t="s">
        <v>338</v>
      </c>
      <c r="B133" s="118" t="s">
        <v>49</v>
      </c>
      <c r="C133" s="94">
        <v>14</v>
      </c>
      <c r="D133" s="108" t="s">
        <v>260</v>
      </c>
      <c r="E133" s="109"/>
      <c r="F133" s="59">
        <f>F134</f>
        <v>10000</v>
      </c>
      <c r="G133" s="59">
        <f>G134</f>
        <v>10000</v>
      </c>
    </row>
    <row r="134" spans="1:7" ht="30.75">
      <c r="A134" s="161" t="s">
        <v>212</v>
      </c>
      <c r="B134" s="118" t="s">
        <v>49</v>
      </c>
      <c r="C134" s="94">
        <v>14</v>
      </c>
      <c r="D134" s="108" t="s">
        <v>260</v>
      </c>
      <c r="E134" s="109">
        <v>200</v>
      </c>
      <c r="F134" s="59">
        <f>'Ведомственная 19-20'!G126</f>
        <v>10000</v>
      </c>
      <c r="G134" s="59">
        <f>'Ведомственная 19-20'!H126</f>
        <v>10000</v>
      </c>
    </row>
    <row r="135" spans="1:7" ht="46.5">
      <c r="A135" s="128" t="s">
        <v>259</v>
      </c>
      <c r="B135" s="117" t="s">
        <v>49</v>
      </c>
      <c r="C135" s="98">
        <v>14</v>
      </c>
      <c r="D135" s="187" t="s">
        <v>619</v>
      </c>
      <c r="E135" s="107"/>
      <c r="F135" s="55">
        <f>F136</f>
        <v>5000</v>
      </c>
      <c r="G135" s="55">
        <f>G136</f>
        <v>5000</v>
      </c>
    </row>
    <row r="136" spans="1:7" ht="30.75">
      <c r="A136" s="161" t="s">
        <v>338</v>
      </c>
      <c r="B136" s="118" t="s">
        <v>49</v>
      </c>
      <c r="C136" s="94">
        <v>14</v>
      </c>
      <c r="D136" s="92" t="s">
        <v>36</v>
      </c>
      <c r="E136" s="109"/>
      <c r="F136" s="59">
        <f>F137</f>
        <v>5000</v>
      </c>
      <c r="G136" s="59">
        <f>G137</f>
        <v>5000</v>
      </c>
    </row>
    <row r="137" spans="1:7" ht="30.75">
      <c r="A137" s="161" t="s">
        <v>212</v>
      </c>
      <c r="B137" s="118" t="s">
        <v>49</v>
      </c>
      <c r="C137" s="94">
        <v>14</v>
      </c>
      <c r="D137" s="92" t="s">
        <v>36</v>
      </c>
      <c r="E137" s="109">
        <v>200</v>
      </c>
      <c r="F137" s="59">
        <f>'Ведомственная 19-20'!G129</f>
        <v>5000</v>
      </c>
      <c r="G137" s="59">
        <f>'Ведомственная 19-20'!H129</f>
        <v>5000</v>
      </c>
    </row>
    <row r="138" spans="1:7" ht="35.25" customHeight="1">
      <c r="A138" s="128" t="s">
        <v>211</v>
      </c>
      <c r="B138" s="117" t="s">
        <v>49</v>
      </c>
      <c r="C138" s="98">
        <v>14</v>
      </c>
      <c r="D138" s="209" t="s">
        <v>620</v>
      </c>
      <c r="E138" s="98"/>
      <c r="F138" s="55">
        <f>F139</f>
        <v>5000</v>
      </c>
      <c r="G138" s="55">
        <f>G139</f>
        <v>5000</v>
      </c>
    </row>
    <row r="139" spans="1:7" ht="30.75">
      <c r="A139" s="161" t="s">
        <v>338</v>
      </c>
      <c r="B139" s="118" t="s">
        <v>49</v>
      </c>
      <c r="C139" s="94">
        <v>14</v>
      </c>
      <c r="D139" s="92" t="s">
        <v>210</v>
      </c>
      <c r="E139" s="94"/>
      <c r="F139" s="59">
        <f>F140</f>
        <v>5000</v>
      </c>
      <c r="G139" s="59">
        <f>G140</f>
        <v>5000</v>
      </c>
    </row>
    <row r="140" spans="1:7" ht="30.75">
      <c r="A140" s="161" t="s">
        <v>212</v>
      </c>
      <c r="B140" s="118" t="s">
        <v>49</v>
      </c>
      <c r="C140" s="94">
        <v>14</v>
      </c>
      <c r="D140" s="92" t="s">
        <v>210</v>
      </c>
      <c r="E140" s="94">
        <v>200</v>
      </c>
      <c r="F140" s="59">
        <f>'Ведомственная 19-20'!G132</f>
        <v>5000</v>
      </c>
      <c r="G140" s="59">
        <f>'Ведомственная 19-20'!H132</f>
        <v>5000</v>
      </c>
    </row>
    <row r="141" spans="1:7" ht="15">
      <c r="A141" s="128" t="s">
        <v>182</v>
      </c>
      <c r="B141" s="117" t="s">
        <v>50</v>
      </c>
      <c r="C141" s="156" t="s">
        <v>411</v>
      </c>
      <c r="D141" s="156" t="s">
        <v>411</v>
      </c>
      <c r="E141" s="156" t="s">
        <v>411</v>
      </c>
      <c r="F141" s="55">
        <f>F142+F153+F163</f>
        <v>6245482</v>
      </c>
      <c r="G141" s="55">
        <f>G142+G153+G163</f>
        <v>6440195</v>
      </c>
    </row>
    <row r="142" spans="1:7" ht="15">
      <c r="A142" s="210" t="s">
        <v>62</v>
      </c>
      <c r="B142" s="86" t="s">
        <v>50</v>
      </c>
      <c r="C142" s="130" t="s">
        <v>47</v>
      </c>
      <c r="D142" s="156"/>
      <c r="E142" s="156"/>
      <c r="F142" s="55">
        <f>F143</f>
        <v>326200</v>
      </c>
      <c r="G142" s="55">
        <f>G143</f>
        <v>326200</v>
      </c>
    </row>
    <row r="143" spans="1:7" ht="46.5">
      <c r="A143" s="160" t="s">
        <v>442</v>
      </c>
      <c r="B143" s="86" t="s">
        <v>50</v>
      </c>
      <c r="C143" s="130" t="s">
        <v>47</v>
      </c>
      <c r="D143" s="121" t="s">
        <v>573</v>
      </c>
      <c r="E143" s="156"/>
      <c r="F143" s="55">
        <f>F144+F148</f>
        <v>326200</v>
      </c>
      <c r="G143" s="55">
        <f>G144+G148</f>
        <v>326200</v>
      </c>
    </row>
    <row r="144" spans="1:7" ht="62.25">
      <c r="A144" s="128" t="s">
        <v>443</v>
      </c>
      <c r="B144" s="86" t="s">
        <v>50</v>
      </c>
      <c r="C144" s="130" t="s">
        <v>47</v>
      </c>
      <c r="D144" s="121" t="s">
        <v>597</v>
      </c>
      <c r="E144" s="156" t="s">
        <v>411</v>
      </c>
      <c r="F144" s="55">
        <f aca="true" t="shared" si="8" ref="F144:G146">F145</f>
        <v>34000</v>
      </c>
      <c r="G144" s="55">
        <f t="shared" si="8"/>
        <v>34000</v>
      </c>
    </row>
    <row r="145" spans="1:7" ht="46.5">
      <c r="A145" s="103" t="s">
        <v>37</v>
      </c>
      <c r="B145" s="86" t="s">
        <v>50</v>
      </c>
      <c r="C145" s="130" t="s">
        <v>47</v>
      </c>
      <c r="D145" s="106" t="s">
        <v>621</v>
      </c>
      <c r="E145" s="156"/>
      <c r="F145" s="55">
        <f t="shared" si="8"/>
        <v>34000</v>
      </c>
      <c r="G145" s="55">
        <f t="shared" si="8"/>
        <v>34000</v>
      </c>
    </row>
    <row r="146" spans="1:7" ht="30.75">
      <c r="A146" s="161" t="s">
        <v>220</v>
      </c>
      <c r="B146" s="83" t="s">
        <v>50</v>
      </c>
      <c r="C146" s="129" t="s">
        <v>47</v>
      </c>
      <c r="D146" s="162" t="s">
        <v>303</v>
      </c>
      <c r="E146" s="163" t="s">
        <v>411</v>
      </c>
      <c r="F146" s="59">
        <f t="shared" si="8"/>
        <v>34000</v>
      </c>
      <c r="G146" s="59">
        <f t="shared" si="8"/>
        <v>34000</v>
      </c>
    </row>
    <row r="147" spans="1:7" ht="30.75">
      <c r="A147" s="161" t="s">
        <v>59</v>
      </c>
      <c r="B147" s="83" t="s">
        <v>50</v>
      </c>
      <c r="C147" s="129" t="s">
        <v>47</v>
      </c>
      <c r="D147" s="162" t="s">
        <v>303</v>
      </c>
      <c r="E147" s="129">
        <v>600</v>
      </c>
      <c r="F147" s="59">
        <f>'Ведомственная 19-20'!G279</f>
        <v>34000</v>
      </c>
      <c r="G147" s="59">
        <f>'Ведомственная 19-20'!H279</f>
        <v>34000</v>
      </c>
    </row>
    <row r="148" spans="1:7" ht="62.25">
      <c r="A148" s="160" t="s">
        <v>444</v>
      </c>
      <c r="B148" s="86" t="s">
        <v>50</v>
      </c>
      <c r="C148" s="130" t="s">
        <v>47</v>
      </c>
      <c r="D148" s="187" t="s">
        <v>596</v>
      </c>
      <c r="E148" s="156"/>
      <c r="F148" s="55">
        <f>F149</f>
        <v>292200</v>
      </c>
      <c r="G148" s="55">
        <f>G149</f>
        <v>292200</v>
      </c>
    </row>
    <row r="149" spans="1:7" ht="62.25">
      <c r="A149" s="160" t="s">
        <v>261</v>
      </c>
      <c r="B149" s="86" t="s">
        <v>50</v>
      </c>
      <c r="C149" s="130" t="s">
        <v>47</v>
      </c>
      <c r="D149" s="106" t="s">
        <v>622</v>
      </c>
      <c r="E149" s="156"/>
      <c r="F149" s="55">
        <f>F150</f>
        <v>292200</v>
      </c>
      <c r="G149" s="55">
        <f>G150</f>
        <v>292200</v>
      </c>
    </row>
    <row r="150" spans="1:7" ht="30.75">
      <c r="A150" s="204" t="s">
        <v>3</v>
      </c>
      <c r="B150" s="86" t="s">
        <v>50</v>
      </c>
      <c r="C150" s="130" t="s">
        <v>47</v>
      </c>
      <c r="D150" s="106" t="s">
        <v>262</v>
      </c>
      <c r="E150" s="156" t="s">
        <v>411</v>
      </c>
      <c r="F150" s="55">
        <f>F151+F152</f>
        <v>292200</v>
      </c>
      <c r="G150" s="55">
        <f>G151+G152</f>
        <v>292200</v>
      </c>
    </row>
    <row r="151" spans="1:7" ht="62.25">
      <c r="A151" s="161" t="s">
        <v>58</v>
      </c>
      <c r="B151" s="83" t="s">
        <v>50</v>
      </c>
      <c r="C151" s="129" t="s">
        <v>47</v>
      </c>
      <c r="D151" s="108" t="s">
        <v>262</v>
      </c>
      <c r="E151" s="129">
        <v>100</v>
      </c>
      <c r="F151" s="59">
        <f>'Ведомственная 19-20'!G139</f>
        <v>269098</v>
      </c>
      <c r="G151" s="59">
        <f>'Ведомственная 19-20'!H139</f>
        <v>269098</v>
      </c>
    </row>
    <row r="152" spans="1:7" ht="30.75">
      <c r="A152" s="161" t="s">
        <v>212</v>
      </c>
      <c r="B152" s="83" t="s">
        <v>50</v>
      </c>
      <c r="C152" s="129" t="s">
        <v>47</v>
      </c>
      <c r="D152" s="108" t="s">
        <v>262</v>
      </c>
      <c r="E152" s="129">
        <v>200</v>
      </c>
      <c r="F152" s="59">
        <f>'Ведомственная 19-20'!G140</f>
        <v>23102</v>
      </c>
      <c r="G152" s="59">
        <f>'Ведомственная 19-20'!H140</f>
        <v>23102</v>
      </c>
    </row>
    <row r="153" spans="1:7" ht="16.5">
      <c r="A153" s="211" t="s">
        <v>230</v>
      </c>
      <c r="B153" s="86" t="s">
        <v>50</v>
      </c>
      <c r="C153" s="86" t="s">
        <v>52</v>
      </c>
      <c r="D153" s="212"/>
      <c r="E153" s="130"/>
      <c r="F153" s="55">
        <f>F154</f>
        <v>5719282</v>
      </c>
      <c r="G153" s="55">
        <f>G154</f>
        <v>5913995</v>
      </c>
    </row>
    <row r="154" spans="1:7" ht="62.25">
      <c r="A154" s="128" t="s">
        <v>445</v>
      </c>
      <c r="B154" s="86" t="s">
        <v>50</v>
      </c>
      <c r="C154" s="86" t="s">
        <v>52</v>
      </c>
      <c r="D154" s="187" t="s">
        <v>574</v>
      </c>
      <c r="E154" s="130"/>
      <c r="F154" s="55">
        <f>F155</f>
        <v>5719282</v>
      </c>
      <c r="G154" s="55">
        <f>G155</f>
        <v>5913995</v>
      </c>
    </row>
    <row r="155" spans="1:7" ht="83.25" customHeight="1">
      <c r="A155" s="128" t="s">
        <v>446</v>
      </c>
      <c r="B155" s="86" t="s">
        <v>50</v>
      </c>
      <c r="C155" s="86" t="s">
        <v>52</v>
      </c>
      <c r="D155" s="187" t="s">
        <v>595</v>
      </c>
      <c r="E155" s="130"/>
      <c r="F155" s="55">
        <f>F156+F159</f>
        <v>5719282</v>
      </c>
      <c r="G155" s="55">
        <f>G156+G159</f>
        <v>5913995</v>
      </c>
    </row>
    <row r="156" spans="1:7" ht="62.25">
      <c r="A156" s="103" t="s">
        <v>263</v>
      </c>
      <c r="B156" s="86" t="s">
        <v>50</v>
      </c>
      <c r="C156" s="86" t="s">
        <v>52</v>
      </c>
      <c r="D156" s="213" t="s">
        <v>623</v>
      </c>
      <c r="E156" s="130"/>
      <c r="F156" s="55">
        <f>F157</f>
        <v>5594282</v>
      </c>
      <c r="G156" s="55">
        <f>G157</f>
        <v>5788995</v>
      </c>
    </row>
    <row r="157" spans="1:7" ht="33" customHeight="1">
      <c r="A157" s="128" t="s">
        <v>17</v>
      </c>
      <c r="B157" s="86" t="s">
        <v>50</v>
      </c>
      <c r="C157" s="86" t="s">
        <v>52</v>
      </c>
      <c r="D157" s="214" t="s">
        <v>264</v>
      </c>
      <c r="E157" s="130"/>
      <c r="F157" s="55">
        <f>F158</f>
        <v>5594282</v>
      </c>
      <c r="G157" s="55">
        <f>G158</f>
        <v>5788995</v>
      </c>
    </row>
    <row r="158" spans="1:7" ht="30.75">
      <c r="A158" s="161" t="s">
        <v>212</v>
      </c>
      <c r="B158" s="83" t="s">
        <v>50</v>
      </c>
      <c r="C158" s="83" t="s">
        <v>52</v>
      </c>
      <c r="D158" s="215" t="s">
        <v>264</v>
      </c>
      <c r="E158" s="129" t="s">
        <v>224</v>
      </c>
      <c r="F158" s="59">
        <f>'Ведомственная 19-20'!G146</f>
        <v>5594282</v>
      </c>
      <c r="G158" s="59">
        <f>'Ведомственная 19-20'!H146</f>
        <v>5788995</v>
      </c>
    </row>
    <row r="159" spans="1:7" ht="93">
      <c r="A159" s="128" t="s">
        <v>447</v>
      </c>
      <c r="B159" s="86" t="s">
        <v>50</v>
      </c>
      <c r="C159" s="86" t="s">
        <v>52</v>
      </c>
      <c r="D159" s="121" t="s">
        <v>594</v>
      </c>
      <c r="E159" s="104"/>
      <c r="F159" s="55">
        <f aca="true" t="shared" si="9" ref="F159:G161">F160</f>
        <v>125000</v>
      </c>
      <c r="G159" s="55">
        <f t="shared" si="9"/>
        <v>125000</v>
      </c>
    </row>
    <row r="160" spans="1:7" ht="46.5">
      <c r="A160" s="128" t="s">
        <v>170</v>
      </c>
      <c r="B160" s="86" t="s">
        <v>50</v>
      </c>
      <c r="C160" s="86" t="s">
        <v>52</v>
      </c>
      <c r="D160" s="90" t="s">
        <v>624</v>
      </c>
      <c r="E160" s="104"/>
      <c r="F160" s="55">
        <f t="shared" si="9"/>
        <v>125000</v>
      </c>
      <c r="G160" s="55">
        <f t="shared" si="9"/>
        <v>125000</v>
      </c>
    </row>
    <row r="161" spans="1:7" ht="30.75">
      <c r="A161" s="161" t="s">
        <v>171</v>
      </c>
      <c r="B161" s="83" t="s">
        <v>50</v>
      </c>
      <c r="C161" s="83" t="s">
        <v>52</v>
      </c>
      <c r="D161" s="108" t="s">
        <v>172</v>
      </c>
      <c r="E161" s="104"/>
      <c r="F161" s="59">
        <f t="shared" si="9"/>
        <v>125000</v>
      </c>
      <c r="G161" s="59">
        <f t="shared" si="9"/>
        <v>125000</v>
      </c>
    </row>
    <row r="162" spans="1:7" ht="30.75">
      <c r="A162" s="161" t="s">
        <v>212</v>
      </c>
      <c r="B162" s="83" t="s">
        <v>50</v>
      </c>
      <c r="C162" s="83" t="s">
        <v>52</v>
      </c>
      <c r="D162" s="108" t="s">
        <v>172</v>
      </c>
      <c r="E162" s="104">
        <v>200</v>
      </c>
      <c r="F162" s="59">
        <f>'Ведомственная 19-20'!G150</f>
        <v>125000</v>
      </c>
      <c r="G162" s="59">
        <f>'Ведомственная 19-20'!H150</f>
        <v>125000</v>
      </c>
    </row>
    <row r="163" spans="1:7" ht="15">
      <c r="A163" s="216" t="s">
        <v>162</v>
      </c>
      <c r="B163" s="217" t="s">
        <v>50</v>
      </c>
      <c r="C163" s="217" t="s">
        <v>56</v>
      </c>
      <c r="D163" s="73"/>
      <c r="E163" s="105"/>
      <c r="F163" s="55">
        <f>F164</f>
        <v>200000</v>
      </c>
      <c r="G163" s="55">
        <f>G164</f>
        <v>200000</v>
      </c>
    </row>
    <row r="164" spans="1:7" ht="30.75">
      <c r="A164" s="128" t="s">
        <v>163</v>
      </c>
      <c r="B164" s="217" t="s">
        <v>50</v>
      </c>
      <c r="C164" s="218" t="s">
        <v>56</v>
      </c>
      <c r="D164" s="90" t="s">
        <v>575</v>
      </c>
      <c r="E164" s="105"/>
      <c r="F164" s="55">
        <f>F169+F165</f>
        <v>200000</v>
      </c>
      <c r="G164" s="55">
        <f>G169+G165</f>
        <v>200000</v>
      </c>
    </row>
    <row r="165" spans="1:7" ht="46.5">
      <c r="A165" s="128" t="s">
        <v>27</v>
      </c>
      <c r="B165" s="217" t="s">
        <v>50</v>
      </c>
      <c r="C165" s="218" t="s">
        <v>56</v>
      </c>
      <c r="D165" s="90" t="s">
        <v>593</v>
      </c>
      <c r="E165" s="105"/>
      <c r="F165" s="55">
        <f aca="true" t="shared" si="10" ref="F165:G167">F166</f>
        <v>42000</v>
      </c>
      <c r="G165" s="55">
        <f t="shared" si="10"/>
        <v>42000</v>
      </c>
    </row>
    <row r="166" spans="1:7" ht="30.75">
      <c r="A166" s="128" t="s">
        <v>28</v>
      </c>
      <c r="B166" s="217" t="s">
        <v>50</v>
      </c>
      <c r="C166" s="217" t="s">
        <v>56</v>
      </c>
      <c r="D166" s="213" t="s">
        <v>625</v>
      </c>
      <c r="E166" s="105"/>
      <c r="F166" s="55">
        <f t="shared" si="10"/>
        <v>42000</v>
      </c>
      <c r="G166" s="55">
        <f t="shared" si="10"/>
        <v>42000</v>
      </c>
    </row>
    <row r="167" spans="1:7" ht="46.5">
      <c r="A167" s="161" t="s">
        <v>29</v>
      </c>
      <c r="B167" s="217" t="s">
        <v>50</v>
      </c>
      <c r="C167" s="218" t="s">
        <v>56</v>
      </c>
      <c r="D167" s="219" t="s">
        <v>30</v>
      </c>
      <c r="E167" s="105"/>
      <c r="F167" s="55">
        <f t="shared" si="10"/>
        <v>42000</v>
      </c>
      <c r="G167" s="55">
        <f t="shared" si="10"/>
        <v>42000</v>
      </c>
    </row>
    <row r="168" spans="1:7" ht="30.75">
      <c r="A168" s="161" t="s">
        <v>212</v>
      </c>
      <c r="B168" s="220" t="s">
        <v>50</v>
      </c>
      <c r="C168" s="220" t="s">
        <v>56</v>
      </c>
      <c r="D168" s="219" t="s">
        <v>30</v>
      </c>
      <c r="E168" s="104">
        <v>200</v>
      </c>
      <c r="F168" s="59">
        <f>'Ведомственная 19-20'!G156</f>
        <v>42000</v>
      </c>
      <c r="G168" s="59">
        <f>'Ведомственная 19-20'!H156</f>
        <v>42000</v>
      </c>
    </row>
    <row r="169" spans="1:7" ht="62.25">
      <c r="A169" s="128" t="s">
        <v>168</v>
      </c>
      <c r="B169" s="217" t="s">
        <v>50</v>
      </c>
      <c r="C169" s="218" t="s">
        <v>56</v>
      </c>
      <c r="D169" s="213" t="s">
        <v>592</v>
      </c>
      <c r="E169" s="104"/>
      <c r="F169" s="55">
        <f>F170+F173</f>
        <v>158000</v>
      </c>
      <c r="G169" s="55">
        <f>G170+G173</f>
        <v>158000</v>
      </c>
    </row>
    <row r="170" spans="1:7" ht="30.75">
      <c r="A170" s="221" t="s">
        <v>416</v>
      </c>
      <c r="B170" s="222" t="s">
        <v>50</v>
      </c>
      <c r="C170" s="222" t="s">
        <v>56</v>
      </c>
      <c r="D170" s="213" t="s">
        <v>626</v>
      </c>
      <c r="E170" s="223"/>
      <c r="F170" s="224">
        <f>F171</f>
        <v>130000</v>
      </c>
      <c r="G170" s="224">
        <f>G171</f>
        <v>130000</v>
      </c>
    </row>
    <row r="171" spans="1:7" ht="46.5">
      <c r="A171" s="161" t="s">
        <v>29</v>
      </c>
      <c r="B171" s="126" t="s">
        <v>50</v>
      </c>
      <c r="C171" s="126" t="s">
        <v>56</v>
      </c>
      <c r="D171" s="92" t="s">
        <v>169</v>
      </c>
      <c r="E171" s="104"/>
      <c r="F171" s="59">
        <f>F172</f>
        <v>130000</v>
      </c>
      <c r="G171" s="59">
        <f>G172</f>
        <v>130000</v>
      </c>
    </row>
    <row r="172" spans="1:7" ht="30.75">
      <c r="A172" s="225" t="s">
        <v>212</v>
      </c>
      <c r="B172" s="226" t="s">
        <v>50</v>
      </c>
      <c r="C172" s="226" t="s">
        <v>56</v>
      </c>
      <c r="D172" s="92" t="s">
        <v>169</v>
      </c>
      <c r="E172" s="227">
        <v>200</v>
      </c>
      <c r="F172" s="199">
        <f>'Ведомственная 19-20'!G160</f>
        <v>130000</v>
      </c>
      <c r="G172" s="199">
        <f>'Ведомственная 19-20'!H160</f>
        <v>130000</v>
      </c>
    </row>
    <row r="173" spans="1:7" ht="108.75">
      <c r="A173" s="285" t="s">
        <v>545</v>
      </c>
      <c r="B173" s="125" t="s">
        <v>50</v>
      </c>
      <c r="C173" s="125" t="s">
        <v>56</v>
      </c>
      <c r="D173" s="90" t="s">
        <v>627</v>
      </c>
      <c r="E173" s="105"/>
      <c r="F173" s="224">
        <f>F174</f>
        <v>28000</v>
      </c>
      <c r="G173" s="224">
        <f>G174</f>
        <v>28000</v>
      </c>
    </row>
    <row r="174" spans="1:7" ht="46.5">
      <c r="A174" s="93" t="s">
        <v>29</v>
      </c>
      <c r="B174" s="126" t="s">
        <v>50</v>
      </c>
      <c r="C174" s="126" t="s">
        <v>56</v>
      </c>
      <c r="D174" s="92" t="s">
        <v>546</v>
      </c>
      <c r="E174" s="104"/>
      <c r="F174" s="199">
        <f>F175</f>
        <v>28000</v>
      </c>
      <c r="G174" s="199">
        <f>G175</f>
        <v>28000</v>
      </c>
    </row>
    <row r="175" spans="1:7" ht="30.75">
      <c r="A175" s="127" t="s">
        <v>212</v>
      </c>
      <c r="B175" s="126" t="s">
        <v>50</v>
      </c>
      <c r="C175" s="126" t="s">
        <v>56</v>
      </c>
      <c r="D175" s="92" t="s">
        <v>546</v>
      </c>
      <c r="E175" s="104">
        <v>200</v>
      </c>
      <c r="F175" s="199">
        <f>'Ведомственная 19-20'!G163</f>
        <v>28000</v>
      </c>
      <c r="G175" s="199">
        <f>'Ведомственная 19-20'!H163</f>
        <v>28000</v>
      </c>
    </row>
    <row r="176" spans="1:7" ht="15">
      <c r="A176" s="85" t="s">
        <v>662</v>
      </c>
      <c r="B176" s="117" t="s">
        <v>663</v>
      </c>
      <c r="C176" s="83"/>
      <c r="D176" s="92"/>
      <c r="E176" s="104"/>
      <c r="F176" s="224">
        <f aca="true" t="shared" si="11" ref="F176:G181">F177</f>
        <v>100000</v>
      </c>
      <c r="G176" s="224">
        <f t="shared" si="11"/>
        <v>0</v>
      </c>
    </row>
    <row r="177" spans="1:7" ht="15">
      <c r="A177" s="85" t="s">
        <v>664</v>
      </c>
      <c r="B177" s="117" t="s">
        <v>663</v>
      </c>
      <c r="C177" s="130" t="s">
        <v>48</v>
      </c>
      <c r="D177" s="92"/>
      <c r="E177" s="104"/>
      <c r="F177" s="224">
        <f t="shared" si="11"/>
        <v>100000</v>
      </c>
      <c r="G177" s="224">
        <f t="shared" si="11"/>
        <v>0</v>
      </c>
    </row>
    <row r="178" spans="1:7" ht="46.5">
      <c r="A178" s="128" t="s">
        <v>666</v>
      </c>
      <c r="B178" s="117" t="s">
        <v>663</v>
      </c>
      <c r="C178" s="130" t="s">
        <v>48</v>
      </c>
      <c r="D178" s="95" t="s">
        <v>670</v>
      </c>
      <c r="E178" s="104"/>
      <c r="F178" s="224">
        <f t="shared" si="11"/>
        <v>100000</v>
      </c>
      <c r="G178" s="224">
        <f t="shared" si="11"/>
        <v>0</v>
      </c>
    </row>
    <row r="179" spans="1:7" ht="93">
      <c r="A179" s="128" t="s">
        <v>667</v>
      </c>
      <c r="B179" s="117" t="s">
        <v>663</v>
      </c>
      <c r="C179" s="130" t="s">
        <v>48</v>
      </c>
      <c r="D179" s="95" t="s">
        <v>671</v>
      </c>
      <c r="E179" s="104"/>
      <c r="F179" s="224">
        <f t="shared" si="11"/>
        <v>100000</v>
      </c>
      <c r="G179" s="224">
        <f t="shared" si="11"/>
        <v>0</v>
      </c>
    </row>
    <row r="180" spans="1:7" ht="46.5">
      <c r="A180" s="128" t="s">
        <v>665</v>
      </c>
      <c r="B180" s="117" t="s">
        <v>663</v>
      </c>
      <c r="C180" s="130" t="s">
        <v>48</v>
      </c>
      <c r="D180" s="95" t="s">
        <v>672</v>
      </c>
      <c r="E180" s="104"/>
      <c r="F180" s="224">
        <f t="shared" si="11"/>
        <v>100000</v>
      </c>
      <c r="G180" s="224">
        <f t="shared" si="11"/>
        <v>0</v>
      </c>
    </row>
    <row r="181" spans="1:7" ht="53.25" customHeight="1">
      <c r="A181" s="128" t="s">
        <v>669</v>
      </c>
      <c r="B181" s="117" t="s">
        <v>663</v>
      </c>
      <c r="C181" s="130" t="s">
        <v>48</v>
      </c>
      <c r="D181" s="95" t="s">
        <v>674</v>
      </c>
      <c r="E181" s="130"/>
      <c r="F181" s="224">
        <f t="shared" si="11"/>
        <v>100000</v>
      </c>
      <c r="G181" s="224">
        <f t="shared" si="11"/>
        <v>0</v>
      </c>
    </row>
    <row r="182" spans="1:7" ht="15">
      <c r="A182" s="102" t="s">
        <v>358</v>
      </c>
      <c r="B182" s="118" t="s">
        <v>663</v>
      </c>
      <c r="C182" s="129" t="s">
        <v>48</v>
      </c>
      <c r="D182" s="115" t="s">
        <v>674</v>
      </c>
      <c r="E182" s="129" t="s">
        <v>668</v>
      </c>
      <c r="F182" s="59">
        <f>'Ведомственная 19-20'!G170</f>
        <v>100000</v>
      </c>
      <c r="G182" s="59">
        <f>'Ведомственная 19-20'!H170</f>
        <v>0</v>
      </c>
    </row>
    <row r="183" spans="1:7" ht="15">
      <c r="A183" s="85" t="s">
        <v>183</v>
      </c>
      <c r="B183" s="117" t="s">
        <v>54</v>
      </c>
      <c r="C183" s="130"/>
      <c r="D183" s="121"/>
      <c r="E183" s="156" t="s">
        <v>411</v>
      </c>
      <c r="F183" s="55">
        <f>F184+F192+F217+F236+F210</f>
        <v>169327388</v>
      </c>
      <c r="G183" s="55">
        <f>G184+G192+G217+G236+G210</f>
        <v>184288767</v>
      </c>
    </row>
    <row r="184" spans="1:7" ht="15">
      <c r="A184" s="229" t="s">
        <v>34</v>
      </c>
      <c r="B184" s="86" t="s">
        <v>54</v>
      </c>
      <c r="C184" s="130" t="s">
        <v>47</v>
      </c>
      <c r="D184" s="121"/>
      <c r="E184" s="156"/>
      <c r="F184" s="55">
        <f aca="true" t="shared" si="12" ref="F184:G186">F185</f>
        <v>9196177</v>
      </c>
      <c r="G184" s="55">
        <f t="shared" si="12"/>
        <v>9196177</v>
      </c>
    </row>
    <row r="185" spans="1:7" ht="30.75">
      <c r="A185" s="160" t="s">
        <v>448</v>
      </c>
      <c r="B185" s="86" t="s">
        <v>54</v>
      </c>
      <c r="C185" s="130" t="s">
        <v>47</v>
      </c>
      <c r="D185" s="121" t="s">
        <v>576</v>
      </c>
      <c r="E185" s="156"/>
      <c r="F185" s="55">
        <f t="shared" si="12"/>
        <v>9196177</v>
      </c>
      <c r="G185" s="55">
        <f t="shared" si="12"/>
        <v>9196177</v>
      </c>
    </row>
    <row r="186" spans="1:7" ht="62.25">
      <c r="A186" s="160" t="s">
        <v>449</v>
      </c>
      <c r="B186" s="86" t="s">
        <v>54</v>
      </c>
      <c r="C186" s="130" t="s">
        <v>47</v>
      </c>
      <c r="D186" s="121" t="s">
        <v>584</v>
      </c>
      <c r="E186" s="156"/>
      <c r="F186" s="55">
        <f t="shared" si="12"/>
        <v>9196177</v>
      </c>
      <c r="G186" s="55">
        <f t="shared" si="12"/>
        <v>9196177</v>
      </c>
    </row>
    <row r="187" spans="1:7" ht="30.75">
      <c r="A187" s="103" t="s">
        <v>304</v>
      </c>
      <c r="B187" s="86" t="s">
        <v>54</v>
      </c>
      <c r="C187" s="130" t="s">
        <v>47</v>
      </c>
      <c r="D187" s="90" t="s">
        <v>628</v>
      </c>
      <c r="E187" s="156"/>
      <c r="F187" s="55">
        <f>F188+F190</f>
        <v>9196177</v>
      </c>
      <c r="G187" s="55">
        <f>G188+G190</f>
        <v>9196177</v>
      </c>
    </row>
    <row r="188" spans="1:7" ht="108.75">
      <c r="A188" s="230" t="s">
        <v>282</v>
      </c>
      <c r="B188" s="86" t="s">
        <v>54</v>
      </c>
      <c r="C188" s="130" t="s">
        <v>47</v>
      </c>
      <c r="D188" s="197" t="s">
        <v>305</v>
      </c>
      <c r="E188" s="156"/>
      <c r="F188" s="55">
        <f>F189</f>
        <v>3981213</v>
      </c>
      <c r="G188" s="55">
        <f>G189</f>
        <v>3981213</v>
      </c>
    </row>
    <row r="189" spans="1:7" ht="30.75">
      <c r="A189" s="161" t="s">
        <v>59</v>
      </c>
      <c r="B189" s="83" t="s">
        <v>54</v>
      </c>
      <c r="C189" s="129" t="s">
        <v>47</v>
      </c>
      <c r="D189" s="168" t="s">
        <v>305</v>
      </c>
      <c r="E189" s="129">
        <v>600</v>
      </c>
      <c r="F189" s="59">
        <f>'Ведомственная 19-20'!G286</f>
        <v>3981213</v>
      </c>
      <c r="G189" s="59">
        <f>'Ведомственная 19-20'!H286</f>
        <v>3981213</v>
      </c>
    </row>
    <row r="190" spans="1:7" ht="30.75">
      <c r="A190" s="128" t="s">
        <v>219</v>
      </c>
      <c r="B190" s="86" t="s">
        <v>54</v>
      </c>
      <c r="C190" s="130" t="s">
        <v>47</v>
      </c>
      <c r="D190" s="189" t="s">
        <v>306</v>
      </c>
      <c r="E190" s="156" t="s">
        <v>411</v>
      </c>
      <c r="F190" s="55">
        <f>F191</f>
        <v>5214964</v>
      </c>
      <c r="G190" s="55">
        <f>G191</f>
        <v>5214964</v>
      </c>
    </row>
    <row r="191" spans="1:7" ht="30.75">
      <c r="A191" s="161" t="s">
        <v>59</v>
      </c>
      <c r="B191" s="83" t="s">
        <v>54</v>
      </c>
      <c r="C191" s="129" t="s">
        <v>47</v>
      </c>
      <c r="D191" s="162" t="s">
        <v>306</v>
      </c>
      <c r="E191" s="129">
        <v>600</v>
      </c>
      <c r="F191" s="59">
        <f>'Ведомственная 19-20'!G288</f>
        <v>5214964</v>
      </c>
      <c r="G191" s="59">
        <f>'Ведомственная 19-20'!H288</f>
        <v>5214964</v>
      </c>
    </row>
    <row r="192" spans="1:7" ht="15">
      <c r="A192" s="128" t="s">
        <v>336</v>
      </c>
      <c r="B192" s="86" t="s">
        <v>54</v>
      </c>
      <c r="C192" s="130" t="s">
        <v>48</v>
      </c>
      <c r="D192" s="156"/>
      <c r="E192" s="156"/>
      <c r="F192" s="55">
        <f>F193</f>
        <v>149756456</v>
      </c>
      <c r="G192" s="55">
        <f>G193</f>
        <v>164717835</v>
      </c>
    </row>
    <row r="193" spans="1:7" ht="30.75">
      <c r="A193" s="160" t="s">
        <v>448</v>
      </c>
      <c r="B193" s="86" t="s">
        <v>54</v>
      </c>
      <c r="C193" s="130" t="s">
        <v>48</v>
      </c>
      <c r="D193" s="121" t="s">
        <v>576</v>
      </c>
      <c r="E193" s="156"/>
      <c r="F193" s="55">
        <f>F194</f>
        <v>149756456</v>
      </c>
      <c r="G193" s="55">
        <f>G194</f>
        <v>164717835</v>
      </c>
    </row>
    <row r="194" spans="1:7" ht="62.25">
      <c r="A194" s="160" t="s">
        <v>449</v>
      </c>
      <c r="B194" s="86" t="s">
        <v>54</v>
      </c>
      <c r="C194" s="130" t="s">
        <v>48</v>
      </c>
      <c r="D194" s="121" t="s">
        <v>584</v>
      </c>
      <c r="E194" s="156" t="s">
        <v>411</v>
      </c>
      <c r="F194" s="55">
        <f>F195+F204+F207</f>
        <v>149756456</v>
      </c>
      <c r="G194" s="55">
        <f>G195+G204+G207</f>
        <v>164717835</v>
      </c>
    </row>
    <row r="195" spans="1:7" ht="15">
      <c r="A195" s="103" t="s">
        <v>307</v>
      </c>
      <c r="B195" s="86" t="s">
        <v>54</v>
      </c>
      <c r="C195" s="130" t="s">
        <v>48</v>
      </c>
      <c r="D195" s="189" t="s">
        <v>629</v>
      </c>
      <c r="E195" s="156"/>
      <c r="F195" s="55">
        <f>F196+F198+F200+F202</f>
        <v>145779815</v>
      </c>
      <c r="G195" s="55">
        <f>G196+G198+G200+G202</f>
        <v>160741194</v>
      </c>
    </row>
    <row r="196" spans="1:7" ht="108.75">
      <c r="A196" s="231" t="s">
        <v>206</v>
      </c>
      <c r="B196" s="173" t="s">
        <v>54</v>
      </c>
      <c r="C196" s="174" t="s">
        <v>48</v>
      </c>
      <c r="D196" s="175" t="s">
        <v>308</v>
      </c>
      <c r="E196" s="176" t="s">
        <v>411</v>
      </c>
      <c r="F196" s="171">
        <f>F197</f>
        <v>118595641</v>
      </c>
      <c r="G196" s="171">
        <f>G197</f>
        <v>133557020</v>
      </c>
    </row>
    <row r="197" spans="1:7" ht="30.75">
      <c r="A197" s="161" t="s">
        <v>59</v>
      </c>
      <c r="B197" s="83" t="s">
        <v>54</v>
      </c>
      <c r="C197" s="129" t="s">
        <v>48</v>
      </c>
      <c r="D197" s="177" t="s">
        <v>308</v>
      </c>
      <c r="E197" s="129">
        <v>600</v>
      </c>
      <c r="F197" s="59">
        <f>'Ведомственная 19-20'!G294</f>
        <v>118595641</v>
      </c>
      <c r="G197" s="59">
        <f>'Ведомственная 19-20'!H294</f>
        <v>133557020</v>
      </c>
    </row>
    <row r="198" spans="1:7" ht="30.75">
      <c r="A198" s="128" t="s">
        <v>417</v>
      </c>
      <c r="B198" s="86" t="s">
        <v>54</v>
      </c>
      <c r="C198" s="130" t="s">
        <v>48</v>
      </c>
      <c r="D198" s="197" t="s">
        <v>309</v>
      </c>
      <c r="E198" s="156" t="s">
        <v>411</v>
      </c>
      <c r="F198" s="55">
        <f>F199</f>
        <v>1050658</v>
      </c>
      <c r="G198" s="55">
        <f>G199</f>
        <v>1050658</v>
      </c>
    </row>
    <row r="199" spans="1:7" ht="30.75">
      <c r="A199" s="161" t="s">
        <v>59</v>
      </c>
      <c r="B199" s="83" t="s">
        <v>54</v>
      </c>
      <c r="C199" s="129" t="s">
        <v>48</v>
      </c>
      <c r="D199" s="168" t="s">
        <v>309</v>
      </c>
      <c r="E199" s="129">
        <v>600</v>
      </c>
      <c r="F199" s="59">
        <f>'Ведомственная 19-20'!G296</f>
        <v>1050658</v>
      </c>
      <c r="G199" s="59">
        <f>'Ведомственная 19-20'!H296</f>
        <v>1050658</v>
      </c>
    </row>
    <row r="200" spans="1:7" ht="30.75">
      <c r="A200" s="172" t="s">
        <v>219</v>
      </c>
      <c r="B200" s="86" t="s">
        <v>54</v>
      </c>
      <c r="C200" s="130" t="s">
        <v>48</v>
      </c>
      <c r="D200" s="189" t="s">
        <v>310</v>
      </c>
      <c r="E200" s="156"/>
      <c r="F200" s="55">
        <f>F201</f>
        <v>26063516</v>
      </c>
      <c r="G200" s="55">
        <f>G201</f>
        <v>26063516</v>
      </c>
    </row>
    <row r="201" spans="1:7" ht="30.75">
      <c r="A201" s="161" t="s">
        <v>59</v>
      </c>
      <c r="B201" s="83" t="s">
        <v>54</v>
      </c>
      <c r="C201" s="129" t="s">
        <v>48</v>
      </c>
      <c r="D201" s="162" t="s">
        <v>310</v>
      </c>
      <c r="E201" s="129">
        <v>600</v>
      </c>
      <c r="F201" s="59">
        <f>'Ведомственная 19-20'!G298</f>
        <v>26063516</v>
      </c>
      <c r="G201" s="59">
        <f>'Ведомственная 19-20'!H298</f>
        <v>26063516</v>
      </c>
    </row>
    <row r="202" spans="1:7" ht="30.75">
      <c r="A202" s="128" t="s">
        <v>5</v>
      </c>
      <c r="B202" s="86" t="s">
        <v>54</v>
      </c>
      <c r="C202" s="86" t="s">
        <v>48</v>
      </c>
      <c r="D202" s="87" t="s">
        <v>6</v>
      </c>
      <c r="E202" s="98"/>
      <c r="F202" s="55">
        <f>F203</f>
        <v>70000</v>
      </c>
      <c r="G202" s="55">
        <f>G203</f>
        <v>70000</v>
      </c>
    </row>
    <row r="203" spans="1:7" ht="30.75">
      <c r="A203" s="161" t="s">
        <v>59</v>
      </c>
      <c r="B203" s="83" t="s">
        <v>54</v>
      </c>
      <c r="C203" s="83" t="s">
        <v>48</v>
      </c>
      <c r="D203" s="84" t="s">
        <v>6</v>
      </c>
      <c r="E203" s="94">
        <v>600</v>
      </c>
      <c r="F203" s="59">
        <f>'Ведомственная 19-20'!G300</f>
        <v>70000</v>
      </c>
      <c r="G203" s="59">
        <f>'Ведомственная 19-20'!H300</f>
        <v>70000</v>
      </c>
    </row>
    <row r="204" spans="1:7" ht="30.75">
      <c r="A204" s="103" t="s">
        <v>313</v>
      </c>
      <c r="B204" s="86" t="s">
        <v>54</v>
      </c>
      <c r="C204" s="130" t="s">
        <v>48</v>
      </c>
      <c r="D204" s="232" t="s">
        <v>630</v>
      </c>
      <c r="E204" s="129"/>
      <c r="F204" s="55">
        <f>F205</f>
        <v>2159451</v>
      </c>
      <c r="G204" s="55">
        <f>G205</f>
        <v>2159451</v>
      </c>
    </row>
    <row r="205" spans="1:7" ht="69" customHeight="1">
      <c r="A205" s="103" t="s">
        <v>656</v>
      </c>
      <c r="B205" s="86" t="s">
        <v>54</v>
      </c>
      <c r="C205" s="130" t="s">
        <v>48</v>
      </c>
      <c r="D205" s="232" t="s">
        <v>15</v>
      </c>
      <c r="E205" s="156" t="s">
        <v>411</v>
      </c>
      <c r="F205" s="55">
        <f>F206</f>
        <v>2159451</v>
      </c>
      <c r="G205" s="55">
        <f>G206</f>
        <v>2159451</v>
      </c>
    </row>
    <row r="206" spans="1:7" ht="30.75">
      <c r="A206" s="161" t="s">
        <v>59</v>
      </c>
      <c r="B206" s="83" t="s">
        <v>54</v>
      </c>
      <c r="C206" s="129" t="s">
        <v>48</v>
      </c>
      <c r="D206" s="233" t="s">
        <v>15</v>
      </c>
      <c r="E206" s="129">
        <v>600</v>
      </c>
      <c r="F206" s="59">
        <f>'Ведомственная 19-20'!G303</f>
        <v>2159451</v>
      </c>
      <c r="G206" s="59">
        <f>'Ведомственная 19-20'!H303</f>
        <v>2159451</v>
      </c>
    </row>
    <row r="207" spans="1:7" ht="30.75">
      <c r="A207" s="103" t="s">
        <v>314</v>
      </c>
      <c r="B207" s="86" t="s">
        <v>54</v>
      </c>
      <c r="C207" s="130" t="s">
        <v>48</v>
      </c>
      <c r="D207" s="232" t="s">
        <v>631</v>
      </c>
      <c r="E207" s="130"/>
      <c r="F207" s="55">
        <f>F208</f>
        <v>1817190</v>
      </c>
      <c r="G207" s="55">
        <f>G208</f>
        <v>1817190</v>
      </c>
    </row>
    <row r="208" spans="1:7" ht="36.75" customHeight="1">
      <c r="A208" s="103" t="s">
        <v>315</v>
      </c>
      <c r="B208" s="86" t="s">
        <v>54</v>
      </c>
      <c r="C208" s="130" t="s">
        <v>48</v>
      </c>
      <c r="D208" s="90" t="s">
        <v>316</v>
      </c>
      <c r="E208" s="156" t="s">
        <v>411</v>
      </c>
      <c r="F208" s="55">
        <f>F209</f>
        <v>1817190</v>
      </c>
      <c r="G208" s="55">
        <f>G209</f>
        <v>1817190</v>
      </c>
    </row>
    <row r="209" spans="1:7" ht="30.75">
      <c r="A209" s="161" t="s">
        <v>59</v>
      </c>
      <c r="B209" s="83" t="s">
        <v>54</v>
      </c>
      <c r="C209" s="129" t="s">
        <v>48</v>
      </c>
      <c r="D209" s="92" t="s">
        <v>316</v>
      </c>
      <c r="E209" s="129">
        <v>600</v>
      </c>
      <c r="F209" s="59">
        <f>'Ведомственная 19-20'!G306</f>
        <v>1817190</v>
      </c>
      <c r="G209" s="59">
        <f>'Ведомственная 19-20'!H306</f>
        <v>1817190</v>
      </c>
    </row>
    <row r="210" spans="1:7" ht="15">
      <c r="A210" s="85" t="s">
        <v>356</v>
      </c>
      <c r="B210" s="86" t="s">
        <v>54</v>
      </c>
      <c r="C210" s="206" t="s">
        <v>49</v>
      </c>
      <c r="D210" s="92"/>
      <c r="E210" s="228"/>
      <c r="F210" s="171">
        <f aca="true" t="shared" si="13" ref="F210:G213">F211</f>
        <v>3774489</v>
      </c>
      <c r="G210" s="171">
        <f t="shared" si="13"/>
        <v>3774489</v>
      </c>
    </row>
    <row r="211" spans="1:7" ht="35.25" customHeight="1">
      <c r="A211" s="160" t="s">
        <v>448</v>
      </c>
      <c r="B211" s="86" t="s">
        <v>54</v>
      </c>
      <c r="C211" s="206" t="s">
        <v>49</v>
      </c>
      <c r="D211" s="121" t="s">
        <v>576</v>
      </c>
      <c r="E211" s="228"/>
      <c r="F211" s="171">
        <f t="shared" si="13"/>
        <v>3774489</v>
      </c>
      <c r="G211" s="171">
        <f t="shared" si="13"/>
        <v>3774489</v>
      </c>
    </row>
    <row r="212" spans="1:7" ht="62.25">
      <c r="A212" s="205" t="s">
        <v>450</v>
      </c>
      <c r="B212" s="86" t="s">
        <v>54</v>
      </c>
      <c r="C212" s="206" t="s">
        <v>49</v>
      </c>
      <c r="D212" s="121" t="s">
        <v>591</v>
      </c>
      <c r="E212" s="176" t="s">
        <v>411</v>
      </c>
      <c r="F212" s="171">
        <f t="shared" si="13"/>
        <v>3774489</v>
      </c>
      <c r="G212" s="171">
        <f t="shared" si="13"/>
        <v>3774489</v>
      </c>
    </row>
    <row r="213" spans="1:7" ht="30.75">
      <c r="A213" s="234" t="s">
        <v>317</v>
      </c>
      <c r="B213" s="173" t="s">
        <v>54</v>
      </c>
      <c r="C213" s="206" t="s">
        <v>49</v>
      </c>
      <c r="D213" s="213" t="s">
        <v>632</v>
      </c>
      <c r="E213" s="176"/>
      <c r="F213" s="171">
        <f t="shared" si="13"/>
        <v>3774489</v>
      </c>
      <c r="G213" s="171">
        <f t="shared" si="13"/>
        <v>3774489</v>
      </c>
    </row>
    <row r="214" spans="1:7" ht="30.75">
      <c r="A214" s="128" t="s">
        <v>219</v>
      </c>
      <c r="B214" s="86" t="s">
        <v>54</v>
      </c>
      <c r="C214" s="206" t="s">
        <v>49</v>
      </c>
      <c r="D214" s="189" t="s">
        <v>318</v>
      </c>
      <c r="E214" s="156"/>
      <c r="F214" s="55">
        <f>F215+F216</f>
        <v>3774489</v>
      </c>
      <c r="G214" s="55">
        <f>G215+G216</f>
        <v>3774489</v>
      </c>
    </row>
    <row r="215" spans="1:7" ht="62.25">
      <c r="A215" s="180" t="s">
        <v>58</v>
      </c>
      <c r="B215" s="83" t="s">
        <v>54</v>
      </c>
      <c r="C215" s="235" t="s">
        <v>49</v>
      </c>
      <c r="D215" s="162" t="s">
        <v>318</v>
      </c>
      <c r="E215" s="129">
        <v>100</v>
      </c>
      <c r="F215" s="59">
        <f>'Ведомственная 19-20'!G312</f>
        <v>3658570</v>
      </c>
      <c r="G215" s="59">
        <f>'Ведомственная 19-20'!H312</f>
        <v>3658570</v>
      </c>
    </row>
    <row r="216" spans="1:7" ht="30.75">
      <c r="A216" s="93" t="s">
        <v>212</v>
      </c>
      <c r="B216" s="83" t="s">
        <v>54</v>
      </c>
      <c r="C216" s="235" t="s">
        <v>49</v>
      </c>
      <c r="D216" s="162" t="s">
        <v>318</v>
      </c>
      <c r="E216" s="129">
        <v>200</v>
      </c>
      <c r="F216" s="59">
        <f>'Ведомственная 19-20'!G313</f>
        <v>115919</v>
      </c>
      <c r="G216" s="59">
        <f>'Ведомственная 19-20'!H313</f>
        <v>115919</v>
      </c>
    </row>
    <row r="217" spans="1:7" ht="15">
      <c r="A217" s="128" t="s">
        <v>365</v>
      </c>
      <c r="B217" s="86" t="s">
        <v>54</v>
      </c>
      <c r="C217" s="130" t="s">
        <v>54</v>
      </c>
      <c r="D217" s="156" t="s">
        <v>411</v>
      </c>
      <c r="E217" s="156" t="s">
        <v>411</v>
      </c>
      <c r="F217" s="55">
        <f>F218</f>
        <v>1767800</v>
      </c>
      <c r="G217" s="55">
        <f>G218</f>
        <v>1767800</v>
      </c>
    </row>
    <row r="218" spans="1:7" ht="66" customHeight="1">
      <c r="A218" s="167" t="s">
        <v>451</v>
      </c>
      <c r="B218" s="86" t="s">
        <v>54</v>
      </c>
      <c r="C218" s="130" t="s">
        <v>54</v>
      </c>
      <c r="D218" s="121" t="s">
        <v>577</v>
      </c>
      <c r="E218" s="156" t="s">
        <v>411</v>
      </c>
      <c r="F218" s="55">
        <f>F219+F227</f>
        <v>1767800</v>
      </c>
      <c r="G218" s="55">
        <f>G219+G227</f>
        <v>1767800</v>
      </c>
    </row>
    <row r="219" spans="1:7" ht="93">
      <c r="A219" s="128" t="s">
        <v>452</v>
      </c>
      <c r="B219" s="86" t="s">
        <v>54</v>
      </c>
      <c r="C219" s="130" t="s">
        <v>54</v>
      </c>
      <c r="D219" s="121" t="s">
        <v>590</v>
      </c>
      <c r="E219" s="156" t="s">
        <v>411</v>
      </c>
      <c r="F219" s="55">
        <f>F220+F224</f>
        <v>137000</v>
      </c>
      <c r="G219" s="55">
        <f>G220+G224</f>
        <v>137000</v>
      </c>
    </row>
    <row r="220" spans="1:7" ht="34.5" customHeight="1">
      <c r="A220" s="103" t="s">
        <v>265</v>
      </c>
      <c r="B220" s="86" t="s">
        <v>54</v>
      </c>
      <c r="C220" s="130" t="s">
        <v>54</v>
      </c>
      <c r="D220" s="175" t="s">
        <v>633</v>
      </c>
      <c r="E220" s="156"/>
      <c r="F220" s="55">
        <f>F221</f>
        <v>85000</v>
      </c>
      <c r="G220" s="55">
        <f>G221</f>
        <v>85000</v>
      </c>
    </row>
    <row r="221" spans="1:7" ht="15">
      <c r="A221" s="128" t="s">
        <v>25</v>
      </c>
      <c r="B221" s="86" t="s">
        <v>54</v>
      </c>
      <c r="C221" s="130" t="s">
        <v>54</v>
      </c>
      <c r="D221" s="197" t="s">
        <v>266</v>
      </c>
      <c r="E221" s="156"/>
      <c r="F221" s="55">
        <f>F222+F223</f>
        <v>85000</v>
      </c>
      <c r="G221" s="55">
        <f>G222+G223</f>
        <v>85000</v>
      </c>
    </row>
    <row r="222" spans="1:7" ht="30.75">
      <c r="A222" s="161" t="s">
        <v>212</v>
      </c>
      <c r="B222" s="83" t="s">
        <v>54</v>
      </c>
      <c r="C222" s="129" t="s">
        <v>54</v>
      </c>
      <c r="D222" s="168" t="s">
        <v>266</v>
      </c>
      <c r="E222" s="129">
        <v>200</v>
      </c>
      <c r="F222" s="59">
        <f>'Ведомственная 19-20'!G177</f>
        <v>50000</v>
      </c>
      <c r="G222" s="59">
        <f>'Ведомственная 19-20'!H177</f>
        <v>50000</v>
      </c>
    </row>
    <row r="223" spans="1:7" ht="15">
      <c r="A223" s="161" t="s">
        <v>359</v>
      </c>
      <c r="B223" s="83" t="s">
        <v>54</v>
      </c>
      <c r="C223" s="129" t="s">
        <v>54</v>
      </c>
      <c r="D223" s="182" t="s">
        <v>266</v>
      </c>
      <c r="E223" s="129">
        <v>300</v>
      </c>
      <c r="F223" s="59">
        <f>'Ведомственная 19-20'!G178</f>
        <v>35000</v>
      </c>
      <c r="G223" s="59">
        <f>'Ведомственная 19-20'!H178</f>
        <v>35000</v>
      </c>
    </row>
    <row r="224" spans="1:7" ht="62.25">
      <c r="A224" s="103" t="s">
        <v>67</v>
      </c>
      <c r="B224" s="86" t="s">
        <v>54</v>
      </c>
      <c r="C224" s="130" t="s">
        <v>54</v>
      </c>
      <c r="D224" s="106" t="s">
        <v>634</v>
      </c>
      <c r="E224" s="130"/>
      <c r="F224" s="55">
        <f>F225</f>
        <v>52000</v>
      </c>
      <c r="G224" s="55">
        <f>G225</f>
        <v>52000</v>
      </c>
    </row>
    <row r="225" spans="1:7" ht="15">
      <c r="A225" s="161" t="s">
        <v>25</v>
      </c>
      <c r="B225" s="83" t="s">
        <v>54</v>
      </c>
      <c r="C225" s="129" t="s">
        <v>54</v>
      </c>
      <c r="D225" s="108" t="s">
        <v>267</v>
      </c>
      <c r="E225" s="129"/>
      <c r="F225" s="59">
        <f>F226</f>
        <v>52000</v>
      </c>
      <c r="G225" s="59">
        <f>G226</f>
        <v>52000</v>
      </c>
    </row>
    <row r="226" spans="1:7" ht="30.75">
      <c r="A226" s="161" t="s">
        <v>212</v>
      </c>
      <c r="B226" s="83" t="s">
        <v>54</v>
      </c>
      <c r="C226" s="129" t="s">
        <v>54</v>
      </c>
      <c r="D226" s="108" t="s">
        <v>267</v>
      </c>
      <c r="E226" s="129" t="s">
        <v>224</v>
      </c>
      <c r="F226" s="59">
        <f>'Ведомственная 19-20'!G181</f>
        <v>52000</v>
      </c>
      <c r="G226" s="59">
        <f>'Ведомственная 19-20'!H181</f>
        <v>52000</v>
      </c>
    </row>
    <row r="227" spans="1:7" ht="80.25" customHeight="1">
      <c r="A227" s="167" t="s">
        <v>453</v>
      </c>
      <c r="B227" s="86" t="s">
        <v>54</v>
      </c>
      <c r="C227" s="130" t="s">
        <v>54</v>
      </c>
      <c r="D227" s="121" t="s">
        <v>589</v>
      </c>
      <c r="E227" s="156"/>
      <c r="F227" s="55">
        <f>F228</f>
        <v>1630800</v>
      </c>
      <c r="G227" s="55">
        <f>G228</f>
        <v>1630800</v>
      </c>
    </row>
    <row r="228" spans="1:7" ht="30.75">
      <c r="A228" s="85" t="s">
        <v>418</v>
      </c>
      <c r="B228" s="86" t="s">
        <v>54</v>
      </c>
      <c r="C228" s="130" t="s">
        <v>54</v>
      </c>
      <c r="D228" s="90" t="s">
        <v>635</v>
      </c>
      <c r="E228" s="156"/>
      <c r="F228" s="55">
        <f>F229+F231+F233</f>
        <v>1630800</v>
      </c>
      <c r="G228" s="55">
        <f>G229+G231+G233</f>
        <v>1630800</v>
      </c>
    </row>
    <row r="229" spans="1:7" ht="30.75">
      <c r="A229" s="128" t="s">
        <v>219</v>
      </c>
      <c r="B229" s="86" t="s">
        <v>54</v>
      </c>
      <c r="C229" s="86" t="s">
        <v>54</v>
      </c>
      <c r="D229" s="90" t="s">
        <v>281</v>
      </c>
      <c r="E229" s="98"/>
      <c r="F229" s="55">
        <f>F230</f>
        <v>1000000</v>
      </c>
      <c r="G229" s="55">
        <f>G230</f>
        <v>1000000</v>
      </c>
    </row>
    <row r="230" spans="1:7" ht="30.75">
      <c r="A230" s="161" t="s">
        <v>59</v>
      </c>
      <c r="B230" s="83" t="s">
        <v>54</v>
      </c>
      <c r="C230" s="83" t="s">
        <v>54</v>
      </c>
      <c r="D230" s="92" t="s">
        <v>281</v>
      </c>
      <c r="E230" s="94">
        <v>600</v>
      </c>
      <c r="F230" s="59">
        <f>'Ведомственная 19-20'!G319</f>
        <v>1000000</v>
      </c>
      <c r="G230" s="59">
        <f>'Ведомственная 19-20'!H319</f>
        <v>1000000</v>
      </c>
    </row>
    <row r="231" spans="1:7" ht="15">
      <c r="A231" s="172" t="s">
        <v>284</v>
      </c>
      <c r="B231" s="86" t="s">
        <v>54</v>
      </c>
      <c r="C231" s="130" t="s">
        <v>54</v>
      </c>
      <c r="D231" s="189" t="s">
        <v>270</v>
      </c>
      <c r="E231" s="130"/>
      <c r="F231" s="55">
        <f>F232</f>
        <v>30000</v>
      </c>
      <c r="G231" s="55">
        <f>G232</f>
        <v>30000</v>
      </c>
    </row>
    <row r="232" spans="1:7" ht="30.75">
      <c r="A232" s="161" t="s">
        <v>212</v>
      </c>
      <c r="B232" s="83" t="s">
        <v>54</v>
      </c>
      <c r="C232" s="129" t="s">
        <v>54</v>
      </c>
      <c r="D232" s="162" t="s">
        <v>270</v>
      </c>
      <c r="E232" s="129" t="s">
        <v>224</v>
      </c>
      <c r="F232" s="59">
        <f>'Ведомственная 19-20'!G185</f>
        <v>30000</v>
      </c>
      <c r="G232" s="59">
        <f>'Ведомственная 19-20'!H185</f>
        <v>30000</v>
      </c>
    </row>
    <row r="233" spans="1:7" ht="30.75">
      <c r="A233" s="128" t="s">
        <v>269</v>
      </c>
      <c r="B233" s="86" t="s">
        <v>54</v>
      </c>
      <c r="C233" s="130" t="s">
        <v>54</v>
      </c>
      <c r="D233" s="90" t="s">
        <v>271</v>
      </c>
      <c r="E233" s="163"/>
      <c r="F233" s="55">
        <f>F234+F235</f>
        <v>600800</v>
      </c>
      <c r="G233" s="55">
        <f>G234+G235</f>
        <v>600800</v>
      </c>
    </row>
    <row r="234" spans="1:7" ht="15">
      <c r="A234" s="161" t="s">
        <v>359</v>
      </c>
      <c r="B234" s="83" t="s">
        <v>54</v>
      </c>
      <c r="C234" s="129" t="s">
        <v>54</v>
      </c>
      <c r="D234" s="92" t="s">
        <v>271</v>
      </c>
      <c r="E234" s="129" t="s">
        <v>419</v>
      </c>
      <c r="F234" s="59">
        <f>'Ведомственная 19-20'!G187</f>
        <v>337890</v>
      </c>
      <c r="G234" s="59">
        <f>'Ведомственная 19-20'!H187</f>
        <v>337890</v>
      </c>
    </row>
    <row r="235" spans="1:7" ht="30.75">
      <c r="A235" s="161" t="s">
        <v>59</v>
      </c>
      <c r="B235" s="83" t="s">
        <v>54</v>
      </c>
      <c r="C235" s="129" t="s">
        <v>54</v>
      </c>
      <c r="D235" s="92" t="s">
        <v>271</v>
      </c>
      <c r="E235" s="129" t="s">
        <v>420</v>
      </c>
      <c r="F235" s="59">
        <f>'Ведомственная 19-20'!G321</f>
        <v>262910</v>
      </c>
      <c r="G235" s="59">
        <f>'Ведомственная 19-20'!H321</f>
        <v>262910</v>
      </c>
    </row>
    <row r="236" spans="1:7" ht="15">
      <c r="A236" s="128" t="s">
        <v>22</v>
      </c>
      <c r="B236" s="86" t="s">
        <v>54</v>
      </c>
      <c r="C236" s="130" t="s">
        <v>52</v>
      </c>
      <c r="D236" s="156" t="s">
        <v>411</v>
      </c>
      <c r="E236" s="156" t="s">
        <v>411</v>
      </c>
      <c r="F236" s="55">
        <f>F237</f>
        <v>4832466</v>
      </c>
      <c r="G236" s="55">
        <f>G237</f>
        <v>4832466</v>
      </c>
    </row>
    <row r="237" spans="1:7" ht="30.75">
      <c r="A237" s="160" t="s">
        <v>448</v>
      </c>
      <c r="B237" s="86" t="s">
        <v>54</v>
      </c>
      <c r="C237" s="86" t="s">
        <v>52</v>
      </c>
      <c r="D237" s="121" t="s">
        <v>576</v>
      </c>
      <c r="E237" s="107"/>
      <c r="F237" s="55">
        <f>F238</f>
        <v>4832466</v>
      </c>
      <c r="G237" s="55">
        <f>G238</f>
        <v>4832466</v>
      </c>
    </row>
    <row r="238" spans="1:7" ht="62.25">
      <c r="A238" s="207" t="s">
        <v>454</v>
      </c>
      <c r="B238" s="86" t="s">
        <v>54</v>
      </c>
      <c r="C238" s="86" t="s">
        <v>52</v>
      </c>
      <c r="D238" s="121" t="s">
        <v>588</v>
      </c>
      <c r="E238" s="107"/>
      <c r="F238" s="55">
        <f>F239+F244</f>
        <v>4832466</v>
      </c>
      <c r="G238" s="55">
        <f>G239+G244</f>
        <v>4832466</v>
      </c>
    </row>
    <row r="239" spans="1:7" ht="78">
      <c r="A239" s="103" t="s">
        <v>455</v>
      </c>
      <c r="B239" s="86" t="s">
        <v>54</v>
      </c>
      <c r="C239" s="86" t="s">
        <v>52</v>
      </c>
      <c r="D239" s="90" t="s">
        <v>636</v>
      </c>
      <c r="E239" s="105"/>
      <c r="F239" s="55">
        <f>F240</f>
        <v>4808130</v>
      </c>
      <c r="G239" s="55">
        <f>G240</f>
        <v>4808130</v>
      </c>
    </row>
    <row r="240" spans="1:7" ht="30.75">
      <c r="A240" s="161" t="s">
        <v>219</v>
      </c>
      <c r="B240" s="83" t="s">
        <v>54</v>
      </c>
      <c r="C240" s="83" t="s">
        <v>52</v>
      </c>
      <c r="D240" s="168" t="s">
        <v>320</v>
      </c>
      <c r="E240" s="104"/>
      <c r="F240" s="59">
        <f>F241+F242+F243</f>
        <v>4808130</v>
      </c>
      <c r="G240" s="59">
        <f>G241+G242+G243</f>
        <v>4808130</v>
      </c>
    </row>
    <row r="241" spans="1:7" ht="62.25">
      <c r="A241" s="161" t="s">
        <v>58</v>
      </c>
      <c r="B241" s="83" t="s">
        <v>54</v>
      </c>
      <c r="C241" s="83" t="s">
        <v>52</v>
      </c>
      <c r="D241" s="168" t="s">
        <v>320</v>
      </c>
      <c r="E241" s="109">
        <v>100</v>
      </c>
      <c r="F241" s="59">
        <f>'Ведомственная 19-20'!G327</f>
        <v>4471264</v>
      </c>
      <c r="G241" s="59">
        <f>'Ведомственная 19-20'!H327</f>
        <v>4471264</v>
      </c>
    </row>
    <row r="242" spans="1:7" ht="30.75">
      <c r="A242" s="180" t="s">
        <v>212</v>
      </c>
      <c r="B242" s="83" t="s">
        <v>54</v>
      </c>
      <c r="C242" s="83" t="s">
        <v>52</v>
      </c>
      <c r="D242" s="168" t="s">
        <v>320</v>
      </c>
      <c r="E242" s="198">
        <v>200</v>
      </c>
      <c r="F242" s="59">
        <f>'Ведомственная 19-20'!G328</f>
        <v>330462</v>
      </c>
      <c r="G242" s="59">
        <f>'Ведомственная 19-20'!H328</f>
        <v>330462</v>
      </c>
    </row>
    <row r="243" spans="1:7" ht="15">
      <c r="A243" s="93" t="s">
        <v>337</v>
      </c>
      <c r="B243" s="83" t="s">
        <v>54</v>
      </c>
      <c r="C243" s="83" t="s">
        <v>52</v>
      </c>
      <c r="D243" s="168" t="s">
        <v>320</v>
      </c>
      <c r="E243" s="109">
        <v>800</v>
      </c>
      <c r="F243" s="59">
        <f>'Ведомственная 19-20'!G329</f>
        <v>6404</v>
      </c>
      <c r="G243" s="59">
        <f>'Ведомственная 19-20'!H329</f>
        <v>6404</v>
      </c>
    </row>
    <row r="244" spans="1:7" ht="30.75">
      <c r="A244" s="103" t="s">
        <v>319</v>
      </c>
      <c r="B244" s="86" t="s">
        <v>54</v>
      </c>
      <c r="C244" s="86" t="s">
        <v>52</v>
      </c>
      <c r="D244" s="175" t="s">
        <v>637</v>
      </c>
      <c r="E244" s="107"/>
      <c r="F244" s="55">
        <f>F245</f>
        <v>24336</v>
      </c>
      <c r="G244" s="55">
        <f>G245</f>
        <v>24336</v>
      </c>
    </row>
    <row r="245" spans="1:7" ht="46.5">
      <c r="A245" s="236" t="s">
        <v>283</v>
      </c>
      <c r="B245" s="83" t="s">
        <v>54</v>
      </c>
      <c r="C245" s="83" t="s">
        <v>52</v>
      </c>
      <c r="D245" s="185" t="s">
        <v>321</v>
      </c>
      <c r="E245" s="104"/>
      <c r="F245" s="59">
        <f>F246</f>
        <v>24336</v>
      </c>
      <c r="G245" s="59">
        <f>G246</f>
        <v>24336</v>
      </c>
    </row>
    <row r="246" spans="1:7" ht="62.25">
      <c r="A246" s="161" t="s">
        <v>58</v>
      </c>
      <c r="B246" s="83" t="s">
        <v>54</v>
      </c>
      <c r="C246" s="83" t="s">
        <v>52</v>
      </c>
      <c r="D246" s="185" t="s">
        <v>321</v>
      </c>
      <c r="E246" s="109">
        <v>100</v>
      </c>
      <c r="F246" s="59">
        <f>'Ведомственная 19-20'!G332</f>
        <v>24336</v>
      </c>
      <c r="G246" s="59">
        <f>'Ведомственная 19-20'!H332</f>
        <v>24336</v>
      </c>
    </row>
    <row r="247" spans="1:7" ht="15">
      <c r="A247" s="128" t="s">
        <v>361</v>
      </c>
      <c r="B247" s="86" t="s">
        <v>55</v>
      </c>
      <c r="C247" s="83"/>
      <c r="D247" s="156" t="s">
        <v>411</v>
      </c>
      <c r="E247" s="156" t="s">
        <v>411</v>
      </c>
      <c r="F247" s="55">
        <f>F248+F260</f>
        <v>28594168</v>
      </c>
      <c r="G247" s="55">
        <f>G248+G260</f>
        <v>29911404</v>
      </c>
    </row>
    <row r="248" spans="1:7" ht="15">
      <c r="A248" s="128" t="s">
        <v>23</v>
      </c>
      <c r="B248" s="86" t="s">
        <v>55</v>
      </c>
      <c r="C248" s="130" t="s">
        <v>47</v>
      </c>
      <c r="D248" s="156" t="s">
        <v>411</v>
      </c>
      <c r="E248" s="156" t="s">
        <v>411</v>
      </c>
      <c r="F248" s="55">
        <f>F249</f>
        <v>27091603</v>
      </c>
      <c r="G248" s="55">
        <f>G249</f>
        <v>28408839</v>
      </c>
    </row>
    <row r="249" spans="1:7" ht="30.75">
      <c r="A249" s="237" t="s">
        <v>456</v>
      </c>
      <c r="B249" s="86" t="s">
        <v>55</v>
      </c>
      <c r="C249" s="130" t="s">
        <v>47</v>
      </c>
      <c r="D249" s="121" t="s">
        <v>578</v>
      </c>
      <c r="E249" s="163" t="s">
        <v>411</v>
      </c>
      <c r="F249" s="55">
        <f>F250+F254</f>
        <v>27091603</v>
      </c>
      <c r="G249" s="55">
        <f>G250+G254</f>
        <v>28408839</v>
      </c>
    </row>
    <row r="250" spans="1:7" ht="46.5">
      <c r="A250" s="186" t="s">
        <v>457</v>
      </c>
      <c r="B250" s="86" t="s">
        <v>55</v>
      </c>
      <c r="C250" s="130" t="s">
        <v>47</v>
      </c>
      <c r="D250" s="90" t="s">
        <v>587</v>
      </c>
      <c r="E250" s="163"/>
      <c r="F250" s="55">
        <f aca="true" t="shared" si="14" ref="F250:G252">F251</f>
        <v>9523700</v>
      </c>
      <c r="G250" s="55">
        <f t="shared" si="14"/>
        <v>9950035</v>
      </c>
    </row>
    <row r="251" spans="1:7" ht="78">
      <c r="A251" s="186" t="s">
        <v>323</v>
      </c>
      <c r="B251" s="86" t="s">
        <v>55</v>
      </c>
      <c r="C251" s="130" t="s">
        <v>47</v>
      </c>
      <c r="D251" s="90" t="s">
        <v>638</v>
      </c>
      <c r="E251" s="163"/>
      <c r="F251" s="55">
        <f t="shared" si="14"/>
        <v>9523700</v>
      </c>
      <c r="G251" s="55">
        <f t="shared" si="14"/>
        <v>9950035</v>
      </c>
    </row>
    <row r="252" spans="1:7" ht="30.75">
      <c r="A252" s="161" t="s">
        <v>219</v>
      </c>
      <c r="B252" s="83" t="s">
        <v>55</v>
      </c>
      <c r="C252" s="129" t="s">
        <v>47</v>
      </c>
      <c r="D252" s="92" t="s">
        <v>324</v>
      </c>
      <c r="E252" s="163"/>
      <c r="F252" s="59">
        <f t="shared" si="14"/>
        <v>9523700</v>
      </c>
      <c r="G252" s="59">
        <f t="shared" si="14"/>
        <v>9950035</v>
      </c>
    </row>
    <row r="253" spans="1:7" ht="30.75">
      <c r="A253" s="161" t="s">
        <v>59</v>
      </c>
      <c r="B253" s="83" t="s">
        <v>55</v>
      </c>
      <c r="C253" s="129" t="s">
        <v>47</v>
      </c>
      <c r="D253" s="92" t="s">
        <v>324</v>
      </c>
      <c r="E253" s="129" t="s">
        <v>420</v>
      </c>
      <c r="F253" s="59">
        <f>'Ведомственная 19-20'!G354</f>
        <v>9523700</v>
      </c>
      <c r="G253" s="59">
        <f>'Ведомственная 19-20'!H354</f>
        <v>9950035</v>
      </c>
    </row>
    <row r="254" spans="1:7" ht="46.5">
      <c r="A254" s="186" t="s">
        <v>458</v>
      </c>
      <c r="B254" s="86" t="s">
        <v>55</v>
      </c>
      <c r="C254" s="130" t="s">
        <v>47</v>
      </c>
      <c r="D254" s="121" t="s">
        <v>586</v>
      </c>
      <c r="E254" s="156" t="s">
        <v>411</v>
      </c>
      <c r="F254" s="55">
        <f>F255</f>
        <v>17567903</v>
      </c>
      <c r="G254" s="55">
        <f>G255</f>
        <v>18458804</v>
      </c>
    </row>
    <row r="255" spans="1:7" ht="15">
      <c r="A255" s="103" t="s">
        <v>325</v>
      </c>
      <c r="B255" s="86" t="s">
        <v>55</v>
      </c>
      <c r="C255" s="130" t="s">
        <v>47</v>
      </c>
      <c r="D255" s="90" t="s">
        <v>639</v>
      </c>
      <c r="E255" s="156"/>
      <c r="F255" s="55">
        <f>F256</f>
        <v>17567903</v>
      </c>
      <c r="G255" s="55">
        <f>G256</f>
        <v>18458804</v>
      </c>
    </row>
    <row r="256" spans="1:7" ht="30.75">
      <c r="A256" s="161" t="s">
        <v>219</v>
      </c>
      <c r="B256" s="83" t="s">
        <v>55</v>
      </c>
      <c r="C256" s="129" t="s">
        <v>47</v>
      </c>
      <c r="D256" s="92" t="s">
        <v>326</v>
      </c>
      <c r="E256" s="163" t="s">
        <v>411</v>
      </c>
      <c r="F256" s="59">
        <f>F257+F258+F259</f>
        <v>17567903</v>
      </c>
      <c r="G256" s="59">
        <f>G257+G258+G259</f>
        <v>18458804</v>
      </c>
    </row>
    <row r="257" spans="1:7" ht="62.25">
      <c r="A257" s="161" t="s">
        <v>58</v>
      </c>
      <c r="B257" s="83" t="s">
        <v>55</v>
      </c>
      <c r="C257" s="129" t="s">
        <v>47</v>
      </c>
      <c r="D257" s="92" t="s">
        <v>326</v>
      </c>
      <c r="E257" s="129">
        <v>100</v>
      </c>
      <c r="F257" s="59">
        <f>'Ведомственная 19-20'!G358</f>
        <v>16479577</v>
      </c>
      <c r="G257" s="59">
        <f>'Ведомственная 19-20'!H358</f>
        <v>17370478</v>
      </c>
    </row>
    <row r="258" spans="1:7" ht="30.75">
      <c r="A258" s="161" t="s">
        <v>212</v>
      </c>
      <c r="B258" s="83" t="s">
        <v>55</v>
      </c>
      <c r="C258" s="129" t="s">
        <v>47</v>
      </c>
      <c r="D258" s="92" t="s">
        <v>326</v>
      </c>
      <c r="E258" s="129">
        <v>200</v>
      </c>
      <c r="F258" s="59">
        <f>'Ведомственная 19-20'!G359</f>
        <v>989186</v>
      </c>
      <c r="G258" s="59">
        <f>'Ведомственная 19-20'!H359</f>
        <v>989186</v>
      </c>
    </row>
    <row r="259" spans="1:7" ht="15">
      <c r="A259" s="93" t="s">
        <v>337</v>
      </c>
      <c r="B259" s="83" t="s">
        <v>55</v>
      </c>
      <c r="C259" s="129" t="s">
        <v>47</v>
      </c>
      <c r="D259" s="92" t="s">
        <v>326</v>
      </c>
      <c r="E259" s="129">
        <v>800</v>
      </c>
      <c r="F259" s="59">
        <f>'Ведомственная 19-20'!G360</f>
        <v>99140</v>
      </c>
      <c r="G259" s="59">
        <f>'Ведомственная 19-20'!H360</f>
        <v>99140</v>
      </c>
    </row>
    <row r="260" spans="1:7" ht="15">
      <c r="A260" s="128" t="s">
        <v>213</v>
      </c>
      <c r="B260" s="86" t="s">
        <v>55</v>
      </c>
      <c r="C260" s="130" t="s">
        <v>50</v>
      </c>
      <c r="D260" s="156" t="s">
        <v>411</v>
      </c>
      <c r="E260" s="156" t="s">
        <v>411</v>
      </c>
      <c r="F260" s="55">
        <f>F261</f>
        <v>1502565</v>
      </c>
      <c r="G260" s="55">
        <f>G261</f>
        <v>1502565</v>
      </c>
    </row>
    <row r="261" spans="1:7" ht="30.75">
      <c r="A261" s="237" t="s">
        <v>456</v>
      </c>
      <c r="B261" s="86" t="s">
        <v>55</v>
      </c>
      <c r="C261" s="130" t="s">
        <v>50</v>
      </c>
      <c r="D261" s="121" t="s">
        <v>578</v>
      </c>
      <c r="E261" s="107"/>
      <c r="F261" s="55">
        <f>F262</f>
        <v>1502565</v>
      </c>
      <c r="G261" s="55">
        <f>G262</f>
        <v>1502565</v>
      </c>
    </row>
    <row r="262" spans="1:7" ht="62.25">
      <c r="A262" s="160" t="s">
        <v>459</v>
      </c>
      <c r="B262" s="86" t="s">
        <v>55</v>
      </c>
      <c r="C262" s="130" t="s">
        <v>50</v>
      </c>
      <c r="D262" s="90" t="s">
        <v>585</v>
      </c>
      <c r="E262" s="109"/>
      <c r="F262" s="55">
        <f>F263+F267</f>
        <v>1502565</v>
      </c>
      <c r="G262" s="55">
        <f>G263+G267</f>
        <v>1502565</v>
      </c>
    </row>
    <row r="263" spans="1:7" ht="30.75">
      <c r="A263" s="103" t="s">
        <v>327</v>
      </c>
      <c r="B263" s="86" t="s">
        <v>55</v>
      </c>
      <c r="C263" s="86" t="s">
        <v>50</v>
      </c>
      <c r="D263" s="90" t="s">
        <v>640</v>
      </c>
      <c r="E263" s="105"/>
      <c r="F263" s="55">
        <f>F264</f>
        <v>1452857</v>
      </c>
      <c r="G263" s="55">
        <f>G264</f>
        <v>1452857</v>
      </c>
    </row>
    <row r="264" spans="1:7" ht="30.75">
      <c r="A264" s="161" t="s">
        <v>219</v>
      </c>
      <c r="B264" s="83" t="s">
        <v>55</v>
      </c>
      <c r="C264" s="83" t="s">
        <v>50</v>
      </c>
      <c r="D264" s="162" t="s">
        <v>328</v>
      </c>
      <c r="E264" s="105"/>
      <c r="F264" s="59">
        <f>F265+F266</f>
        <v>1452857</v>
      </c>
      <c r="G264" s="59">
        <f>G265+G266</f>
        <v>1452857</v>
      </c>
    </row>
    <row r="265" spans="1:7" ht="62.25">
      <c r="A265" s="161" t="s">
        <v>58</v>
      </c>
      <c r="B265" s="83" t="s">
        <v>55</v>
      </c>
      <c r="C265" s="83" t="s">
        <v>50</v>
      </c>
      <c r="D265" s="162" t="s">
        <v>328</v>
      </c>
      <c r="E265" s="104">
        <v>100</v>
      </c>
      <c r="F265" s="59">
        <f>'Ведомственная 19-20'!G366</f>
        <v>1316157</v>
      </c>
      <c r="G265" s="59">
        <f>'Ведомственная 19-20'!H366</f>
        <v>1316157</v>
      </c>
    </row>
    <row r="266" spans="1:7" ht="30.75">
      <c r="A266" s="161" t="s">
        <v>212</v>
      </c>
      <c r="B266" s="83" t="s">
        <v>55</v>
      </c>
      <c r="C266" s="83" t="s">
        <v>50</v>
      </c>
      <c r="D266" s="162" t="s">
        <v>328</v>
      </c>
      <c r="E266" s="104">
        <v>200</v>
      </c>
      <c r="F266" s="59">
        <f>'Ведомственная 19-20'!G367</f>
        <v>136700</v>
      </c>
      <c r="G266" s="59">
        <f>'Ведомственная 19-20'!H367</f>
        <v>136700</v>
      </c>
    </row>
    <row r="267" spans="1:7" ht="30.75">
      <c r="A267" s="103" t="s">
        <v>329</v>
      </c>
      <c r="B267" s="86" t="s">
        <v>55</v>
      </c>
      <c r="C267" s="86" t="s">
        <v>50</v>
      </c>
      <c r="D267" s="90" t="s">
        <v>641</v>
      </c>
      <c r="E267" s="105"/>
      <c r="F267" s="55">
        <f>F268</f>
        <v>49708</v>
      </c>
      <c r="G267" s="55">
        <f>G268</f>
        <v>49708</v>
      </c>
    </row>
    <row r="268" spans="1:7" ht="62.25">
      <c r="A268" s="93" t="s">
        <v>330</v>
      </c>
      <c r="B268" s="83" t="s">
        <v>55</v>
      </c>
      <c r="C268" s="83" t="s">
        <v>50</v>
      </c>
      <c r="D268" s="92" t="s">
        <v>331</v>
      </c>
      <c r="E268" s="104"/>
      <c r="F268" s="59">
        <f>F269</f>
        <v>49708</v>
      </c>
      <c r="G268" s="59">
        <f>G269</f>
        <v>49708</v>
      </c>
    </row>
    <row r="269" spans="1:7" ht="62.25">
      <c r="A269" s="161" t="s">
        <v>58</v>
      </c>
      <c r="B269" s="238" t="s">
        <v>55</v>
      </c>
      <c r="C269" s="238" t="s">
        <v>50</v>
      </c>
      <c r="D269" s="92" t="s">
        <v>331</v>
      </c>
      <c r="E269" s="104">
        <v>100</v>
      </c>
      <c r="F269" s="59">
        <f>'Ведомственная 19-20'!G370</f>
        <v>49708</v>
      </c>
      <c r="G269" s="59">
        <f>'Ведомственная 19-20'!H370</f>
        <v>49708</v>
      </c>
    </row>
    <row r="270" spans="1:7" ht="15">
      <c r="A270" s="128" t="s">
        <v>173</v>
      </c>
      <c r="B270" s="117" t="s">
        <v>52</v>
      </c>
      <c r="C270" s="118"/>
      <c r="D270" s="92"/>
      <c r="E270" s="94"/>
      <c r="F270" s="55">
        <f aca="true" t="shared" si="15" ref="F270:G275">F271</f>
        <v>34607</v>
      </c>
      <c r="G270" s="55">
        <f t="shared" si="15"/>
        <v>34607</v>
      </c>
    </row>
    <row r="271" spans="1:7" ht="15">
      <c r="A271" s="128" t="s">
        <v>124</v>
      </c>
      <c r="B271" s="117" t="s">
        <v>52</v>
      </c>
      <c r="C271" s="86" t="s">
        <v>54</v>
      </c>
      <c r="D271" s="92"/>
      <c r="E271" s="94"/>
      <c r="F271" s="55">
        <f t="shared" si="15"/>
        <v>34607</v>
      </c>
      <c r="G271" s="55">
        <f t="shared" si="15"/>
        <v>34607</v>
      </c>
    </row>
    <row r="272" spans="1:7" ht="62.25">
      <c r="A272" s="128" t="s">
        <v>460</v>
      </c>
      <c r="B272" s="117" t="s">
        <v>52</v>
      </c>
      <c r="C272" s="86" t="s">
        <v>54</v>
      </c>
      <c r="D272" s="209" t="s">
        <v>556</v>
      </c>
      <c r="E272" s="98"/>
      <c r="F272" s="55">
        <f t="shared" si="15"/>
        <v>34607</v>
      </c>
      <c r="G272" s="55">
        <f t="shared" si="15"/>
        <v>34607</v>
      </c>
    </row>
    <row r="273" spans="1:7" ht="108.75">
      <c r="A273" s="85" t="s">
        <v>461</v>
      </c>
      <c r="B273" s="117" t="s">
        <v>52</v>
      </c>
      <c r="C273" s="86" t="s">
        <v>54</v>
      </c>
      <c r="D273" s="209" t="s">
        <v>557</v>
      </c>
      <c r="E273" s="86"/>
      <c r="F273" s="55">
        <f t="shared" si="15"/>
        <v>34607</v>
      </c>
      <c r="G273" s="55">
        <f t="shared" si="15"/>
        <v>34607</v>
      </c>
    </row>
    <row r="274" spans="1:7" ht="62.25">
      <c r="A274" s="85" t="s">
        <v>176</v>
      </c>
      <c r="B274" s="117" t="s">
        <v>52</v>
      </c>
      <c r="C274" s="86" t="s">
        <v>54</v>
      </c>
      <c r="D274" s="209" t="s">
        <v>642</v>
      </c>
      <c r="E274" s="86"/>
      <c r="F274" s="55">
        <f t="shared" si="15"/>
        <v>34607</v>
      </c>
      <c r="G274" s="55">
        <f t="shared" si="15"/>
        <v>34607</v>
      </c>
    </row>
    <row r="275" spans="1:7" ht="30.75">
      <c r="A275" s="128" t="s">
        <v>655</v>
      </c>
      <c r="B275" s="117" t="s">
        <v>52</v>
      </c>
      <c r="C275" s="86" t="s">
        <v>54</v>
      </c>
      <c r="D275" s="209" t="s">
        <v>177</v>
      </c>
      <c r="E275" s="86"/>
      <c r="F275" s="55">
        <f t="shared" si="15"/>
        <v>34607</v>
      </c>
      <c r="G275" s="55">
        <f t="shared" si="15"/>
        <v>34607</v>
      </c>
    </row>
    <row r="276" spans="1:7" ht="30.75">
      <c r="A276" s="161" t="s">
        <v>212</v>
      </c>
      <c r="B276" s="118" t="s">
        <v>52</v>
      </c>
      <c r="C276" s="83" t="s">
        <v>54</v>
      </c>
      <c r="D276" s="239" t="s">
        <v>177</v>
      </c>
      <c r="E276" s="94">
        <v>200</v>
      </c>
      <c r="F276" s="59">
        <f>'Ведомственная 19-20'!G194</f>
        <v>34607</v>
      </c>
      <c r="G276" s="59">
        <f>'Ведомственная 19-20'!H194</f>
        <v>34607</v>
      </c>
    </row>
    <row r="277" spans="1:7" ht="15">
      <c r="A277" s="128" t="s">
        <v>226</v>
      </c>
      <c r="B277" s="86" t="s">
        <v>56</v>
      </c>
      <c r="C277" s="83"/>
      <c r="D277" s="156"/>
      <c r="E277" s="156"/>
      <c r="F277" s="55">
        <f>F278+F284+F312+F328</f>
        <v>24231642</v>
      </c>
      <c r="G277" s="55">
        <f>G278+G284+G312+G328</f>
        <v>24231642</v>
      </c>
    </row>
    <row r="278" spans="1:7" ht="15">
      <c r="A278" s="128" t="s">
        <v>215</v>
      </c>
      <c r="B278" s="86" t="s">
        <v>56</v>
      </c>
      <c r="C278" s="130" t="s">
        <v>47</v>
      </c>
      <c r="D278" s="156"/>
      <c r="E278" s="156"/>
      <c r="F278" s="55">
        <f>F280</f>
        <v>569393</v>
      </c>
      <c r="G278" s="55">
        <f>G280</f>
        <v>569393</v>
      </c>
    </row>
    <row r="279" spans="1:7" ht="46.5">
      <c r="A279" s="160" t="s">
        <v>428</v>
      </c>
      <c r="B279" s="86" t="s">
        <v>56</v>
      </c>
      <c r="C279" s="130" t="s">
        <v>47</v>
      </c>
      <c r="D279" s="121" t="s">
        <v>565</v>
      </c>
      <c r="E279" s="130"/>
      <c r="F279" s="55">
        <f aca="true" t="shared" si="16" ref="F279:G282">F280</f>
        <v>569393</v>
      </c>
      <c r="G279" s="55">
        <f t="shared" si="16"/>
        <v>569393</v>
      </c>
    </row>
    <row r="280" spans="1:7" ht="62.25">
      <c r="A280" s="186" t="s">
        <v>462</v>
      </c>
      <c r="B280" s="86" t="s">
        <v>56</v>
      </c>
      <c r="C280" s="130" t="s">
        <v>47</v>
      </c>
      <c r="D280" s="121" t="s">
        <v>583</v>
      </c>
      <c r="E280" s="156" t="s">
        <v>411</v>
      </c>
      <c r="F280" s="55">
        <f t="shared" si="16"/>
        <v>569393</v>
      </c>
      <c r="G280" s="55">
        <f t="shared" si="16"/>
        <v>569393</v>
      </c>
    </row>
    <row r="281" spans="1:7" ht="30.75">
      <c r="A281" s="103" t="s">
        <v>272</v>
      </c>
      <c r="B281" s="86" t="s">
        <v>56</v>
      </c>
      <c r="C281" s="130" t="s">
        <v>47</v>
      </c>
      <c r="D281" s="121" t="s">
        <v>643</v>
      </c>
      <c r="E281" s="156"/>
      <c r="F281" s="55">
        <f t="shared" si="16"/>
        <v>569393</v>
      </c>
      <c r="G281" s="55">
        <f t="shared" si="16"/>
        <v>569393</v>
      </c>
    </row>
    <row r="282" spans="1:7" ht="30.75">
      <c r="A282" s="101" t="s">
        <v>349</v>
      </c>
      <c r="B282" s="83" t="s">
        <v>56</v>
      </c>
      <c r="C282" s="129" t="s">
        <v>47</v>
      </c>
      <c r="D282" s="162" t="s">
        <v>273</v>
      </c>
      <c r="E282" s="163" t="s">
        <v>411</v>
      </c>
      <c r="F282" s="59">
        <f t="shared" si="16"/>
        <v>569393</v>
      </c>
      <c r="G282" s="59">
        <f t="shared" si="16"/>
        <v>569393</v>
      </c>
    </row>
    <row r="283" spans="1:7" ht="15">
      <c r="A283" s="161" t="s">
        <v>359</v>
      </c>
      <c r="B283" s="83" t="s">
        <v>56</v>
      </c>
      <c r="C283" s="129" t="s">
        <v>47</v>
      </c>
      <c r="D283" s="162" t="s">
        <v>273</v>
      </c>
      <c r="E283" s="129">
        <v>300</v>
      </c>
      <c r="F283" s="59">
        <f>'Ведомственная 19-20'!G201</f>
        <v>569393</v>
      </c>
      <c r="G283" s="59">
        <f>'Ведомственная 19-20'!H201</f>
        <v>569393</v>
      </c>
    </row>
    <row r="284" spans="1:7" ht="15">
      <c r="A284" s="128" t="s">
        <v>360</v>
      </c>
      <c r="B284" s="86" t="s">
        <v>56</v>
      </c>
      <c r="C284" s="130" t="s">
        <v>49</v>
      </c>
      <c r="D284" s="156"/>
      <c r="E284" s="156"/>
      <c r="F284" s="55">
        <f>F290+F306+F285</f>
        <v>15852242</v>
      </c>
      <c r="G284" s="55">
        <f>G290+G306+G285</f>
        <v>15852242</v>
      </c>
    </row>
    <row r="285" spans="1:7" ht="30.75">
      <c r="A285" s="237" t="s">
        <v>456</v>
      </c>
      <c r="B285" s="86" t="s">
        <v>56</v>
      </c>
      <c r="C285" s="130" t="s">
        <v>49</v>
      </c>
      <c r="D285" s="121" t="s">
        <v>578</v>
      </c>
      <c r="E285" s="156" t="s">
        <v>411</v>
      </c>
      <c r="F285" s="55">
        <f aca="true" t="shared" si="17" ref="F285:G288">F286</f>
        <v>965171</v>
      </c>
      <c r="G285" s="55">
        <f t="shared" si="17"/>
        <v>965171</v>
      </c>
    </row>
    <row r="286" spans="1:7" ht="62.25">
      <c r="A286" s="160" t="s">
        <v>459</v>
      </c>
      <c r="B286" s="86" t="s">
        <v>56</v>
      </c>
      <c r="C286" s="130" t="s">
        <v>49</v>
      </c>
      <c r="D286" s="90" t="s">
        <v>585</v>
      </c>
      <c r="E286" s="156" t="s">
        <v>411</v>
      </c>
      <c r="F286" s="55">
        <f t="shared" si="17"/>
        <v>965171</v>
      </c>
      <c r="G286" s="55">
        <f t="shared" si="17"/>
        <v>965171</v>
      </c>
    </row>
    <row r="287" spans="1:7" ht="30.75">
      <c r="A287" s="103" t="s">
        <v>329</v>
      </c>
      <c r="B287" s="86" t="s">
        <v>56</v>
      </c>
      <c r="C287" s="130" t="s">
        <v>49</v>
      </c>
      <c r="D287" s="90" t="s">
        <v>641</v>
      </c>
      <c r="E287" s="156"/>
      <c r="F287" s="55">
        <f t="shared" si="17"/>
        <v>965171</v>
      </c>
      <c r="G287" s="55">
        <f t="shared" si="17"/>
        <v>965171</v>
      </c>
    </row>
    <row r="288" spans="1:7" ht="46.5">
      <c r="A288" s="202" t="s">
        <v>32</v>
      </c>
      <c r="B288" s="83" t="s">
        <v>56</v>
      </c>
      <c r="C288" s="129" t="s">
        <v>49</v>
      </c>
      <c r="D288" s="92" t="s">
        <v>332</v>
      </c>
      <c r="E288" s="163" t="s">
        <v>411</v>
      </c>
      <c r="F288" s="59">
        <f t="shared" si="17"/>
        <v>965171</v>
      </c>
      <c r="G288" s="59">
        <f t="shared" si="17"/>
        <v>965171</v>
      </c>
    </row>
    <row r="289" spans="1:7" ht="15">
      <c r="A289" s="161" t="s">
        <v>359</v>
      </c>
      <c r="B289" s="83" t="s">
        <v>56</v>
      </c>
      <c r="C289" s="129" t="s">
        <v>49</v>
      </c>
      <c r="D289" s="92" t="s">
        <v>332</v>
      </c>
      <c r="E289" s="129">
        <v>300</v>
      </c>
      <c r="F289" s="59">
        <f>'Ведомственная 19-20'!G377</f>
        <v>965171</v>
      </c>
      <c r="G289" s="59">
        <f>'Ведомственная 19-20'!H377</f>
        <v>965171</v>
      </c>
    </row>
    <row r="290" spans="1:7" ht="46.5">
      <c r="A290" s="160" t="s">
        <v>428</v>
      </c>
      <c r="B290" s="86" t="s">
        <v>56</v>
      </c>
      <c r="C290" s="130" t="s">
        <v>49</v>
      </c>
      <c r="D290" s="121" t="s">
        <v>565</v>
      </c>
      <c r="E290" s="107"/>
      <c r="F290" s="55">
        <f>F291</f>
        <v>6451686</v>
      </c>
      <c r="G290" s="55">
        <f>G291</f>
        <v>6451686</v>
      </c>
    </row>
    <row r="291" spans="1:7" ht="62.25">
      <c r="A291" s="186" t="s">
        <v>462</v>
      </c>
      <c r="B291" s="86" t="s">
        <v>56</v>
      </c>
      <c r="C291" s="130" t="s">
        <v>49</v>
      </c>
      <c r="D291" s="121" t="s">
        <v>583</v>
      </c>
      <c r="E291" s="107"/>
      <c r="F291" s="55">
        <f>F292</f>
        <v>6451686</v>
      </c>
      <c r="G291" s="55">
        <f>G292</f>
        <v>6451686</v>
      </c>
    </row>
    <row r="292" spans="1:7" ht="30.75">
      <c r="A292" s="103" t="s">
        <v>272</v>
      </c>
      <c r="B292" s="86" t="s">
        <v>56</v>
      </c>
      <c r="C292" s="130" t="s">
        <v>49</v>
      </c>
      <c r="D292" s="90" t="s">
        <v>643</v>
      </c>
      <c r="E292" s="105"/>
      <c r="F292" s="55">
        <f>F293+F296+F299</f>
        <v>6451686</v>
      </c>
      <c r="G292" s="55">
        <f>G293+G296+G299</f>
        <v>6451686</v>
      </c>
    </row>
    <row r="293" spans="1:7" ht="46.5">
      <c r="A293" s="161" t="s">
        <v>294</v>
      </c>
      <c r="B293" s="83" t="s">
        <v>56</v>
      </c>
      <c r="C293" s="129" t="s">
        <v>49</v>
      </c>
      <c r="D293" s="168" t="s">
        <v>296</v>
      </c>
      <c r="E293" s="104"/>
      <c r="F293" s="59">
        <f>F294+F295</f>
        <v>91278</v>
      </c>
      <c r="G293" s="59">
        <f>G294+G295</f>
        <v>91278</v>
      </c>
    </row>
    <row r="294" spans="1:7" ht="30.75">
      <c r="A294" s="161" t="s">
        <v>212</v>
      </c>
      <c r="B294" s="83" t="s">
        <v>56</v>
      </c>
      <c r="C294" s="129" t="s">
        <v>49</v>
      </c>
      <c r="D294" s="168" t="s">
        <v>296</v>
      </c>
      <c r="E294" s="94">
        <v>200</v>
      </c>
      <c r="F294" s="59">
        <f>'Ведомственная 19-20'!G246</f>
        <v>1700</v>
      </c>
      <c r="G294" s="59">
        <f>'Ведомственная 19-20'!H246</f>
        <v>1700</v>
      </c>
    </row>
    <row r="295" spans="1:7" ht="15">
      <c r="A295" s="161" t="s">
        <v>359</v>
      </c>
      <c r="B295" s="83" t="s">
        <v>56</v>
      </c>
      <c r="C295" s="129" t="s">
        <v>49</v>
      </c>
      <c r="D295" s="168" t="s">
        <v>296</v>
      </c>
      <c r="E295" s="94">
        <v>300</v>
      </c>
      <c r="F295" s="59">
        <f>'Ведомственная 19-20'!G247</f>
        <v>89578</v>
      </c>
      <c r="G295" s="59">
        <f>'Ведомственная 19-20'!H247</f>
        <v>89578</v>
      </c>
    </row>
    <row r="296" spans="1:7" ht="34.5" customHeight="1">
      <c r="A296" s="202" t="s">
        <v>335</v>
      </c>
      <c r="B296" s="83" t="s">
        <v>56</v>
      </c>
      <c r="C296" s="129" t="s">
        <v>49</v>
      </c>
      <c r="D296" s="168" t="s">
        <v>297</v>
      </c>
      <c r="E296" s="104"/>
      <c r="F296" s="59">
        <f>F297+F298</f>
        <v>187246</v>
      </c>
      <c r="G296" s="59">
        <f>G297+G298</f>
        <v>187246</v>
      </c>
    </row>
    <row r="297" spans="1:7" ht="30.75">
      <c r="A297" s="161" t="s">
        <v>212</v>
      </c>
      <c r="B297" s="83" t="s">
        <v>56</v>
      </c>
      <c r="C297" s="129" t="s">
        <v>49</v>
      </c>
      <c r="D297" s="168" t="s">
        <v>297</v>
      </c>
      <c r="E297" s="104">
        <v>200</v>
      </c>
      <c r="F297" s="59">
        <f>'Ведомственная 19-20'!G249</f>
        <v>4000</v>
      </c>
      <c r="G297" s="59">
        <f>'Ведомственная 19-20'!H249</f>
        <v>4000</v>
      </c>
    </row>
    <row r="298" spans="1:7" ht="15">
      <c r="A298" s="161" t="s">
        <v>359</v>
      </c>
      <c r="B298" s="83" t="s">
        <v>56</v>
      </c>
      <c r="C298" s="129" t="s">
        <v>49</v>
      </c>
      <c r="D298" s="168" t="s">
        <v>297</v>
      </c>
      <c r="E298" s="94">
        <v>300</v>
      </c>
      <c r="F298" s="59">
        <f>'Ведомственная 19-20'!G250</f>
        <v>183246</v>
      </c>
      <c r="G298" s="59">
        <f>'Ведомственная 19-20'!H250</f>
        <v>183246</v>
      </c>
    </row>
    <row r="299" spans="1:7" ht="30.75">
      <c r="A299" s="93" t="s">
        <v>351</v>
      </c>
      <c r="B299" s="83" t="s">
        <v>56</v>
      </c>
      <c r="C299" s="129" t="s">
        <v>49</v>
      </c>
      <c r="D299" s="168" t="s">
        <v>298</v>
      </c>
      <c r="E299" s="104"/>
      <c r="F299" s="59">
        <f>F300+F303</f>
        <v>6173162</v>
      </c>
      <c r="G299" s="59">
        <f>G300+G303</f>
        <v>6173162</v>
      </c>
    </row>
    <row r="300" spans="1:7" ht="15">
      <c r="A300" s="240" t="s">
        <v>19</v>
      </c>
      <c r="B300" s="83" t="s">
        <v>56</v>
      </c>
      <c r="C300" s="129" t="s">
        <v>49</v>
      </c>
      <c r="D300" s="168" t="s">
        <v>299</v>
      </c>
      <c r="E300" s="104"/>
      <c r="F300" s="59">
        <f>F301+F302</f>
        <v>4691603</v>
      </c>
      <c r="G300" s="59">
        <f>G301+G302</f>
        <v>4691603</v>
      </c>
    </row>
    <row r="301" spans="1:7" ht="30.75">
      <c r="A301" s="161" t="s">
        <v>212</v>
      </c>
      <c r="B301" s="83" t="s">
        <v>56</v>
      </c>
      <c r="C301" s="129" t="s">
        <v>49</v>
      </c>
      <c r="D301" s="168" t="s">
        <v>299</v>
      </c>
      <c r="E301" s="94">
        <v>200</v>
      </c>
      <c r="F301" s="59">
        <f>'Ведомственная 19-20'!G253</f>
        <v>86000</v>
      </c>
      <c r="G301" s="59">
        <f>'Ведомственная 19-20'!H253</f>
        <v>86000</v>
      </c>
    </row>
    <row r="302" spans="1:7" ht="15">
      <c r="A302" s="161" t="s">
        <v>359</v>
      </c>
      <c r="B302" s="83" t="s">
        <v>56</v>
      </c>
      <c r="C302" s="129" t="s">
        <v>49</v>
      </c>
      <c r="D302" s="168" t="s">
        <v>299</v>
      </c>
      <c r="E302" s="94">
        <v>300</v>
      </c>
      <c r="F302" s="59">
        <f>'Ведомственная 19-20'!G254</f>
        <v>4605603</v>
      </c>
      <c r="G302" s="59">
        <f>'Ведомственная 19-20'!H254</f>
        <v>4605603</v>
      </c>
    </row>
    <row r="303" spans="1:7" ht="15">
      <c r="A303" s="202" t="s">
        <v>60</v>
      </c>
      <c r="B303" s="83" t="s">
        <v>56</v>
      </c>
      <c r="C303" s="129" t="s">
        <v>49</v>
      </c>
      <c r="D303" s="168" t="s">
        <v>300</v>
      </c>
      <c r="E303" s="104"/>
      <c r="F303" s="59">
        <f>F304+F305</f>
        <v>1481559</v>
      </c>
      <c r="G303" s="59">
        <f>G304+G305</f>
        <v>1481559</v>
      </c>
    </row>
    <row r="304" spans="1:7" ht="30.75">
      <c r="A304" s="161" t="s">
        <v>212</v>
      </c>
      <c r="B304" s="83" t="s">
        <v>56</v>
      </c>
      <c r="C304" s="129" t="s">
        <v>49</v>
      </c>
      <c r="D304" s="182" t="s">
        <v>300</v>
      </c>
      <c r="E304" s="94">
        <v>200</v>
      </c>
      <c r="F304" s="59">
        <f>'Ведомственная 19-20'!G256</f>
        <v>26800</v>
      </c>
      <c r="G304" s="59">
        <f>'Ведомственная 19-20'!H256</f>
        <v>26800</v>
      </c>
    </row>
    <row r="305" spans="1:7" ht="15">
      <c r="A305" s="161" t="s">
        <v>359</v>
      </c>
      <c r="B305" s="83" t="s">
        <v>56</v>
      </c>
      <c r="C305" s="129" t="s">
        <v>49</v>
      </c>
      <c r="D305" s="108" t="s">
        <v>300</v>
      </c>
      <c r="E305" s="94">
        <v>300</v>
      </c>
      <c r="F305" s="59">
        <f>'Ведомственная 19-20'!G257</f>
        <v>1454759</v>
      </c>
      <c r="G305" s="59">
        <f>'Ведомственная 19-20'!H257</f>
        <v>1454759</v>
      </c>
    </row>
    <row r="306" spans="1:7" ht="30.75">
      <c r="A306" s="160" t="s">
        <v>448</v>
      </c>
      <c r="B306" s="173" t="s">
        <v>56</v>
      </c>
      <c r="C306" s="174" t="s">
        <v>49</v>
      </c>
      <c r="D306" s="121" t="s">
        <v>576</v>
      </c>
      <c r="E306" s="156"/>
      <c r="F306" s="55">
        <f aca="true" t="shared" si="18" ref="F306:G308">F307</f>
        <v>8435385</v>
      </c>
      <c r="G306" s="55">
        <f t="shared" si="18"/>
        <v>8435385</v>
      </c>
    </row>
    <row r="307" spans="1:7" ht="62.25">
      <c r="A307" s="160" t="s">
        <v>449</v>
      </c>
      <c r="B307" s="173" t="s">
        <v>56</v>
      </c>
      <c r="C307" s="174" t="s">
        <v>49</v>
      </c>
      <c r="D307" s="121" t="s">
        <v>584</v>
      </c>
      <c r="E307" s="156" t="s">
        <v>411</v>
      </c>
      <c r="F307" s="55">
        <f t="shared" si="18"/>
        <v>8435385</v>
      </c>
      <c r="G307" s="55">
        <f t="shared" si="18"/>
        <v>8435385</v>
      </c>
    </row>
    <row r="308" spans="1:7" ht="46.5">
      <c r="A308" s="103" t="s">
        <v>311</v>
      </c>
      <c r="B308" s="173" t="s">
        <v>56</v>
      </c>
      <c r="C308" s="174" t="s">
        <v>49</v>
      </c>
      <c r="D308" s="106" t="s">
        <v>644</v>
      </c>
      <c r="E308" s="156"/>
      <c r="F308" s="55">
        <f t="shared" si="18"/>
        <v>8435385</v>
      </c>
      <c r="G308" s="55">
        <f t="shared" si="18"/>
        <v>8435385</v>
      </c>
    </row>
    <row r="309" spans="1:7" ht="78">
      <c r="A309" s="240" t="s">
        <v>31</v>
      </c>
      <c r="B309" s="83" t="s">
        <v>56</v>
      </c>
      <c r="C309" s="129" t="s">
        <v>49</v>
      </c>
      <c r="D309" s="233" t="s">
        <v>312</v>
      </c>
      <c r="E309" s="163" t="s">
        <v>411</v>
      </c>
      <c r="F309" s="59">
        <f>F311+F310</f>
        <v>8435385</v>
      </c>
      <c r="G309" s="59">
        <f>G311+G310</f>
        <v>8435385</v>
      </c>
    </row>
    <row r="310" spans="1:7" ht="30.75">
      <c r="A310" s="161" t="s">
        <v>212</v>
      </c>
      <c r="B310" s="83" t="s">
        <v>56</v>
      </c>
      <c r="C310" s="129" t="s">
        <v>49</v>
      </c>
      <c r="D310" s="233" t="s">
        <v>312</v>
      </c>
      <c r="E310" s="129" t="s">
        <v>224</v>
      </c>
      <c r="F310" s="59">
        <f>'Ведомственная 19-20'!G339</f>
        <v>1500</v>
      </c>
      <c r="G310" s="59">
        <f>'Ведомственная 19-20'!H339</f>
        <v>1500</v>
      </c>
    </row>
    <row r="311" spans="1:7" ht="15">
      <c r="A311" s="161" t="s">
        <v>359</v>
      </c>
      <c r="B311" s="83" t="s">
        <v>56</v>
      </c>
      <c r="C311" s="129" t="s">
        <v>49</v>
      </c>
      <c r="D311" s="233" t="s">
        <v>312</v>
      </c>
      <c r="E311" s="129">
        <v>300</v>
      </c>
      <c r="F311" s="59">
        <f>'Ведомственная 19-20'!G340</f>
        <v>8433885</v>
      </c>
      <c r="G311" s="59">
        <f>'Ведомственная 19-20'!H340</f>
        <v>8433885</v>
      </c>
    </row>
    <row r="312" spans="1:7" ht="15">
      <c r="A312" s="128" t="s">
        <v>227</v>
      </c>
      <c r="B312" s="86" t="s">
        <v>56</v>
      </c>
      <c r="C312" s="130" t="s">
        <v>50</v>
      </c>
      <c r="D312" s="156"/>
      <c r="E312" s="156"/>
      <c r="F312" s="55">
        <f>F313+F323</f>
        <v>6056807</v>
      </c>
      <c r="G312" s="55">
        <f>G313+G323</f>
        <v>6056807</v>
      </c>
    </row>
    <row r="313" spans="1:7" ht="46.5">
      <c r="A313" s="160" t="s">
        <v>428</v>
      </c>
      <c r="B313" s="86" t="s">
        <v>56</v>
      </c>
      <c r="C313" s="130" t="s">
        <v>50</v>
      </c>
      <c r="D313" s="121" t="s">
        <v>565</v>
      </c>
      <c r="E313" s="130"/>
      <c r="F313" s="55">
        <f>F314+F319</f>
        <v>5699876</v>
      </c>
      <c r="G313" s="55">
        <f>G314+G319</f>
        <v>5699876</v>
      </c>
    </row>
    <row r="314" spans="1:7" ht="62.25">
      <c r="A314" s="186" t="s">
        <v>462</v>
      </c>
      <c r="B314" s="86" t="s">
        <v>56</v>
      </c>
      <c r="C314" s="130" t="s">
        <v>50</v>
      </c>
      <c r="D314" s="121" t="s">
        <v>583</v>
      </c>
      <c r="E314" s="130"/>
      <c r="F314" s="55">
        <f>F315</f>
        <v>2049758</v>
      </c>
      <c r="G314" s="55">
        <f>G315</f>
        <v>2049758</v>
      </c>
    </row>
    <row r="315" spans="1:7" ht="30.75">
      <c r="A315" s="103" t="s">
        <v>272</v>
      </c>
      <c r="B315" s="86" t="s">
        <v>56</v>
      </c>
      <c r="C315" s="130" t="s">
        <v>50</v>
      </c>
      <c r="D315" s="90" t="s">
        <v>643</v>
      </c>
      <c r="E315" s="105"/>
      <c r="F315" s="55">
        <f>F316</f>
        <v>2049758</v>
      </c>
      <c r="G315" s="55">
        <f>G316</f>
        <v>2049758</v>
      </c>
    </row>
    <row r="316" spans="1:7" ht="15">
      <c r="A316" s="128" t="s">
        <v>344</v>
      </c>
      <c r="B316" s="86" t="s">
        <v>56</v>
      </c>
      <c r="C316" s="130" t="s">
        <v>50</v>
      </c>
      <c r="D316" s="197" t="s">
        <v>295</v>
      </c>
      <c r="E316" s="107"/>
      <c r="F316" s="55">
        <f>F317+F318</f>
        <v>2049758</v>
      </c>
      <c r="G316" s="55">
        <f>G317+G318</f>
        <v>2049758</v>
      </c>
    </row>
    <row r="317" spans="1:7" ht="30.75">
      <c r="A317" s="161" t="s">
        <v>212</v>
      </c>
      <c r="B317" s="83" t="s">
        <v>56</v>
      </c>
      <c r="C317" s="129" t="s">
        <v>50</v>
      </c>
      <c r="D317" s="168" t="s">
        <v>295</v>
      </c>
      <c r="E317" s="94">
        <v>200</v>
      </c>
      <c r="F317" s="59">
        <f>'Ведомственная 19-20'!G263</f>
        <v>250</v>
      </c>
      <c r="G317" s="59">
        <f>'Ведомственная 19-20'!H263</f>
        <v>250</v>
      </c>
    </row>
    <row r="318" spans="1:7" ht="15">
      <c r="A318" s="161" t="s">
        <v>359</v>
      </c>
      <c r="B318" s="83" t="s">
        <v>56</v>
      </c>
      <c r="C318" s="129" t="s">
        <v>50</v>
      </c>
      <c r="D318" s="168" t="s">
        <v>295</v>
      </c>
      <c r="E318" s="94">
        <v>300</v>
      </c>
      <c r="F318" s="59">
        <f>'Ведомственная 19-20'!G264</f>
        <v>2049508</v>
      </c>
      <c r="G318" s="59">
        <f>'Ведомственная 19-20'!H264</f>
        <v>2049508</v>
      </c>
    </row>
    <row r="319" spans="1:7" ht="78">
      <c r="A319" s="160" t="s">
        <v>431</v>
      </c>
      <c r="B319" s="86" t="s">
        <v>56</v>
      </c>
      <c r="C319" s="130" t="s">
        <v>50</v>
      </c>
      <c r="D319" s="121" t="s">
        <v>582</v>
      </c>
      <c r="E319" s="156" t="s">
        <v>411</v>
      </c>
      <c r="F319" s="55">
        <f aca="true" t="shared" si="19" ref="F319:G321">F320</f>
        <v>3650118</v>
      </c>
      <c r="G319" s="55">
        <f t="shared" si="19"/>
        <v>3650118</v>
      </c>
    </row>
    <row r="320" spans="1:7" ht="62.25">
      <c r="A320" s="241" t="s">
        <v>274</v>
      </c>
      <c r="B320" s="86" t="s">
        <v>56</v>
      </c>
      <c r="C320" s="130" t="s">
        <v>50</v>
      </c>
      <c r="D320" s="201" t="s">
        <v>645</v>
      </c>
      <c r="E320" s="156"/>
      <c r="F320" s="55">
        <f t="shared" si="19"/>
        <v>3650118</v>
      </c>
      <c r="G320" s="55">
        <f t="shared" si="19"/>
        <v>3650118</v>
      </c>
    </row>
    <row r="321" spans="1:7" ht="30.75">
      <c r="A321" s="202" t="s">
        <v>228</v>
      </c>
      <c r="B321" s="83" t="s">
        <v>56</v>
      </c>
      <c r="C321" s="129" t="s">
        <v>50</v>
      </c>
      <c r="D321" s="168" t="s">
        <v>275</v>
      </c>
      <c r="E321" s="163" t="s">
        <v>411</v>
      </c>
      <c r="F321" s="59">
        <f t="shared" si="19"/>
        <v>3650118</v>
      </c>
      <c r="G321" s="59">
        <f t="shared" si="19"/>
        <v>3650118</v>
      </c>
    </row>
    <row r="322" spans="1:7" ht="15">
      <c r="A322" s="161" t="s">
        <v>359</v>
      </c>
      <c r="B322" s="83" t="s">
        <v>56</v>
      </c>
      <c r="C322" s="129" t="s">
        <v>50</v>
      </c>
      <c r="D322" s="182" t="s">
        <v>275</v>
      </c>
      <c r="E322" s="129">
        <v>300</v>
      </c>
      <c r="F322" s="59">
        <f>'Ведомственная 19-20'!G207</f>
        <v>3650118</v>
      </c>
      <c r="G322" s="59">
        <f>'Ведомственная 19-20'!H207</f>
        <v>3650118</v>
      </c>
    </row>
    <row r="323" spans="1:7" ht="30.75">
      <c r="A323" s="160" t="s">
        <v>448</v>
      </c>
      <c r="B323" s="86" t="s">
        <v>56</v>
      </c>
      <c r="C323" s="130" t="s">
        <v>50</v>
      </c>
      <c r="D323" s="121" t="s">
        <v>576</v>
      </c>
      <c r="E323" s="156"/>
      <c r="F323" s="55">
        <f aca="true" t="shared" si="20" ref="F323:G326">F324</f>
        <v>356931</v>
      </c>
      <c r="G323" s="55">
        <f t="shared" si="20"/>
        <v>356931</v>
      </c>
    </row>
    <row r="324" spans="1:7" ht="62.25">
      <c r="A324" s="242" t="s">
        <v>463</v>
      </c>
      <c r="B324" s="86" t="s">
        <v>56</v>
      </c>
      <c r="C324" s="130" t="s">
        <v>50</v>
      </c>
      <c r="D324" s="121" t="s">
        <v>584</v>
      </c>
      <c r="E324" s="156"/>
      <c r="F324" s="55">
        <f t="shared" si="20"/>
        <v>356931</v>
      </c>
      <c r="G324" s="55">
        <f t="shared" si="20"/>
        <v>356931</v>
      </c>
    </row>
    <row r="325" spans="1:7" ht="30.75">
      <c r="A325" s="103" t="s">
        <v>304</v>
      </c>
      <c r="B325" s="86" t="s">
        <v>56</v>
      </c>
      <c r="C325" s="130" t="s">
        <v>50</v>
      </c>
      <c r="D325" s="90" t="s">
        <v>628</v>
      </c>
      <c r="E325" s="156"/>
      <c r="F325" s="55">
        <f t="shared" si="20"/>
        <v>356931</v>
      </c>
      <c r="G325" s="55">
        <f t="shared" si="20"/>
        <v>356931</v>
      </c>
    </row>
    <row r="326" spans="1:7" ht="15">
      <c r="A326" s="161" t="s">
        <v>44</v>
      </c>
      <c r="B326" s="83" t="s">
        <v>56</v>
      </c>
      <c r="C326" s="129" t="s">
        <v>50</v>
      </c>
      <c r="D326" s="108" t="s">
        <v>322</v>
      </c>
      <c r="E326" s="163"/>
      <c r="F326" s="59">
        <f t="shared" si="20"/>
        <v>356931</v>
      </c>
      <c r="G326" s="59">
        <f t="shared" si="20"/>
        <v>356931</v>
      </c>
    </row>
    <row r="327" spans="1:7" ht="15">
      <c r="A327" s="161" t="s">
        <v>359</v>
      </c>
      <c r="B327" s="83" t="s">
        <v>56</v>
      </c>
      <c r="C327" s="129" t="s">
        <v>50</v>
      </c>
      <c r="D327" s="108" t="s">
        <v>322</v>
      </c>
      <c r="E327" s="129" t="s">
        <v>419</v>
      </c>
      <c r="F327" s="59">
        <f>'Ведомственная 19-20'!G346</f>
        <v>356931</v>
      </c>
      <c r="G327" s="59">
        <f>'Ведомственная 19-20'!H346</f>
        <v>356931</v>
      </c>
    </row>
    <row r="328" spans="1:7" ht="15">
      <c r="A328" s="128" t="s">
        <v>61</v>
      </c>
      <c r="B328" s="86" t="s">
        <v>56</v>
      </c>
      <c r="C328" s="130" t="s">
        <v>53</v>
      </c>
      <c r="D328" s="156"/>
      <c r="E328" s="156"/>
      <c r="F328" s="55">
        <f>F329+F335</f>
        <v>1753200</v>
      </c>
      <c r="G328" s="55">
        <f>G329+G335</f>
        <v>1753200</v>
      </c>
    </row>
    <row r="329" spans="1:7" ht="46.5">
      <c r="A329" s="160" t="s">
        <v>428</v>
      </c>
      <c r="B329" s="86" t="s">
        <v>56</v>
      </c>
      <c r="C329" s="130" t="s">
        <v>53</v>
      </c>
      <c r="D329" s="121" t="s">
        <v>565</v>
      </c>
      <c r="E329" s="130"/>
      <c r="F329" s="55">
        <f aca="true" t="shared" si="21" ref="F329:G331">F330</f>
        <v>1461000</v>
      </c>
      <c r="G329" s="55">
        <f t="shared" si="21"/>
        <v>1461000</v>
      </c>
    </row>
    <row r="330" spans="1:7" ht="78">
      <c r="A330" s="160" t="s">
        <v>464</v>
      </c>
      <c r="B330" s="86" t="s">
        <v>56</v>
      </c>
      <c r="C330" s="130" t="s">
        <v>53</v>
      </c>
      <c r="D330" s="121" t="s">
        <v>581</v>
      </c>
      <c r="E330" s="156"/>
      <c r="F330" s="55">
        <f t="shared" si="21"/>
        <v>1461000</v>
      </c>
      <c r="G330" s="55">
        <f t="shared" si="21"/>
        <v>1461000</v>
      </c>
    </row>
    <row r="331" spans="1:7" ht="46.5">
      <c r="A331" s="103" t="s">
        <v>276</v>
      </c>
      <c r="B331" s="86" t="s">
        <v>56</v>
      </c>
      <c r="C331" s="130" t="s">
        <v>53</v>
      </c>
      <c r="D331" s="90" t="s">
        <v>646</v>
      </c>
      <c r="E331" s="156"/>
      <c r="F331" s="55">
        <f t="shared" si="21"/>
        <v>1461000</v>
      </c>
      <c r="G331" s="55">
        <f t="shared" si="21"/>
        <v>1461000</v>
      </c>
    </row>
    <row r="332" spans="1:7" ht="46.5">
      <c r="A332" s="202" t="s">
        <v>26</v>
      </c>
      <c r="B332" s="83" t="s">
        <v>56</v>
      </c>
      <c r="C332" s="129" t="s">
        <v>53</v>
      </c>
      <c r="D332" s="92" t="s">
        <v>277</v>
      </c>
      <c r="E332" s="163" t="s">
        <v>411</v>
      </c>
      <c r="F332" s="59">
        <f>F333+F334</f>
        <v>1461000</v>
      </c>
      <c r="G332" s="59">
        <f>G333+G334</f>
        <v>1461000</v>
      </c>
    </row>
    <row r="333" spans="1:7" ht="62.25">
      <c r="A333" s="161" t="s">
        <v>58</v>
      </c>
      <c r="B333" s="83" t="s">
        <v>56</v>
      </c>
      <c r="C333" s="129" t="s">
        <v>53</v>
      </c>
      <c r="D333" s="92" t="s">
        <v>277</v>
      </c>
      <c r="E333" s="129">
        <v>100</v>
      </c>
      <c r="F333" s="59">
        <f>'Ведомственная 19-20'!G213</f>
        <v>1396192</v>
      </c>
      <c r="G333" s="59">
        <f>'Ведомственная 19-20'!H213</f>
        <v>1396192</v>
      </c>
    </row>
    <row r="334" spans="1:7" ht="30.75">
      <c r="A334" s="161" t="s">
        <v>212</v>
      </c>
      <c r="B334" s="83" t="s">
        <v>56</v>
      </c>
      <c r="C334" s="129" t="s">
        <v>53</v>
      </c>
      <c r="D334" s="92" t="s">
        <v>277</v>
      </c>
      <c r="E334" s="129">
        <v>200</v>
      </c>
      <c r="F334" s="59">
        <f>'Ведомственная 19-20'!G214</f>
        <v>64808</v>
      </c>
      <c r="G334" s="59">
        <f>'Ведомственная 19-20'!H214</f>
        <v>64808</v>
      </c>
    </row>
    <row r="335" spans="1:7" ht="46.5">
      <c r="A335" s="190" t="s">
        <v>465</v>
      </c>
      <c r="B335" s="86" t="s">
        <v>56</v>
      </c>
      <c r="C335" s="86" t="s">
        <v>53</v>
      </c>
      <c r="D335" s="121" t="s">
        <v>572</v>
      </c>
      <c r="E335" s="130"/>
      <c r="F335" s="55">
        <f aca="true" t="shared" si="22" ref="F335:G337">F336</f>
        <v>292200</v>
      </c>
      <c r="G335" s="55">
        <f t="shared" si="22"/>
        <v>292200</v>
      </c>
    </row>
    <row r="336" spans="1:7" ht="62.25">
      <c r="A336" s="160" t="s">
        <v>466</v>
      </c>
      <c r="B336" s="86" t="s">
        <v>56</v>
      </c>
      <c r="C336" s="86" t="s">
        <v>53</v>
      </c>
      <c r="D336" s="121" t="s">
        <v>650</v>
      </c>
      <c r="E336" s="156"/>
      <c r="F336" s="55">
        <f t="shared" si="22"/>
        <v>292200</v>
      </c>
      <c r="G336" s="55">
        <f t="shared" si="22"/>
        <v>292200</v>
      </c>
    </row>
    <row r="337" spans="1:7" ht="36.75" customHeight="1">
      <c r="A337" s="160" t="s">
        <v>278</v>
      </c>
      <c r="B337" s="86" t="s">
        <v>56</v>
      </c>
      <c r="C337" s="86" t="s">
        <v>53</v>
      </c>
      <c r="D337" s="90" t="s">
        <v>653</v>
      </c>
      <c r="E337" s="156"/>
      <c r="F337" s="55">
        <f t="shared" si="22"/>
        <v>292200</v>
      </c>
      <c r="G337" s="55">
        <f t="shared" si="22"/>
        <v>292200</v>
      </c>
    </row>
    <row r="338" spans="1:7" ht="46.5">
      <c r="A338" s="101" t="s">
        <v>397</v>
      </c>
      <c r="B338" s="83" t="s">
        <v>56</v>
      </c>
      <c r="C338" s="83" t="s">
        <v>53</v>
      </c>
      <c r="D338" s="108" t="s">
        <v>279</v>
      </c>
      <c r="E338" s="163"/>
      <c r="F338" s="59">
        <f>F339+F340</f>
        <v>292200</v>
      </c>
      <c r="G338" s="59">
        <f>G339+G340</f>
        <v>292200</v>
      </c>
    </row>
    <row r="339" spans="1:7" ht="62.25">
      <c r="A339" s="161" t="s">
        <v>58</v>
      </c>
      <c r="B339" s="83" t="s">
        <v>56</v>
      </c>
      <c r="C339" s="83" t="s">
        <v>53</v>
      </c>
      <c r="D339" s="108" t="s">
        <v>279</v>
      </c>
      <c r="E339" s="129">
        <v>100</v>
      </c>
      <c r="F339" s="59">
        <f>'Ведомственная 19-20'!G219</f>
        <v>259879</v>
      </c>
      <c r="G339" s="59">
        <f>'Ведомственная 19-20'!H219</f>
        <v>259879</v>
      </c>
    </row>
    <row r="340" spans="1:7" ht="30.75">
      <c r="A340" s="161" t="s">
        <v>212</v>
      </c>
      <c r="B340" s="83" t="s">
        <v>56</v>
      </c>
      <c r="C340" s="83" t="s">
        <v>53</v>
      </c>
      <c r="D340" s="108" t="s">
        <v>279</v>
      </c>
      <c r="E340" s="129">
        <v>200</v>
      </c>
      <c r="F340" s="59">
        <f>'Ведомственная 19-20'!G220</f>
        <v>32321</v>
      </c>
      <c r="G340" s="59">
        <f>'Ведомственная 19-20'!H220</f>
        <v>32321</v>
      </c>
    </row>
    <row r="341" spans="1:7" ht="15">
      <c r="A341" s="128" t="s">
        <v>39</v>
      </c>
      <c r="B341" s="117" t="s">
        <v>334</v>
      </c>
      <c r="C341" s="156" t="s">
        <v>411</v>
      </c>
      <c r="D341" s="156" t="s">
        <v>411</v>
      </c>
      <c r="E341" s="156" t="s">
        <v>411</v>
      </c>
      <c r="F341" s="55">
        <f aca="true" t="shared" si="23" ref="F341:G346">F342</f>
        <v>204200</v>
      </c>
      <c r="G341" s="55">
        <f t="shared" si="23"/>
        <v>204200</v>
      </c>
    </row>
    <row r="342" spans="1:7" ht="15">
      <c r="A342" s="128" t="s">
        <v>40</v>
      </c>
      <c r="B342" s="86" t="s">
        <v>334</v>
      </c>
      <c r="C342" s="130" t="s">
        <v>47</v>
      </c>
      <c r="D342" s="156" t="s">
        <v>411</v>
      </c>
      <c r="E342" s="156" t="s">
        <v>411</v>
      </c>
      <c r="F342" s="55">
        <f t="shared" si="23"/>
        <v>204200</v>
      </c>
      <c r="G342" s="55">
        <f t="shared" si="23"/>
        <v>204200</v>
      </c>
    </row>
    <row r="343" spans="1:7" ht="63" customHeight="1">
      <c r="A343" s="167" t="s">
        <v>451</v>
      </c>
      <c r="B343" s="86" t="s">
        <v>334</v>
      </c>
      <c r="C343" s="86" t="s">
        <v>47</v>
      </c>
      <c r="D343" s="121" t="s">
        <v>577</v>
      </c>
      <c r="E343" s="243"/>
      <c r="F343" s="55">
        <f t="shared" si="23"/>
        <v>204200</v>
      </c>
      <c r="G343" s="55">
        <f t="shared" si="23"/>
        <v>204200</v>
      </c>
    </row>
    <row r="344" spans="1:7" ht="93">
      <c r="A344" s="128" t="s">
        <v>467</v>
      </c>
      <c r="B344" s="86" t="s">
        <v>334</v>
      </c>
      <c r="C344" s="86" t="s">
        <v>47</v>
      </c>
      <c r="D344" s="121" t="s">
        <v>580</v>
      </c>
      <c r="E344" s="107"/>
      <c r="F344" s="55">
        <f>F345+F348</f>
        <v>204200</v>
      </c>
      <c r="G344" s="55">
        <f>G345+G348</f>
        <v>204200</v>
      </c>
    </row>
    <row r="345" spans="1:7" ht="62.25">
      <c r="A345" s="103" t="s">
        <v>288</v>
      </c>
      <c r="B345" s="86" t="s">
        <v>334</v>
      </c>
      <c r="C345" s="86" t="s">
        <v>47</v>
      </c>
      <c r="D345" s="90" t="s">
        <v>647</v>
      </c>
      <c r="E345" s="105"/>
      <c r="F345" s="55">
        <f t="shared" si="23"/>
        <v>194200</v>
      </c>
      <c r="G345" s="55">
        <f t="shared" si="23"/>
        <v>194200</v>
      </c>
    </row>
    <row r="346" spans="1:7" ht="62.25">
      <c r="A346" s="161" t="s">
        <v>333</v>
      </c>
      <c r="B346" s="83" t="s">
        <v>334</v>
      </c>
      <c r="C346" s="83" t="s">
        <v>47</v>
      </c>
      <c r="D346" s="92" t="s">
        <v>289</v>
      </c>
      <c r="E346" s="104"/>
      <c r="F346" s="59">
        <f t="shared" si="23"/>
        <v>194200</v>
      </c>
      <c r="G346" s="59">
        <f t="shared" si="23"/>
        <v>194200</v>
      </c>
    </row>
    <row r="347" spans="1:7" ht="30.75">
      <c r="A347" s="161" t="s">
        <v>212</v>
      </c>
      <c r="B347" s="83" t="s">
        <v>334</v>
      </c>
      <c r="C347" s="83" t="s">
        <v>47</v>
      </c>
      <c r="D347" s="92" t="s">
        <v>289</v>
      </c>
      <c r="E347" s="109">
        <v>200</v>
      </c>
      <c r="F347" s="59">
        <f>'Ведомственная 19-20'!G227</f>
        <v>194200</v>
      </c>
      <c r="G347" s="59">
        <f>'Ведомственная 19-20'!H227</f>
        <v>194200</v>
      </c>
    </row>
    <row r="348" spans="1:7" ht="52.5" customHeight="1">
      <c r="A348" s="103" t="s">
        <v>528</v>
      </c>
      <c r="B348" s="86" t="s">
        <v>334</v>
      </c>
      <c r="C348" s="86" t="s">
        <v>47</v>
      </c>
      <c r="D348" s="90" t="s">
        <v>648</v>
      </c>
      <c r="E348" s="105"/>
      <c r="F348" s="55">
        <f>F349</f>
        <v>10000</v>
      </c>
      <c r="G348" s="55">
        <f>G349</f>
        <v>10000</v>
      </c>
    </row>
    <row r="349" spans="1:7" ht="62.25">
      <c r="A349" s="93" t="s">
        <v>333</v>
      </c>
      <c r="B349" s="83" t="s">
        <v>334</v>
      </c>
      <c r="C349" s="83" t="s">
        <v>47</v>
      </c>
      <c r="D349" s="92" t="s">
        <v>527</v>
      </c>
      <c r="E349" s="104"/>
      <c r="F349" s="59">
        <f>F350</f>
        <v>10000</v>
      </c>
      <c r="G349" s="59">
        <f>G350</f>
        <v>10000</v>
      </c>
    </row>
    <row r="350" spans="1:7" ht="30.75">
      <c r="A350" s="93" t="s">
        <v>212</v>
      </c>
      <c r="B350" s="83" t="s">
        <v>334</v>
      </c>
      <c r="C350" s="83" t="s">
        <v>47</v>
      </c>
      <c r="D350" s="92" t="s">
        <v>527</v>
      </c>
      <c r="E350" s="94">
        <v>200</v>
      </c>
      <c r="F350" s="59">
        <f>'Ведомственная 19-20'!G230</f>
        <v>10000</v>
      </c>
      <c r="G350" s="59">
        <f>'Ведомственная 19-20'!H230</f>
        <v>10000</v>
      </c>
    </row>
    <row r="351" spans="1:7" ht="46.5">
      <c r="A351" s="128" t="s">
        <v>339</v>
      </c>
      <c r="B351" s="117" t="s">
        <v>346</v>
      </c>
      <c r="C351" s="129"/>
      <c r="D351" s="156" t="s">
        <v>411</v>
      </c>
      <c r="E351" s="156"/>
      <c r="F351" s="55">
        <f>F352</f>
        <v>4184999</v>
      </c>
      <c r="G351" s="55">
        <f>G352</f>
        <v>3848275</v>
      </c>
    </row>
    <row r="352" spans="1:7" ht="46.5">
      <c r="A352" s="128" t="s">
        <v>57</v>
      </c>
      <c r="B352" s="86" t="s">
        <v>346</v>
      </c>
      <c r="C352" s="130" t="s">
        <v>47</v>
      </c>
      <c r="D352" s="244" t="s">
        <v>411</v>
      </c>
      <c r="E352" s="245"/>
      <c r="F352" s="55">
        <f>F353</f>
        <v>4184999</v>
      </c>
      <c r="G352" s="55">
        <f>G353</f>
        <v>3848275</v>
      </c>
    </row>
    <row r="353" spans="1:7" ht="46.5">
      <c r="A353" s="167" t="s">
        <v>422</v>
      </c>
      <c r="B353" s="86" t="s">
        <v>346</v>
      </c>
      <c r="C353" s="130" t="s">
        <v>47</v>
      </c>
      <c r="D353" s="121" t="s">
        <v>560</v>
      </c>
      <c r="E353" s="245"/>
      <c r="F353" s="55">
        <f>F357</f>
        <v>4184999</v>
      </c>
      <c r="G353" s="55">
        <f>G357</f>
        <v>3848275</v>
      </c>
    </row>
    <row r="354" spans="1:7" ht="62.25">
      <c r="A354" s="160" t="s">
        <v>423</v>
      </c>
      <c r="B354" s="86" t="s">
        <v>346</v>
      </c>
      <c r="C354" s="130" t="s">
        <v>47</v>
      </c>
      <c r="D354" s="121" t="s">
        <v>579</v>
      </c>
      <c r="E354" s="245"/>
      <c r="F354" s="55">
        <f aca="true" t="shared" si="24" ref="F354:G356">F355</f>
        <v>4184999</v>
      </c>
      <c r="G354" s="55">
        <f t="shared" si="24"/>
        <v>3848275</v>
      </c>
    </row>
    <row r="355" spans="1:7" ht="46.5">
      <c r="A355" s="103" t="s">
        <v>302</v>
      </c>
      <c r="B355" s="86" t="s">
        <v>346</v>
      </c>
      <c r="C355" s="130" t="s">
        <v>47</v>
      </c>
      <c r="D355" s="178" t="s">
        <v>649</v>
      </c>
      <c r="E355" s="245"/>
      <c r="F355" s="55">
        <f t="shared" si="24"/>
        <v>4184999</v>
      </c>
      <c r="G355" s="55">
        <f t="shared" si="24"/>
        <v>3848275</v>
      </c>
    </row>
    <row r="356" spans="1:7" ht="46.5">
      <c r="A356" s="202" t="s">
        <v>285</v>
      </c>
      <c r="B356" s="83" t="s">
        <v>346</v>
      </c>
      <c r="C356" s="129" t="s">
        <v>47</v>
      </c>
      <c r="D356" s="168" t="s">
        <v>301</v>
      </c>
      <c r="E356" s="246"/>
      <c r="F356" s="59">
        <f t="shared" si="24"/>
        <v>4184999</v>
      </c>
      <c r="G356" s="59">
        <f t="shared" si="24"/>
        <v>3848275</v>
      </c>
    </row>
    <row r="357" spans="1:7" ht="15">
      <c r="A357" s="247" t="s">
        <v>358</v>
      </c>
      <c r="B357" s="83" t="s">
        <v>346</v>
      </c>
      <c r="C357" s="129" t="s">
        <v>47</v>
      </c>
      <c r="D357" s="168" t="s">
        <v>301</v>
      </c>
      <c r="E357" s="109">
        <v>500</v>
      </c>
      <c r="F357" s="59">
        <f>'Ведомственная 19-20'!G271</f>
        <v>4184999</v>
      </c>
      <c r="G357" s="59">
        <f>'Ведомственная 19-20'!H271</f>
        <v>3848275</v>
      </c>
    </row>
  </sheetData>
  <sheetProtection/>
  <autoFilter ref="B10:E357"/>
  <mergeCells count="4">
    <mergeCell ref="D1:G1"/>
    <mergeCell ref="D2:G2"/>
    <mergeCell ref="D3:G3"/>
    <mergeCell ref="A5:G5"/>
  </mergeCells>
  <printOptions/>
  <pageMargins left="0.7" right="0.7" top="0.75" bottom="0.75" header="0.3" footer="0.3"/>
  <pageSetup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H390"/>
  <sheetViews>
    <sheetView view="pageBreakPreview" zoomScale="85" zoomScaleSheetLayoutView="85" zoomScalePageLayoutView="0" workbookViewId="0" topLeftCell="A1">
      <selection activeCell="B18" sqref="B18"/>
    </sheetView>
  </sheetViews>
  <sheetFormatPr defaultColWidth="9.00390625" defaultRowHeight="12.75"/>
  <cols>
    <col min="1" max="1" width="67.875" style="0" customWidth="1"/>
    <col min="2" max="2" width="8.50390625" style="0" customWidth="1"/>
    <col min="3" max="3" width="5.625" style="0" customWidth="1"/>
    <col min="4" max="4" width="6.50390625" style="0" customWidth="1"/>
    <col min="5" max="5" width="16.50390625" style="0" customWidth="1"/>
    <col min="6" max="6" width="6.375" style="0" customWidth="1"/>
    <col min="7" max="8" width="17.875" style="275" customWidth="1"/>
  </cols>
  <sheetData>
    <row r="1" spans="1:8" ht="15">
      <c r="A1" s="66"/>
      <c r="B1" s="314" t="s">
        <v>481</v>
      </c>
      <c r="C1" s="314"/>
      <c r="D1" s="314"/>
      <c r="E1" s="314"/>
      <c r="F1" s="314"/>
      <c r="G1" s="314"/>
      <c r="H1" s="314"/>
    </row>
    <row r="2" spans="1:8" ht="15">
      <c r="A2" s="70"/>
      <c r="B2" s="314" t="s">
        <v>188</v>
      </c>
      <c r="C2" s="314"/>
      <c r="D2" s="314"/>
      <c r="E2" s="314"/>
      <c r="F2" s="314"/>
      <c r="G2" s="314"/>
      <c r="H2" s="314"/>
    </row>
    <row r="3" spans="1:8" ht="15">
      <c r="A3" s="71" t="s">
        <v>229</v>
      </c>
      <c r="B3" s="314" t="s">
        <v>548</v>
      </c>
      <c r="C3" s="314"/>
      <c r="D3" s="314"/>
      <c r="E3" s="314"/>
      <c r="F3" s="314"/>
      <c r="G3" s="314"/>
      <c r="H3" s="314"/>
    </row>
    <row r="4" spans="1:8" ht="77.25" customHeight="1">
      <c r="A4" s="72"/>
      <c r="B4" s="315" t="s">
        <v>678</v>
      </c>
      <c r="C4" s="315"/>
      <c r="D4" s="315"/>
      <c r="E4" s="315"/>
      <c r="F4" s="315"/>
      <c r="G4" s="315"/>
      <c r="H4" s="315"/>
    </row>
    <row r="5" spans="1:8" ht="15">
      <c r="A5" s="71" t="s">
        <v>229</v>
      </c>
      <c r="B5" s="73"/>
      <c r="C5" s="74"/>
      <c r="D5" s="74"/>
      <c r="E5" s="74"/>
      <c r="F5" s="75"/>
      <c r="G5" s="62"/>
      <c r="H5" s="62"/>
    </row>
    <row r="6" spans="1:8" ht="20.25">
      <c r="A6" s="317" t="s">
        <v>214</v>
      </c>
      <c r="B6" s="317"/>
      <c r="C6" s="317"/>
      <c r="D6" s="317"/>
      <c r="E6" s="317"/>
      <c r="F6" s="317"/>
      <c r="G6" s="317"/>
      <c r="H6" s="317"/>
    </row>
    <row r="7" spans="1:8" ht="20.25" customHeight="1">
      <c r="A7" s="318" t="s">
        <v>482</v>
      </c>
      <c r="B7" s="318"/>
      <c r="C7" s="318"/>
      <c r="D7" s="318"/>
      <c r="E7" s="318"/>
      <c r="F7" s="318"/>
      <c r="G7" s="318"/>
      <c r="H7" s="318"/>
    </row>
    <row r="8" spans="1:8" ht="20.25">
      <c r="A8" s="249"/>
      <c r="B8" s="77"/>
      <c r="C8" s="76"/>
      <c r="D8" s="76"/>
      <c r="E8" s="76"/>
      <c r="F8" s="76"/>
      <c r="G8" s="62"/>
      <c r="H8" s="62"/>
    </row>
    <row r="9" spans="1:8" ht="20.25">
      <c r="A9" s="78" t="s">
        <v>229</v>
      </c>
      <c r="B9" s="76"/>
      <c r="C9" s="76"/>
      <c r="D9" s="76"/>
      <c r="E9" s="76"/>
      <c r="F9" s="76"/>
      <c r="H9" s="63" t="s">
        <v>16</v>
      </c>
    </row>
    <row r="10" spans="1:8" ht="15.75" customHeight="1">
      <c r="A10" s="319" t="s">
        <v>33</v>
      </c>
      <c r="B10" s="319" t="s">
        <v>35</v>
      </c>
      <c r="C10" s="319" t="s">
        <v>352</v>
      </c>
      <c r="D10" s="319" t="s">
        <v>353</v>
      </c>
      <c r="E10" s="319" t="s">
        <v>354</v>
      </c>
      <c r="F10" s="319" t="s">
        <v>355</v>
      </c>
      <c r="G10" s="319" t="s">
        <v>470</v>
      </c>
      <c r="H10" s="319" t="s">
        <v>471</v>
      </c>
    </row>
    <row r="11" spans="1:8" ht="15.75" customHeight="1">
      <c r="A11" s="319"/>
      <c r="B11" s="319"/>
      <c r="C11" s="319"/>
      <c r="D11" s="319"/>
      <c r="E11" s="319"/>
      <c r="F11" s="319"/>
      <c r="G11" s="319"/>
      <c r="H11" s="319"/>
    </row>
    <row r="12" spans="1:8" ht="15">
      <c r="A12" s="53">
        <v>1</v>
      </c>
      <c r="B12" s="53">
        <v>2</v>
      </c>
      <c r="C12" s="53">
        <v>3</v>
      </c>
      <c r="D12" s="53">
        <v>4</v>
      </c>
      <c r="E12" s="53">
        <v>5</v>
      </c>
      <c r="F12" s="53">
        <v>6</v>
      </c>
      <c r="G12" s="53">
        <v>7</v>
      </c>
      <c r="H12" s="53">
        <v>8</v>
      </c>
    </row>
    <row r="13" spans="1:8" ht="15">
      <c r="A13" s="251" t="s">
        <v>217</v>
      </c>
      <c r="B13" s="79"/>
      <c r="C13" s="79"/>
      <c r="D13" s="79"/>
      <c r="E13" s="80"/>
      <c r="F13" s="79"/>
      <c r="G13" s="54">
        <f>G14+G231+G272+G347+G378</f>
        <v>267614735</v>
      </c>
      <c r="H13" s="54">
        <f>H14+H231+H272+H347+H378</f>
        <v>284159763</v>
      </c>
    </row>
    <row r="14" spans="1:8" ht="15">
      <c r="A14" s="81" t="s">
        <v>45</v>
      </c>
      <c r="B14" s="82" t="s">
        <v>46</v>
      </c>
      <c r="C14" s="83"/>
      <c r="D14" s="83"/>
      <c r="E14" s="84"/>
      <c r="F14" s="83"/>
      <c r="G14" s="55">
        <f>G15+G101+G133+G171+G195+G221+G188+G164</f>
        <v>44373824</v>
      </c>
      <c r="H14" s="55">
        <f>H15+H101+H133+H171+H195+H221+H188+H164</f>
        <v>44976961</v>
      </c>
    </row>
    <row r="15" spans="1:8" ht="15">
      <c r="A15" s="85" t="s">
        <v>18</v>
      </c>
      <c r="B15" s="82" t="s">
        <v>46</v>
      </c>
      <c r="C15" s="86" t="s">
        <v>47</v>
      </c>
      <c r="D15" s="86"/>
      <c r="E15" s="87"/>
      <c r="F15" s="86"/>
      <c r="G15" s="56">
        <f>G16+G21+G37+G42</f>
        <v>30901934</v>
      </c>
      <c r="H15" s="56">
        <f>H16+H21+H37+H42</f>
        <v>31410358</v>
      </c>
    </row>
    <row r="16" spans="1:8" ht="30.75">
      <c r="A16" s="85" t="s">
        <v>20</v>
      </c>
      <c r="B16" s="82" t="s">
        <v>46</v>
      </c>
      <c r="C16" s="86" t="s">
        <v>47</v>
      </c>
      <c r="D16" s="86" t="s">
        <v>48</v>
      </c>
      <c r="E16" s="88"/>
      <c r="F16" s="86"/>
      <c r="G16" s="57">
        <f>G17</f>
        <v>1265544</v>
      </c>
      <c r="H16" s="57">
        <f>H17</f>
        <v>1265544</v>
      </c>
    </row>
    <row r="17" spans="1:8" ht="30.75">
      <c r="A17" s="89" t="s">
        <v>237</v>
      </c>
      <c r="B17" s="82" t="s">
        <v>46</v>
      </c>
      <c r="C17" s="86" t="s">
        <v>47</v>
      </c>
      <c r="D17" s="86" t="s">
        <v>48</v>
      </c>
      <c r="E17" s="90" t="s">
        <v>550</v>
      </c>
      <c r="F17" s="86"/>
      <c r="G17" s="57">
        <f>G20</f>
        <v>1265544</v>
      </c>
      <c r="H17" s="57">
        <f>H20</f>
        <v>1265544</v>
      </c>
    </row>
    <row r="18" spans="1:8" ht="15">
      <c r="A18" s="89" t="s">
        <v>238</v>
      </c>
      <c r="B18" s="91" t="s">
        <v>46</v>
      </c>
      <c r="C18" s="83" t="s">
        <v>47</v>
      </c>
      <c r="D18" s="83" t="s">
        <v>48</v>
      </c>
      <c r="E18" s="92" t="s">
        <v>551</v>
      </c>
      <c r="F18" s="83"/>
      <c r="G18" s="58">
        <f>G19</f>
        <v>1265544</v>
      </c>
      <c r="H18" s="58">
        <f>H19</f>
        <v>1265544</v>
      </c>
    </row>
    <row r="19" spans="1:8" ht="30.75">
      <c r="A19" s="93" t="s">
        <v>239</v>
      </c>
      <c r="B19" s="91" t="s">
        <v>46</v>
      </c>
      <c r="C19" s="83" t="s">
        <v>47</v>
      </c>
      <c r="D19" s="83" t="s">
        <v>48</v>
      </c>
      <c r="E19" s="84" t="s">
        <v>234</v>
      </c>
      <c r="F19" s="86"/>
      <c r="G19" s="58">
        <f>G20</f>
        <v>1265544</v>
      </c>
      <c r="H19" s="58">
        <f>H20</f>
        <v>1265544</v>
      </c>
    </row>
    <row r="20" spans="1:8" ht="62.25">
      <c r="A20" s="93" t="s">
        <v>58</v>
      </c>
      <c r="B20" s="91" t="s">
        <v>46</v>
      </c>
      <c r="C20" s="83" t="s">
        <v>47</v>
      </c>
      <c r="D20" s="83" t="s">
        <v>48</v>
      </c>
      <c r="E20" s="84" t="s">
        <v>234</v>
      </c>
      <c r="F20" s="94">
        <v>100</v>
      </c>
      <c r="G20" s="58">
        <v>1265544</v>
      </c>
      <c r="H20" s="58">
        <v>1265544</v>
      </c>
    </row>
    <row r="21" spans="1:8" ht="46.5">
      <c r="A21" s="85" t="s">
        <v>357</v>
      </c>
      <c r="B21" s="82" t="s">
        <v>46</v>
      </c>
      <c r="C21" s="86" t="s">
        <v>47</v>
      </c>
      <c r="D21" s="86" t="s">
        <v>50</v>
      </c>
      <c r="E21" s="95"/>
      <c r="F21" s="86"/>
      <c r="G21" s="55">
        <f>G22+G27+G32</f>
        <v>12575740</v>
      </c>
      <c r="H21" s="55">
        <f>H22+H27+H32</f>
        <v>12575740</v>
      </c>
    </row>
    <row r="22" spans="1:8" ht="15">
      <c r="A22" s="96" t="s">
        <v>41</v>
      </c>
      <c r="B22" s="82" t="s">
        <v>46</v>
      </c>
      <c r="C22" s="86" t="s">
        <v>47</v>
      </c>
      <c r="D22" s="86" t="s">
        <v>50</v>
      </c>
      <c r="E22" s="90" t="s">
        <v>554</v>
      </c>
      <c r="F22" s="86"/>
      <c r="G22" s="55">
        <f>G23</f>
        <v>12254320</v>
      </c>
      <c r="H22" s="55">
        <f>H23</f>
        <v>12254320</v>
      </c>
    </row>
    <row r="23" spans="1:8" ht="30.75">
      <c r="A23" s="96" t="s">
        <v>43</v>
      </c>
      <c r="B23" s="91" t="s">
        <v>46</v>
      </c>
      <c r="C23" s="83" t="s">
        <v>47</v>
      </c>
      <c r="D23" s="83" t="s">
        <v>50</v>
      </c>
      <c r="E23" s="90" t="s">
        <v>555</v>
      </c>
      <c r="F23" s="94"/>
      <c r="G23" s="59">
        <f>G24</f>
        <v>12254320</v>
      </c>
      <c r="H23" s="59">
        <f>H24</f>
        <v>12254320</v>
      </c>
    </row>
    <row r="24" spans="1:8" ht="30.75">
      <c r="A24" s="97" t="s">
        <v>233</v>
      </c>
      <c r="B24" s="91" t="s">
        <v>46</v>
      </c>
      <c r="C24" s="83" t="s">
        <v>47</v>
      </c>
      <c r="D24" s="83" t="s">
        <v>50</v>
      </c>
      <c r="E24" s="92" t="s">
        <v>13</v>
      </c>
      <c r="F24" s="94"/>
      <c r="G24" s="59">
        <f>G25+G26</f>
        <v>12254320</v>
      </c>
      <c r="H24" s="59">
        <f>H25+H26</f>
        <v>12254320</v>
      </c>
    </row>
    <row r="25" spans="1:8" ht="62.25">
      <c r="A25" s="93" t="s">
        <v>58</v>
      </c>
      <c r="B25" s="91" t="s">
        <v>46</v>
      </c>
      <c r="C25" s="83" t="s">
        <v>47</v>
      </c>
      <c r="D25" s="83" t="s">
        <v>50</v>
      </c>
      <c r="E25" s="92" t="s">
        <v>13</v>
      </c>
      <c r="F25" s="94">
        <v>100</v>
      </c>
      <c r="G25" s="59">
        <v>11571166</v>
      </c>
      <c r="H25" s="59">
        <v>11571166</v>
      </c>
    </row>
    <row r="26" spans="1:8" ht="30.75">
      <c r="A26" s="93" t="s">
        <v>212</v>
      </c>
      <c r="B26" s="91" t="s">
        <v>46</v>
      </c>
      <c r="C26" s="83" t="s">
        <v>47</v>
      </c>
      <c r="D26" s="83" t="s">
        <v>50</v>
      </c>
      <c r="E26" s="92" t="s">
        <v>13</v>
      </c>
      <c r="F26" s="94">
        <v>200</v>
      </c>
      <c r="G26" s="59">
        <v>683154</v>
      </c>
      <c r="H26" s="59">
        <v>683154</v>
      </c>
    </row>
    <row r="27" spans="1:8" ht="62.25">
      <c r="A27" s="85" t="s">
        <v>460</v>
      </c>
      <c r="B27" s="82" t="s">
        <v>46</v>
      </c>
      <c r="C27" s="86" t="s">
        <v>47</v>
      </c>
      <c r="D27" s="86" t="s">
        <v>50</v>
      </c>
      <c r="E27" s="90" t="s">
        <v>556</v>
      </c>
      <c r="F27" s="86"/>
      <c r="G27" s="55">
        <f aca="true" t="shared" si="0" ref="G27:H30">G28</f>
        <v>29220</v>
      </c>
      <c r="H27" s="55">
        <f t="shared" si="0"/>
        <v>29220</v>
      </c>
    </row>
    <row r="28" spans="1:8" ht="93">
      <c r="A28" s="85" t="s">
        <v>461</v>
      </c>
      <c r="B28" s="82" t="s">
        <v>46</v>
      </c>
      <c r="C28" s="86" t="s">
        <v>47</v>
      </c>
      <c r="D28" s="86" t="s">
        <v>50</v>
      </c>
      <c r="E28" s="90" t="s">
        <v>557</v>
      </c>
      <c r="F28" s="86"/>
      <c r="G28" s="55">
        <f t="shared" si="0"/>
        <v>29220</v>
      </c>
      <c r="H28" s="55">
        <f t="shared" si="0"/>
        <v>29220</v>
      </c>
    </row>
    <row r="29" spans="1:8" ht="62.25">
      <c r="A29" s="85" t="s">
        <v>176</v>
      </c>
      <c r="B29" s="82" t="s">
        <v>46</v>
      </c>
      <c r="C29" s="86" t="s">
        <v>47</v>
      </c>
      <c r="D29" s="86" t="s">
        <v>50</v>
      </c>
      <c r="E29" s="90" t="s">
        <v>642</v>
      </c>
      <c r="F29" s="86"/>
      <c r="G29" s="55">
        <f t="shared" si="0"/>
        <v>29220</v>
      </c>
      <c r="H29" s="55">
        <f t="shared" si="0"/>
        <v>29220</v>
      </c>
    </row>
    <row r="30" spans="1:8" ht="49.5" customHeight="1">
      <c r="A30" s="85" t="s">
        <v>396</v>
      </c>
      <c r="B30" s="82" t="s">
        <v>46</v>
      </c>
      <c r="C30" s="86" t="s">
        <v>47</v>
      </c>
      <c r="D30" s="86" t="s">
        <v>50</v>
      </c>
      <c r="E30" s="90" t="s">
        <v>286</v>
      </c>
      <c r="F30" s="86"/>
      <c r="G30" s="55">
        <f t="shared" si="0"/>
        <v>29220</v>
      </c>
      <c r="H30" s="55">
        <f t="shared" si="0"/>
        <v>29220</v>
      </c>
    </row>
    <row r="31" spans="1:8" ht="62.25">
      <c r="A31" s="93" t="s">
        <v>58</v>
      </c>
      <c r="B31" s="91" t="s">
        <v>46</v>
      </c>
      <c r="C31" s="83" t="s">
        <v>47</v>
      </c>
      <c r="D31" s="83" t="s">
        <v>50</v>
      </c>
      <c r="E31" s="92" t="s">
        <v>286</v>
      </c>
      <c r="F31" s="94">
        <v>100</v>
      </c>
      <c r="G31" s="59">
        <v>29220</v>
      </c>
      <c r="H31" s="59">
        <v>29220</v>
      </c>
    </row>
    <row r="32" spans="1:8" ht="30.75">
      <c r="A32" s="85" t="s">
        <v>42</v>
      </c>
      <c r="B32" s="82" t="s">
        <v>46</v>
      </c>
      <c r="C32" s="86" t="s">
        <v>47</v>
      </c>
      <c r="D32" s="86" t="s">
        <v>50</v>
      </c>
      <c r="E32" s="90" t="s">
        <v>558</v>
      </c>
      <c r="F32" s="98"/>
      <c r="G32" s="55">
        <f>G33</f>
        <v>292200</v>
      </c>
      <c r="H32" s="55">
        <f>H33</f>
        <v>292200</v>
      </c>
    </row>
    <row r="33" spans="1:8" ht="30.75">
      <c r="A33" s="85" t="s">
        <v>7</v>
      </c>
      <c r="B33" s="82" t="s">
        <v>46</v>
      </c>
      <c r="C33" s="86" t="s">
        <v>47</v>
      </c>
      <c r="D33" s="86" t="s">
        <v>50</v>
      </c>
      <c r="E33" s="90" t="s">
        <v>559</v>
      </c>
      <c r="F33" s="98"/>
      <c r="G33" s="55">
        <f>G34</f>
        <v>292200</v>
      </c>
      <c r="H33" s="55">
        <f>H34</f>
        <v>292200</v>
      </c>
    </row>
    <row r="34" spans="1:8" ht="46.5">
      <c r="A34" s="85" t="s">
        <v>362</v>
      </c>
      <c r="B34" s="82" t="s">
        <v>46</v>
      </c>
      <c r="C34" s="86" t="s">
        <v>47</v>
      </c>
      <c r="D34" s="86" t="s">
        <v>50</v>
      </c>
      <c r="E34" s="90" t="s">
        <v>235</v>
      </c>
      <c r="F34" s="86"/>
      <c r="G34" s="55">
        <f>G35+G36</f>
        <v>292200</v>
      </c>
      <c r="H34" s="55">
        <f>H35+H36</f>
        <v>292200</v>
      </c>
    </row>
    <row r="35" spans="1:8" ht="62.25">
      <c r="A35" s="93" t="s">
        <v>58</v>
      </c>
      <c r="B35" s="91" t="s">
        <v>46</v>
      </c>
      <c r="C35" s="83" t="s">
        <v>47</v>
      </c>
      <c r="D35" s="83" t="s">
        <v>50</v>
      </c>
      <c r="E35" s="92" t="s">
        <v>235</v>
      </c>
      <c r="F35" s="94">
        <v>100</v>
      </c>
      <c r="G35" s="59">
        <v>278316</v>
      </c>
      <c r="H35" s="59">
        <v>278316</v>
      </c>
    </row>
    <row r="36" spans="1:8" ht="30.75">
      <c r="A36" s="93" t="s">
        <v>212</v>
      </c>
      <c r="B36" s="91" t="s">
        <v>46</v>
      </c>
      <c r="C36" s="83" t="s">
        <v>47</v>
      </c>
      <c r="D36" s="83" t="s">
        <v>50</v>
      </c>
      <c r="E36" s="92" t="s">
        <v>235</v>
      </c>
      <c r="F36" s="94">
        <v>200</v>
      </c>
      <c r="G36" s="59">
        <v>13884</v>
      </c>
      <c r="H36" s="59">
        <v>13884</v>
      </c>
    </row>
    <row r="37" spans="1:8" ht="15">
      <c r="A37" s="85" t="s">
        <v>225</v>
      </c>
      <c r="B37" s="82" t="s">
        <v>46</v>
      </c>
      <c r="C37" s="86" t="s">
        <v>47</v>
      </c>
      <c r="D37" s="86" t="s">
        <v>334</v>
      </c>
      <c r="E37" s="100"/>
      <c r="F37" s="86"/>
      <c r="G37" s="55">
        <f aca="true" t="shared" si="1" ref="G37:H40">G38</f>
        <v>200000</v>
      </c>
      <c r="H37" s="55">
        <f t="shared" si="1"/>
        <v>200000</v>
      </c>
    </row>
    <row r="38" spans="1:8" ht="15">
      <c r="A38" s="96" t="s">
        <v>184</v>
      </c>
      <c r="B38" s="82" t="s">
        <v>46</v>
      </c>
      <c r="C38" s="86" t="s">
        <v>47</v>
      </c>
      <c r="D38" s="86" t="s">
        <v>334</v>
      </c>
      <c r="E38" s="90" t="s">
        <v>563</v>
      </c>
      <c r="F38" s="86"/>
      <c r="G38" s="55">
        <f t="shared" si="1"/>
        <v>200000</v>
      </c>
      <c r="H38" s="55">
        <f t="shared" si="1"/>
        <v>200000</v>
      </c>
    </row>
    <row r="39" spans="1:8" ht="30.75">
      <c r="A39" s="99" t="s">
        <v>8</v>
      </c>
      <c r="B39" s="82" t="s">
        <v>46</v>
      </c>
      <c r="C39" s="86" t="s">
        <v>47</v>
      </c>
      <c r="D39" s="86" t="s">
        <v>334</v>
      </c>
      <c r="E39" s="90" t="s">
        <v>564</v>
      </c>
      <c r="F39" s="86"/>
      <c r="G39" s="55">
        <f t="shared" si="1"/>
        <v>200000</v>
      </c>
      <c r="H39" s="55">
        <f t="shared" si="1"/>
        <v>200000</v>
      </c>
    </row>
    <row r="40" spans="1:8" ht="30.75">
      <c r="A40" s="97" t="s">
        <v>8</v>
      </c>
      <c r="B40" s="91" t="s">
        <v>46</v>
      </c>
      <c r="C40" s="83" t="s">
        <v>47</v>
      </c>
      <c r="D40" s="83" t="s">
        <v>334</v>
      </c>
      <c r="E40" s="92" t="s">
        <v>236</v>
      </c>
      <c r="F40" s="83"/>
      <c r="G40" s="59">
        <f t="shared" si="1"/>
        <v>200000</v>
      </c>
      <c r="H40" s="59">
        <f t="shared" si="1"/>
        <v>200000</v>
      </c>
    </row>
    <row r="41" spans="1:8" ht="15">
      <c r="A41" s="93" t="s">
        <v>337</v>
      </c>
      <c r="B41" s="91" t="s">
        <v>46</v>
      </c>
      <c r="C41" s="83" t="s">
        <v>47</v>
      </c>
      <c r="D41" s="83" t="s">
        <v>334</v>
      </c>
      <c r="E41" s="92" t="s">
        <v>236</v>
      </c>
      <c r="F41" s="94">
        <v>800</v>
      </c>
      <c r="G41" s="59">
        <v>200000</v>
      </c>
      <c r="H41" s="59">
        <v>200000</v>
      </c>
    </row>
    <row r="42" spans="1:8" ht="15">
      <c r="A42" s="85" t="s">
        <v>21</v>
      </c>
      <c r="B42" s="82" t="s">
        <v>46</v>
      </c>
      <c r="C42" s="86" t="s">
        <v>47</v>
      </c>
      <c r="D42" s="86" t="s">
        <v>218</v>
      </c>
      <c r="E42" s="100"/>
      <c r="F42" s="86"/>
      <c r="G42" s="55">
        <f>G43+G70+G75+G81+G86+G90+G63</f>
        <v>16860650</v>
      </c>
      <c r="H42" s="55">
        <f>H43+H70+H75+H81+H86+H90+H63</f>
        <v>17369074</v>
      </c>
    </row>
    <row r="43" spans="1:8" ht="30.75">
      <c r="A43" s="89" t="s">
        <v>428</v>
      </c>
      <c r="B43" s="82" t="s">
        <v>46</v>
      </c>
      <c r="C43" s="86" t="s">
        <v>47</v>
      </c>
      <c r="D43" s="86" t="s">
        <v>218</v>
      </c>
      <c r="E43" s="95" t="s">
        <v>565</v>
      </c>
      <c r="F43" s="98"/>
      <c r="G43" s="55">
        <f>G44+G48+G52</f>
        <v>1162500</v>
      </c>
      <c r="H43" s="55">
        <f>H44+H48+H52</f>
        <v>1162500</v>
      </c>
    </row>
    <row r="44" spans="1:8" ht="62.25">
      <c r="A44" s="89" t="s">
        <v>483</v>
      </c>
      <c r="B44" s="82" t="s">
        <v>46</v>
      </c>
      <c r="C44" s="86" t="s">
        <v>47</v>
      </c>
      <c r="D44" s="86" t="s">
        <v>218</v>
      </c>
      <c r="E44" s="95" t="s">
        <v>581</v>
      </c>
      <c r="F44" s="98"/>
      <c r="G44" s="55">
        <f aca="true" t="shared" si="2" ref="G44:H46">G45</f>
        <v>122900</v>
      </c>
      <c r="H44" s="55">
        <f t="shared" si="2"/>
        <v>122900</v>
      </c>
    </row>
    <row r="45" spans="1:8" ht="46.5">
      <c r="A45" s="89" t="s">
        <v>240</v>
      </c>
      <c r="B45" s="82" t="s">
        <v>46</v>
      </c>
      <c r="C45" s="86" t="s">
        <v>47</v>
      </c>
      <c r="D45" s="86" t="s">
        <v>218</v>
      </c>
      <c r="E45" s="90" t="s">
        <v>605</v>
      </c>
      <c r="F45" s="98"/>
      <c r="G45" s="55">
        <f t="shared" si="2"/>
        <v>122900</v>
      </c>
      <c r="H45" s="55">
        <f t="shared" si="2"/>
        <v>122900</v>
      </c>
    </row>
    <row r="46" spans="1:8" ht="46.5">
      <c r="A46" s="101" t="s">
        <v>1</v>
      </c>
      <c r="B46" s="91" t="s">
        <v>46</v>
      </c>
      <c r="C46" s="83" t="s">
        <v>47</v>
      </c>
      <c r="D46" s="83" t="s">
        <v>218</v>
      </c>
      <c r="E46" s="92" t="s">
        <v>241</v>
      </c>
      <c r="F46" s="94"/>
      <c r="G46" s="59">
        <f t="shared" si="2"/>
        <v>122900</v>
      </c>
      <c r="H46" s="59">
        <f t="shared" si="2"/>
        <v>122900</v>
      </c>
    </row>
    <row r="47" spans="1:8" ht="30.75">
      <c r="A47" s="93" t="s">
        <v>59</v>
      </c>
      <c r="B47" s="91" t="s">
        <v>46</v>
      </c>
      <c r="C47" s="83" t="s">
        <v>47</v>
      </c>
      <c r="D47" s="83" t="s">
        <v>218</v>
      </c>
      <c r="E47" s="92" t="s">
        <v>241</v>
      </c>
      <c r="F47" s="94">
        <v>600</v>
      </c>
      <c r="G47" s="59">
        <v>122900</v>
      </c>
      <c r="H47" s="59">
        <v>122900</v>
      </c>
    </row>
    <row r="48" spans="1:8" ht="62.25">
      <c r="A48" s="89" t="s">
        <v>484</v>
      </c>
      <c r="B48" s="82" t="s">
        <v>46</v>
      </c>
      <c r="C48" s="86" t="s">
        <v>47</v>
      </c>
      <c r="D48" s="86" t="s">
        <v>218</v>
      </c>
      <c r="E48" s="95" t="s">
        <v>583</v>
      </c>
      <c r="F48" s="98"/>
      <c r="G48" s="55">
        <f>G50</f>
        <v>40000</v>
      </c>
      <c r="H48" s="55">
        <f>H50</f>
        <v>40000</v>
      </c>
    </row>
    <row r="49" spans="1:8" ht="46.5">
      <c r="A49" s="85" t="s">
        <v>242</v>
      </c>
      <c r="B49" s="82" t="s">
        <v>46</v>
      </c>
      <c r="C49" s="86" t="s">
        <v>47</v>
      </c>
      <c r="D49" s="86" t="s">
        <v>218</v>
      </c>
      <c r="E49" s="87" t="s">
        <v>606</v>
      </c>
      <c r="F49" s="98"/>
      <c r="G49" s="55">
        <f>G50</f>
        <v>40000</v>
      </c>
      <c r="H49" s="55">
        <f>H50</f>
        <v>40000</v>
      </c>
    </row>
    <row r="50" spans="1:8" ht="15">
      <c r="A50" s="102" t="s">
        <v>243</v>
      </c>
      <c r="B50" s="91" t="s">
        <v>46</v>
      </c>
      <c r="C50" s="83" t="s">
        <v>47</v>
      </c>
      <c r="D50" s="83" t="s">
        <v>218</v>
      </c>
      <c r="E50" s="92" t="s">
        <v>340</v>
      </c>
      <c r="F50" s="94"/>
      <c r="G50" s="59">
        <f>G51</f>
        <v>40000</v>
      </c>
      <c r="H50" s="59">
        <f>H51</f>
        <v>40000</v>
      </c>
    </row>
    <row r="51" spans="1:8" ht="30.75">
      <c r="A51" s="93" t="s">
        <v>212</v>
      </c>
      <c r="B51" s="91" t="s">
        <v>46</v>
      </c>
      <c r="C51" s="83" t="s">
        <v>47</v>
      </c>
      <c r="D51" s="83" t="s">
        <v>218</v>
      </c>
      <c r="E51" s="92" t="s">
        <v>340</v>
      </c>
      <c r="F51" s="94">
        <v>200</v>
      </c>
      <c r="G51" s="59">
        <v>40000</v>
      </c>
      <c r="H51" s="59">
        <v>40000</v>
      </c>
    </row>
    <row r="52" spans="1:8" ht="62.25">
      <c r="A52" s="89" t="s">
        <v>431</v>
      </c>
      <c r="B52" s="82" t="s">
        <v>46</v>
      </c>
      <c r="C52" s="86" t="s">
        <v>47</v>
      </c>
      <c r="D52" s="86" t="s">
        <v>218</v>
      </c>
      <c r="E52" s="95" t="s">
        <v>582</v>
      </c>
      <c r="F52" s="94"/>
      <c r="G52" s="55">
        <f>G53+G56+G59</f>
        <v>999600</v>
      </c>
      <c r="H52" s="55">
        <f>H53+H56+H59</f>
        <v>999600</v>
      </c>
    </row>
    <row r="53" spans="1:8" ht="62.25">
      <c r="A53" s="85" t="s">
        <v>290</v>
      </c>
      <c r="B53" s="82" t="s">
        <v>46</v>
      </c>
      <c r="C53" s="86" t="s">
        <v>47</v>
      </c>
      <c r="D53" s="86" t="s">
        <v>218</v>
      </c>
      <c r="E53" s="90" t="s">
        <v>607</v>
      </c>
      <c r="F53" s="98"/>
      <c r="G53" s="55">
        <f>G54</f>
        <v>7000</v>
      </c>
      <c r="H53" s="55">
        <f>H54</f>
        <v>7000</v>
      </c>
    </row>
    <row r="54" spans="1:8" ht="15">
      <c r="A54" s="102" t="s">
        <v>243</v>
      </c>
      <c r="B54" s="91" t="s">
        <v>46</v>
      </c>
      <c r="C54" s="83" t="s">
        <v>47</v>
      </c>
      <c r="D54" s="83" t="s">
        <v>218</v>
      </c>
      <c r="E54" s="92" t="s">
        <v>247</v>
      </c>
      <c r="F54" s="104"/>
      <c r="G54" s="59">
        <f>G55</f>
        <v>7000</v>
      </c>
      <c r="H54" s="59">
        <f>H55</f>
        <v>7000</v>
      </c>
    </row>
    <row r="55" spans="1:8" ht="30.75">
      <c r="A55" s="93" t="s">
        <v>212</v>
      </c>
      <c r="B55" s="91" t="s">
        <v>46</v>
      </c>
      <c r="C55" s="83" t="s">
        <v>47</v>
      </c>
      <c r="D55" s="83" t="s">
        <v>218</v>
      </c>
      <c r="E55" s="92" t="s">
        <v>247</v>
      </c>
      <c r="F55" s="94">
        <v>200</v>
      </c>
      <c r="G55" s="59">
        <v>7000</v>
      </c>
      <c r="H55" s="59">
        <v>7000</v>
      </c>
    </row>
    <row r="56" spans="1:8" ht="30.75">
      <c r="A56" s="103" t="s">
        <v>246</v>
      </c>
      <c r="B56" s="82" t="s">
        <v>46</v>
      </c>
      <c r="C56" s="86" t="s">
        <v>47</v>
      </c>
      <c r="D56" s="86" t="s">
        <v>218</v>
      </c>
      <c r="E56" s="90" t="s">
        <v>608</v>
      </c>
      <c r="F56" s="98"/>
      <c r="G56" s="55">
        <f>G57</f>
        <v>116000</v>
      </c>
      <c r="H56" s="55">
        <f>H57</f>
        <v>116000</v>
      </c>
    </row>
    <row r="57" spans="1:8" ht="15">
      <c r="A57" s="102" t="s">
        <v>243</v>
      </c>
      <c r="B57" s="91" t="s">
        <v>46</v>
      </c>
      <c r="C57" s="83" t="s">
        <v>47</v>
      </c>
      <c r="D57" s="83" t="s">
        <v>218</v>
      </c>
      <c r="E57" s="92" t="s">
        <v>248</v>
      </c>
      <c r="F57" s="104"/>
      <c r="G57" s="59">
        <f>G58</f>
        <v>116000</v>
      </c>
      <c r="H57" s="59">
        <f>H58</f>
        <v>116000</v>
      </c>
    </row>
    <row r="58" spans="1:8" ht="30.75">
      <c r="A58" s="93" t="s">
        <v>212</v>
      </c>
      <c r="B58" s="91" t="s">
        <v>46</v>
      </c>
      <c r="C58" s="83" t="s">
        <v>47</v>
      </c>
      <c r="D58" s="83" t="s">
        <v>218</v>
      </c>
      <c r="E58" s="92" t="s">
        <v>248</v>
      </c>
      <c r="F58" s="104">
        <v>200</v>
      </c>
      <c r="G58" s="59">
        <v>116000</v>
      </c>
      <c r="H58" s="59">
        <v>116000</v>
      </c>
    </row>
    <row r="59" spans="1:8" ht="62.25">
      <c r="A59" s="103" t="s">
        <v>244</v>
      </c>
      <c r="B59" s="82" t="s">
        <v>46</v>
      </c>
      <c r="C59" s="86" t="s">
        <v>47</v>
      </c>
      <c r="D59" s="86" t="s">
        <v>218</v>
      </c>
      <c r="E59" s="90" t="s">
        <v>609</v>
      </c>
      <c r="F59" s="104"/>
      <c r="G59" s="55">
        <f>G60</f>
        <v>876600</v>
      </c>
      <c r="H59" s="55">
        <f>H60</f>
        <v>876600</v>
      </c>
    </row>
    <row r="60" spans="1:8" ht="46.5">
      <c r="A60" s="93" t="s">
        <v>0</v>
      </c>
      <c r="B60" s="91" t="s">
        <v>46</v>
      </c>
      <c r="C60" s="83" t="s">
        <v>47</v>
      </c>
      <c r="D60" s="83" t="s">
        <v>218</v>
      </c>
      <c r="E60" s="92" t="s">
        <v>245</v>
      </c>
      <c r="F60" s="104"/>
      <c r="G60" s="55">
        <f>G61+G62</f>
        <v>876600</v>
      </c>
      <c r="H60" s="55">
        <f>H61+H62</f>
        <v>876600</v>
      </c>
    </row>
    <row r="61" spans="1:8" ht="62.25">
      <c r="A61" s="93" t="s">
        <v>58</v>
      </c>
      <c r="B61" s="91" t="s">
        <v>46</v>
      </c>
      <c r="C61" s="83" t="s">
        <v>47</v>
      </c>
      <c r="D61" s="83" t="s">
        <v>218</v>
      </c>
      <c r="E61" s="92" t="s">
        <v>245</v>
      </c>
      <c r="F61" s="104">
        <v>100</v>
      </c>
      <c r="G61" s="59">
        <v>859086</v>
      </c>
      <c r="H61" s="59">
        <v>859086</v>
      </c>
    </row>
    <row r="62" spans="1:8" ht="30.75">
      <c r="A62" s="93" t="s">
        <v>212</v>
      </c>
      <c r="B62" s="91" t="s">
        <v>46</v>
      </c>
      <c r="C62" s="83" t="s">
        <v>47</v>
      </c>
      <c r="D62" s="83" t="s">
        <v>218</v>
      </c>
      <c r="E62" s="92" t="s">
        <v>245</v>
      </c>
      <c r="F62" s="104">
        <v>200</v>
      </c>
      <c r="G62" s="59">
        <v>17514</v>
      </c>
      <c r="H62" s="59">
        <v>17514</v>
      </c>
    </row>
    <row r="63" spans="1:8" ht="46.5">
      <c r="A63" s="85" t="s">
        <v>432</v>
      </c>
      <c r="B63" s="82" t="s">
        <v>46</v>
      </c>
      <c r="C63" s="86" t="s">
        <v>47</v>
      </c>
      <c r="D63" s="86" t="s">
        <v>218</v>
      </c>
      <c r="E63" s="95" t="s">
        <v>566</v>
      </c>
      <c r="F63" s="105"/>
      <c r="G63" s="55">
        <f>G64</f>
        <v>180000</v>
      </c>
      <c r="H63" s="55">
        <f>H64</f>
        <v>180000</v>
      </c>
    </row>
    <row r="64" spans="1:8" ht="78">
      <c r="A64" s="85" t="s">
        <v>433</v>
      </c>
      <c r="B64" s="82" t="s">
        <v>46</v>
      </c>
      <c r="C64" s="86" t="s">
        <v>47</v>
      </c>
      <c r="D64" s="86" t="s">
        <v>218</v>
      </c>
      <c r="E64" s="90" t="s">
        <v>604</v>
      </c>
      <c r="F64" s="105"/>
      <c r="G64" s="55">
        <f>G65</f>
        <v>180000</v>
      </c>
      <c r="H64" s="55">
        <f>H65</f>
        <v>180000</v>
      </c>
    </row>
    <row r="65" spans="1:8" ht="46.5">
      <c r="A65" s="85" t="s">
        <v>165</v>
      </c>
      <c r="B65" s="82" t="s">
        <v>46</v>
      </c>
      <c r="C65" s="86" t="s">
        <v>47</v>
      </c>
      <c r="D65" s="86" t="s">
        <v>218</v>
      </c>
      <c r="E65" s="90" t="s">
        <v>610</v>
      </c>
      <c r="F65" s="105"/>
      <c r="G65" s="55">
        <f>G66+G68</f>
        <v>180000</v>
      </c>
      <c r="H65" s="55">
        <f>H66+H68</f>
        <v>180000</v>
      </c>
    </row>
    <row r="66" spans="1:8" ht="15">
      <c r="A66" s="85" t="s">
        <v>394</v>
      </c>
      <c r="B66" s="82" t="s">
        <v>46</v>
      </c>
      <c r="C66" s="86" t="s">
        <v>47</v>
      </c>
      <c r="D66" s="86" t="s">
        <v>218</v>
      </c>
      <c r="E66" s="90" t="s">
        <v>395</v>
      </c>
      <c r="F66" s="105"/>
      <c r="G66" s="55">
        <f>G67</f>
        <v>30000</v>
      </c>
      <c r="H66" s="55">
        <f>H67</f>
        <v>30000</v>
      </c>
    </row>
    <row r="67" spans="1:8" ht="30.75">
      <c r="A67" s="93" t="s">
        <v>212</v>
      </c>
      <c r="B67" s="91" t="s">
        <v>46</v>
      </c>
      <c r="C67" s="83" t="s">
        <v>47</v>
      </c>
      <c r="D67" s="83" t="s">
        <v>218</v>
      </c>
      <c r="E67" s="92" t="s">
        <v>395</v>
      </c>
      <c r="F67" s="104">
        <v>200</v>
      </c>
      <c r="G67" s="59">
        <v>30000</v>
      </c>
      <c r="H67" s="59">
        <v>30000</v>
      </c>
    </row>
    <row r="68" spans="1:8" ht="15">
      <c r="A68" s="85" t="s">
        <v>166</v>
      </c>
      <c r="B68" s="82" t="s">
        <v>46</v>
      </c>
      <c r="C68" s="86" t="s">
        <v>47</v>
      </c>
      <c r="D68" s="86" t="s">
        <v>218</v>
      </c>
      <c r="E68" s="90" t="s">
        <v>167</v>
      </c>
      <c r="F68" s="105"/>
      <c r="G68" s="55">
        <f>G69</f>
        <v>150000</v>
      </c>
      <c r="H68" s="55">
        <f>H69</f>
        <v>150000</v>
      </c>
    </row>
    <row r="69" spans="1:8" ht="30.75">
      <c r="A69" s="93" t="s">
        <v>212</v>
      </c>
      <c r="B69" s="91" t="s">
        <v>46</v>
      </c>
      <c r="C69" s="83" t="s">
        <v>47</v>
      </c>
      <c r="D69" s="83" t="s">
        <v>218</v>
      </c>
      <c r="E69" s="92" t="s">
        <v>167</v>
      </c>
      <c r="F69" s="104">
        <v>200</v>
      </c>
      <c r="G69" s="59">
        <v>150000</v>
      </c>
      <c r="H69" s="59">
        <v>150000</v>
      </c>
    </row>
    <row r="70" spans="1:8" ht="33" customHeight="1">
      <c r="A70" s="85" t="s">
        <v>434</v>
      </c>
      <c r="B70" s="82" t="s">
        <v>46</v>
      </c>
      <c r="C70" s="86" t="s">
        <v>47</v>
      </c>
      <c r="D70" s="86" t="s">
        <v>218</v>
      </c>
      <c r="E70" s="95" t="s">
        <v>567</v>
      </c>
      <c r="F70" s="98"/>
      <c r="G70" s="55">
        <f aca="true" t="shared" si="3" ref="G70:H73">G71</f>
        <v>25000</v>
      </c>
      <c r="H70" s="55">
        <f t="shared" si="3"/>
        <v>25000</v>
      </c>
    </row>
    <row r="71" spans="1:8" ht="62.25">
      <c r="A71" s="85" t="s">
        <v>435</v>
      </c>
      <c r="B71" s="82" t="s">
        <v>46</v>
      </c>
      <c r="C71" s="86" t="s">
        <v>47</v>
      </c>
      <c r="D71" s="86" t="s">
        <v>218</v>
      </c>
      <c r="E71" s="90" t="s">
        <v>603</v>
      </c>
      <c r="F71" s="98"/>
      <c r="G71" s="55">
        <f t="shared" si="3"/>
        <v>25000</v>
      </c>
      <c r="H71" s="55">
        <f t="shared" si="3"/>
        <v>25000</v>
      </c>
    </row>
    <row r="72" spans="1:8" ht="62.25">
      <c r="A72" s="96" t="s">
        <v>38</v>
      </c>
      <c r="B72" s="82" t="s">
        <v>46</v>
      </c>
      <c r="C72" s="86" t="s">
        <v>47</v>
      </c>
      <c r="D72" s="86" t="s">
        <v>218</v>
      </c>
      <c r="E72" s="90" t="s">
        <v>611</v>
      </c>
      <c r="F72" s="98"/>
      <c r="G72" s="55">
        <f t="shared" si="3"/>
        <v>25000</v>
      </c>
      <c r="H72" s="55">
        <f t="shared" si="3"/>
        <v>25000</v>
      </c>
    </row>
    <row r="73" spans="1:8" ht="15">
      <c r="A73" s="93" t="s">
        <v>249</v>
      </c>
      <c r="B73" s="91" t="s">
        <v>46</v>
      </c>
      <c r="C73" s="83" t="s">
        <v>47</v>
      </c>
      <c r="D73" s="83" t="s">
        <v>218</v>
      </c>
      <c r="E73" s="92" t="s">
        <v>250</v>
      </c>
      <c r="F73" s="94"/>
      <c r="G73" s="59">
        <f t="shared" si="3"/>
        <v>25000</v>
      </c>
      <c r="H73" s="59">
        <f t="shared" si="3"/>
        <v>25000</v>
      </c>
    </row>
    <row r="74" spans="1:8" ht="30.75">
      <c r="A74" s="93" t="s">
        <v>212</v>
      </c>
      <c r="B74" s="91" t="s">
        <v>46</v>
      </c>
      <c r="C74" s="83" t="s">
        <v>47</v>
      </c>
      <c r="D74" s="83" t="s">
        <v>218</v>
      </c>
      <c r="E74" s="92" t="s">
        <v>250</v>
      </c>
      <c r="F74" s="94">
        <v>200</v>
      </c>
      <c r="G74" s="59">
        <v>25000</v>
      </c>
      <c r="H74" s="59">
        <v>25000</v>
      </c>
    </row>
    <row r="75" spans="1:8" ht="33.75" customHeight="1">
      <c r="A75" s="89" t="s">
        <v>436</v>
      </c>
      <c r="B75" s="82" t="s">
        <v>46</v>
      </c>
      <c r="C75" s="86" t="s">
        <v>47</v>
      </c>
      <c r="D75" s="86" t="s">
        <v>218</v>
      </c>
      <c r="E75" s="95" t="s">
        <v>568</v>
      </c>
      <c r="F75" s="86"/>
      <c r="G75" s="55">
        <f aca="true" t="shared" si="4" ref="G75:H77">G76</f>
        <v>287302</v>
      </c>
      <c r="H75" s="55">
        <f t="shared" si="4"/>
        <v>287302</v>
      </c>
    </row>
    <row r="76" spans="1:8" ht="78">
      <c r="A76" s="89" t="s">
        <v>437</v>
      </c>
      <c r="B76" s="82" t="s">
        <v>46</v>
      </c>
      <c r="C76" s="86" t="s">
        <v>47</v>
      </c>
      <c r="D76" s="86" t="s">
        <v>218</v>
      </c>
      <c r="E76" s="95" t="s">
        <v>602</v>
      </c>
      <c r="F76" s="83"/>
      <c r="G76" s="55">
        <f t="shared" si="4"/>
        <v>287302</v>
      </c>
      <c r="H76" s="55">
        <f t="shared" si="4"/>
        <v>287302</v>
      </c>
    </row>
    <row r="77" spans="1:8" ht="30.75">
      <c r="A77" s="103" t="s">
        <v>251</v>
      </c>
      <c r="B77" s="82" t="s">
        <v>46</v>
      </c>
      <c r="C77" s="86" t="s">
        <v>47</v>
      </c>
      <c r="D77" s="86" t="s">
        <v>218</v>
      </c>
      <c r="E77" s="90" t="s">
        <v>612</v>
      </c>
      <c r="F77" s="105"/>
      <c r="G77" s="55">
        <f t="shared" si="4"/>
        <v>287302</v>
      </c>
      <c r="H77" s="55">
        <f t="shared" si="4"/>
        <v>287302</v>
      </c>
    </row>
    <row r="78" spans="1:8" ht="30.75">
      <c r="A78" s="101" t="s">
        <v>2</v>
      </c>
      <c r="B78" s="91" t="s">
        <v>46</v>
      </c>
      <c r="C78" s="83" t="s">
        <v>47</v>
      </c>
      <c r="D78" s="83" t="s">
        <v>218</v>
      </c>
      <c r="E78" s="92" t="s">
        <v>252</v>
      </c>
      <c r="F78" s="104"/>
      <c r="G78" s="59">
        <f>G79+G80</f>
        <v>287302</v>
      </c>
      <c r="H78" s="59">
        <f>H79+H80</f>
        <v>287302</v>
      </c>
    </row>
    <row r="79" spans="1:8" ht="62.25">
      <c r="A79" s="93" t="s">
        <v>58</v>
      </c>
      <c r="B79" s="91" t="s">
        <v>46</v>
      </c>
      <c r="C79" s="83" t="s">
        <v>47</v>
      </c>
      <c r="D79" s="83" t="s">
        <v>218</v>
      </c>
      <c r="E79" s="92" t="s">
        <v>252</v>
      </c>
      <c r="F79" s="94">
        <v>100</v>
      </c>
      <c r="G79" s="59">
        <v>278316</v>
      </c>
      <c r="H79" s="59">
        <v>278316</v>
      </c>
    </row>
    <row r="80" spans="1:8" ht="30.75">
      <c r="A80" s="93" t="s">
        <v>212</v>
      </c>
      <c r="B80" s="91" t="s">
        <v>46</v>
      </c>
      <c r="C80" s="83" t="s">
        <v>47</v>
      </c>
      <c r="D80" s="83" t="s">
        <v>218</v>
      </c>
      <c r="E80" s="92" t="s">
        <v>252</v>
      </c>
      <c r="F80" s="94">
        <v>200</v>
      </c>
      <c r="G80" s="59">
        <v>8986</v>
      </c>
      <c r="H80" s="59">
        <v>8986</v>
      </c>
    </row>
    <row r="81" spans="1:8" ht="46.5">
      <c r="A81" s="85" t="s">
        <v>468</v>
      </c>
      <c r="B81" s="82" t="s">
        <v>46</v>
      </c>
      <c r="C81" s="86" t="s">
        <v>47</v>
      </c>
      <c r="D81" s="86" t="s">
        <v>218</v>
      </c>
      <c r="E81" s="106" t="s">
        <v>569</v>
      </c>
      <c r="F81" s="107"/>
      <c r="G81" s="55">
        <f aca="true" t="shared" si="5" ref="G81:H84">G82</f>
        <v>30000</v>
      </c>
      <c r="H81" s="55">
        <f t="shared" si="5"/>
        <v>30000</v>
      </c>
    </row>
    <row r="82" spans="1:8" ht="78">
      <c r="A82" s="85" t="s">
        <v>485</v>
      </c>
      <c r="B82" s="82" t="s">
        <v>46</v>
      </c>
      <c r="C82" s="86" t="s">
        <v>47</v>
      </c>
      <c r="D82" s="86" t="s">
        <v>218</v>
      </c>
      <c r="E82" s="106" t="s">
        <v>601</v>
      </c>
      <c r="F82" s="107"/>
      <c r="G82" s="55">
        <f t="shared" si="5"/>
        <v>30000</v>
      </c>
      <c r="H82" s="55">
        <f t="shared" si="5"/>
        <v>30000</v>
      </c>
    </row>
    <row r="83" spans="1:8" ht="62.25">
      <c r="A83" s="85" t="s">
        <v>10</v>
      </c>
      <c r="B83" s="82" t="s">
        <v>46</v>
      </c>
      <c r="C83" s="86" t="s">
        <v>47</v>
      </c>
      <c r="D83" s="86" t="s">
        <v>218</v>
      </c>
      <c r="E83" s="106" t="s">
        <v>613</v>
      </c>
      <c r="F83" s="107"/>
      <c r="G83" s="55">
        <f t="shared" si="5"/>
        <v>30000</v>
      </c>
      <c r="H83" s="55">
        <f t="shared" si="5"/>
        <v>30000</v>
      </c>
    </row>
    <row r="84" spans="1:8" ht="30.75">
      <c r="A84" s="93" t="s">
        <v>11</v>
      </c>
      <c r="B84" s="91" t="s">
        <v>46</v>
      </c>
      <c r="C84" s="83" t="s">
        <v>47</v>
      </c>
      <c r="D84" s="83" t="s">
        <v>218</v>
      </c>
      <c r="E84" s="108" t="s">
        <v>12</v>
      </c>
      <c r="F84" s="109"/>
      <c r="G84" s="59">
        <f t="shared" si="5"/>
        <v>30000</v>
      </c>
      <c r="H84" s="59">
        <f t="shared" si="5"/>
        <v>30000</v>
      </c>
    </row>
    <row r="85" spans="1:8" ht="15">
      <c r="A85" s="93" t="s">
        <v>359</v>
      </c>
      <c r="B85" s="91" t="s">
        <v>46</v>
      </c>
      <c r="C85" s="83" t="s">
        <v>47</v>
      </c>
      <c r="D85" s="83" t="s">
        <v>218</v>
      </c>
      <c r="E85" s="108" t="s">
        <v>12</v>
      </c>
      <c r="F85" s="109">
        <v>300</v>
      </c>
      <c r="G85" s="59">
        <v>30000</v>
      </c>
      <c r="H85" s="59">
        <v>30000</v>
      </c>
    </row>
    <row r="86" spans="1:8" ht="30.75">
      <c r="A86" s="85" t="s">
        <v>66</v>
      </c>
      <c r="B86" s="82" t="s">
        <v>46</v>
      </c>
      <c r="C86" s="86" t="s">
        <v>47</v>
      </c>
      <c r="D86" s="86" t="s">
        <v>218</v>
      </c>
      <c r="E86" s="90" t="s">
        <v>570</v>
      </c>
      <c r="F86" s="105"/>
      <c r="G86" s="55">
        <f aca="true" t="shared" si="6" ref="G86:H88">G87</f>
        <v>3725798</v>
      </c>
      <c r="H86" s="55">
        <f t="shared" si="6"/>
        <v>5235084</v>
      </c>
    </row>
    <row r="87" spans="1:8" ht="30.75">
      <c r="A87" s="85" t="s">
        <v>65</v>
      </c>
      <c r="B87" s="82" t="s">
        <v>46</v>
      </c>
      <c r="C87" s="86" t="s">
        <v>47</v>
      </c>
      <c r="D87" s="86" t="s">
        <v>218</v>
      </c>
      <c r="E87" s="90" t="s">
        <v>600</v>
      </c>
      <c r="F87" s="105"/>
      <c r="G87" s="55">
        <f t="shared" si="6"/>
        <v>3725798</v>
      </c>
      <c r="H87" s="55">
        <f t="shared" si="6"/>
        <v>5235084</v>
      </c>
    </row>
    <row r="88" spans="1:8" ht="30.75">
      <c r="A88" s="161" t="s">
        <v>654</v>
      </c>
      <c r="B88" s="91" t="s">
        <v>46</v>
      </c>
      <c r="C88" s="83" t="s">
        <v>47</v>
      </c>
      <c r="D88" s="83" t="s">
        <v>218</v>
      </c>
      <c r="E88" s="110" t="s">
        <v>253</v>
      </c>
      <c r="F88" s="111"/>
      <c r="G88" s="59">
        <f t="shared" si="6"/>
        <v>3725798</v>
      </c>
      <c r="H88" s="59">
        <f t="shared" si="6"/>
        <v>5235084</v>
      </c>
    </row>
    <row r="89" spans="1:8" ht="15">
      <c r="A89" s="93" t="s">
        <v>337</v>
      </c>
      <c r="B89" s="91" t="s">
        <v>46</v>
      </c>
      <c r="C89" s="83" t="s">
        <v>47</v>
      </c>
      <c r="D89" s="83" t="s">
        <v>218</v>
      </c>
      <c r="E89" s="110" t="s">
        <v>253</v>
      </c>
      <c r="F89" s="94">
        <v>800</v>
      </c>
      <c r="G89" s="59">
        <v>3725798</v>
      </c>
      <c r="H89" s="59">
        <v>5235084</v>
      </c>
    </row>
    <row r="90" spans="1:8" ht="30.75">
      <c r="A90" s="85" t="s">
        <v>42</v>
      </c>
      <c r="B90" s="82" t="s">
        <v>46</v>
      </c>
      <c r="C90" s="86" t="s">
        <v>47</v>
      </c>
      <c r="D90" s="86" t="s">
        <v>218</v>
      </c>
      <c r="E90" s="95" t="s">
        <v>558</v>
      </c>
      <c r="F90" s="94"/>
      <c r="G90" s="59">
        <f>G91</f>
        <v>11450050</v>
      </c>
      <c r="H90" s="59">
        <f>H91</f>
        <v>10449188</v>
      </c>
    </row>
    <row r="91" spans="1:8" ht="30.75">
      <c r="A91" s="85" t="s">
        <v>7</v>
      </c>
      <c r="B91" s="82" t="s">
        <v>46</v>
      </c>
      <c r="C91" s="86" t="s">
        <v>47</v>
      </c>
      <c r="D91" s="86" t="s">
        <v>218</v>
      </c>
      <c r="E91" s="95" t="s">
        <v>559</v>
      </c>
      <c r="F91" s="94"/>
      <c r="G91" s="59">
        <f>+G92+G95+G99</f>
        <v>11450050</v>
      </c>
      <c r="H91" s="59">
        <f>+H92+H95+H99</f>
        <v>10449188</v>
      </c>
    </row>
    <row r="92" spans="1:8" ht="129.75" customHeight="1">
      <c r="A92" s="262" t="s">
        <v>657</v>
      </c>
      <c r="B92" s="82" t="s">
        <v>46</v>
      </c>
      <c r="C92" s="86" t="s">
        <v>47</v>
      </c>
      <c r="D92" s="86" t="s">
        <v>218</v>
      </c>
      <c r="E92" s="90" t="s">
        <v>287</v>
      </c>
      <c r="F92" s="86"/>
      <c r="G92" s="55">
        <f>G93+G94</f>
        <v>2369131</v>
      </c>
      <c r="H92" s="55">
        <f>H93+H94</f>
        <v>1368269</v>
      </c>
    </row>
    <row r="93" spans="1:8" ht="62.25">
      <c r="A93" s="93" t="s">
        <v>58</v>
      </c>
      <c r="B93" s="91" t="s">
        <v>46</v>
      </c>
      <c r="C93" s="83" t="s">
        <v>47</v>
      </c>
      <c r="D93" s="83" t="s">
        <v>218</v>
      </c>
      <c r="E93" s="92" t="s">
        <v>287</v>
      </c>
      <c r="F93" s="94">
        <v>100</v>
      </c>
      <c r="G93" s="59">
        <v>907286</v>
      </c>
      <c r="H93" s="59">
        <v>907286</v>
      </c>
    </row>
    <row r="94" spans="1:8" ht="30.75">
      <c r="A94" s="93" t="s">
        <v>212</v>
      </c>
      <c r="B94" s="91" t="s">
        <v>46</v>
      </c>
      <c r="C94" s="83" t="s">
        <v>47</v>
      </c>
      <c r="D94" s="83" t="s">
        <v>218</v>
      </c>
      <c r="E94" s="92" t="s">
        <v>287</v>
      </c>
      <c r="F94" s="94">
        <v>200</v>
      </c>
      <c r="G94" s="59">
        <v>1461845</v>
      </c>
      <c r="H94" s="59">
        <v>460983</v>
      </c>
    </row>
    <row r="95" spans="1:8" ht="30.75">
      <c r="A95" s="85" t="s">
        <v>219</v>
      </c>
      <c r="B95" s="82" t="s">
        <v>46</v>
      </c>
      <c r="C95" s="86" t="s">
        <v>47</v>
      </c>
      <c r="D95" s="86" t="s">
        <v>218</v>
      </c>
      <c r="E95" s="90" t="s">
        <v>254</v>
      </c>
      <c r="F95" s="112"/>
      <c r="G95" s="55">
        <f>G96+G97+G98</f>
        <v>9020919</v>
      </c>
      <c r="H95" s="55">
        <f>H96+H97+H98</f>
        <v>9020919</v>
      </c>
    </row>
    <row r="96" spans="1:8" ht="62.25">
      <c r="A96" s="93" t="s">
        <v>58</v>
      </c>
      <c r="B96" s="91" t="s">
        <v>46</v>
      </c>
      <c r="C96" s="83" t="s">
        <v>47</v>
      </c>
      <c r="D96" s="83" t="s">
        <v>218</v>
      </c>
      <c r="E96" s="92" t="s">
        <v>254</v>
      </c>
      <c r="F96" s="113" t="s">
        <v>223</v>
      </c>
      <c r="G96" s="59">
        <v>5856018</v>
      </c>
      <c r="H96" s="59">
        <v>5856018</v>
      </c>
    </row>
    <row r="97" spans="1:8" ht="30.75">
      <c r="A97" s="93" t="s">
        <v>212</v>
      </c>
      <c r="B97" s="91" t="s">
        <v>46</v>
      </c>
      <c r="C97" s="83" t="s">
        <v>47</v>
      </c>
      <c r="D97" s="83" t="s">
        <v>218</v>
      </c>
      <c r="E97" s="92" t="s">
        <v>254</v>
      </c>
      <c r="F97" s="113" t="s">
        <v>224</v>
      </c>
      <c r="G97" s="59">
        <v>3098504</v>
      </c>
      <c r="H97" s="59">
        <v>3098504</v>
      </c>
    </row>
    <row r="98" spans="1:8" ht="15">
      <c r="A98" s="93" t="s">
        <v>337</v>
      </c>
      <c r="B98" s="91" t="s">
        <v>46</v>
      </c>
      <c r="C98" s="83" t="s">
        <v>47</v>
      </c>
      <c r="D98" s="83" t="s">
        <v>218</v>
      </c>
      <c r="E98" s="92" t="s">
        <v>254</v>
      </c>
      <c r="F98" s="113" t="s">
        <v>216</v>
      </c>
      <c r="G98" s="59">
        <v>66397</v>
      </c>
      <c r="H98" s="59">
        <v>66397</v>
      </c>
    </row>
    <row r="99" spans="1:8" ht="30.75">
      <c r="A99" s="96" t="s">
        <v>64</v>
      </c>
      <c r="B99" s="82" t="s">
        <v>46</v>
      </c>
      <c r="C99" s="86" t="s">
        <v>47</v>
      </c>
      <c r="D99" s="86" t="s">
        <v>218</v>
      </c>
      <c r="E99" s="90" t="s">
        <v>255</v>
      </c>
      <c r="F99" s="86"/>
      <c r="G99" s="55">
        <f>G100</f>
        <v>60000</v>
      </c>
      <c r="H99" s="55">
        <f>H100</f>
        <v>60000</v>
      </c>
    </row>
    <row r="100" spans="1:8" ht="30.75">
      <c r="A100" s="93" t="s">
        <v>212</v>
      </c>
      <c r="B100" s="91" t="s">
        <v>46</v>
      </c>
      <c r="C100" s="83" t="s">
        <v>47</v>
      </c>
      <c r="D100" s="83" t="s">
        <v>218</v>
      </c>
      <c r="E100" s="92" t="s">
        <v>255</v>
      </c>
      <c r="F100" s="94">
        <v>200</v>
      </c>
      <c r="G100" s="59">
        <v>60000</v>
      </c>
      <c r="H100" s="59">
        <v>60000</v>
      </c>
    </row>
    <row r="101" spans="1:8" ht="30.75">
      <c r="A101" s="114" t="s">
        <v>9</v>
      </c>
      <c r="B101" s="82" t="s">
        <v>46</v>
      </c>
      <c r="C101" s="86" t="s">
        <v>49</v>
      </c>
      <c r="D101" s="83"/>
      <c r="E101" s="115"/>
      <c r="F101" s="94"/>
      <c r="G101" s="55">
        <f>G102+G122</f>
        <v>444000</v>
      </c>
      <c r="H101" s="55">
        <f>H102+H122</f>
        <v>444000</v>
      </c>
    </row>
    <row r="102" spans="1:8" ht="30.75">
      <c r="A102" s="99" t="s">
        <v>14</v>
      </c>
      <c r="B102" s="82" t="s">
        <v>46</v>
      </c>
      <c r="C102" s="86" t="s">
        <v>49</v>
      </c>
      <c r="D102" s="86" t="s">
        <v>52</v>
      </c>
      <c r="E102" s="115"/>
      <c r="F102" s="94"/>
      <c r="G102" s="55">
        <f>G103</f>
        <v>424000</v>
      </c>
      <c r="H102" s="55">
        <f>H103</f>
        <v>424000</v>
      </c>
    </row>
    <row r="103" spans="1:8" ht="62.25">
      <c r="A103" s="96" t="s">
        <v>438</v>
      </c>
      <c r="B103" s="82" t="s">
        <v>46</v>
      </c>
      <c r="C103" s="86" t="s">
        <v>49</v>
      </c>
      <c r="D103" s="86" t="s">
        <v>52</v>
      </c>
      <c r="E103" s="95" t="s">
        <v>571</v>
      </c>
      <c r="F103" s="86"/>
      <c r="G103" s="55">
        <f>G104+G108</f>
        <v>424000</v>
      </c>
      <c r="H103" s="55">
        <f>H104+H108</f>
        <v>424000</v>
      </c>
    </row>
    <row r="104" spans="1:8" ht="124.5">
      <c r="A104" s="85" t="s">
        <v>525</v>
      </c>
      <c r="B104" s="82" t="s">
        <v>46</v>
      </c>
      <c r="C104" s="86" t="s">
        <v>49</v>
      </c>
      <c r="D104" s="86" t="s">
        <v>52</v>
      </c>
      <c r="E104" s="95" t="s">
        <v>651</v>
      </c>
      <c r="F104" s="86"/>
      <c r="G104" s="55">
        <f aca="true" t="shared" si="7" ref="G104:H106">G105</f>
        <v>40000</v>
      </c>
      <c r="H104" s="55">
        <f t="shared" si="7"/>
        <v>40000</v>
      </c>
    </row>
    <row r="105" spans="1:8" ht="46.5">
      <c r="A105" s="96" t="s">
        <v>526</v>
      </c>
      <c r="B105" s="82" t="s">
        <v>46</v>
      </c>
      <c r="C105" s="86" t="s">
        <v>49</v>
      </c>
      <c r="D105" s="86" t="s">
        <v>52</v>
      </c>
      <c r="E105" s="90" t="s">
        <v>652</v>
      </c>
      <c r="F105" s="105"/>
      <c r="G105" s="55">
        <f t="shared" si="7"/>
        <v>40000</v>
      </c>
      <c r="H105" s="55">
        <f t="shared" si="7"/>
        <v>40000</v>
      </c>
    </row>
    <row r="106" spans="1:8" ht="46.5">
      <c r="A106" s="93" t="s">
        <v>63</v>
      </c>
      <c r="B106" s="91" t="s">
        <v>46</v>
      </c>
      <c r="C106" s="83" t="s">
        <v>49</v>
      </c>
      <c r="D106" s="83" t="s">
        <v>52</v>
      </c>
      <c r="E106" s="108" t="s">
        <v>524</v>
      </c>
      <c r="F106" s="116"/>
      <c r="G106" s="55">
        <f t="shared" si="7"/>
        <v>40000</v>
      </c>
      <c r="H106" s="55">
        <f t="shared" si="7"/>
        <v>40000</v>
      </c>
    </row>
    <row r="107" spans="1:8" ht="30.75">
      <c r="A107" s="93" t="s">
        <v>212</v>
      </c>
      <c r="B107" s="91" t="s">
        <v>46</v>
      </c>
      <c r="C107" s="83" t="s">
        <v>49</v>
      </c>
      <c r="D107" s="83" t="s">
        <v>52</v>
      </c>
      <c r="E107" s="108" t="s">
        <v>524</v>
      </c>
      <c r="F107" s="109">
        <v>200</v>
      </c>
      <c r="G107" s="59">
        <v>40000</v>
      </c>
      <c r="H107" s="59">
        <v>40000</v>
      </c>
    </row>
    <row r="108" spans="1:8" ht="108.75">
      <c r="A108" s="85" t="s">
        <v>439</v>
      </c>
      <c r="B108" s="82" t="s">
        <v>46</v>
      </c>
      <c r="C108" s="86" t="s">
        <v>49</v>
      </c>
      <c r="D108" s="86" t="s">
        <v>52</v>
      </c>
      <c r="E108" s="95" t="s">
        <v>599</v>
      </c>
      <c r="F108" s="86"/>
      <c r="G108" s="55">
        <f>G109+G112+G115+G118</f>
        <v>384000</v>
      </c>
      <c r="H108" s="55">
        <f>H109+H112+H115+H118</f>
        <v>384000</v>
      </c>
    </row>
    <row r="109" spans="1:8" ht="30.75">
      <c r="A109" s="103" t="s">
        <v>207</v>
      </c>
      <c r="B109" s="82" t="s">
        <v>46</v>
      </c>
      <c r="C109" s="86" t="s">
        <v>49</v>
      </c>
      <c r="D109" s="86" t="s">
        <v>52</v>
      </c>
      <c r="E109" s="90" t="s">
        <v>614</v>
      </c>
      <c r="F109" s="105"/>
      <c r="G109" s="55">
        <f>G110</f>
        <v>40000</v>
      </c>
      <c r="H109" s="55">
        <f>H110</f>
        <v>40000</v>
      </c>
    </row>
    <row r="110" spans="1:8" ht="46.5">
      <c r="A110" s="93" t="s">
        <v>63</v>
      </c>
      <c r="B110" s="91" t="s">
        <v>46</v>
      </c>
      <c r="C110" s="83" t="s">
        <v>49</v>
      </c>
      <c r="D110" s="83" t="s">
        <v>52</v>
      </c>
      <c r="E110" s="108" t="s">
        <v>209</v>
      </c>
      <c r="F110" s="116"/>
      <c r="G110" s="59">
        <f>G111</f>
        <v>40000</v>
      </c>
      <c r="H110" s="59">
        <f>H111</f>
        <v>40000</v>
      </c>
    </row>
    <row r="111" spans="1:8" ht="30.75">
      <c r="A111" s="93" t="s">
        <v>212</v>
      </c>
      <c r="B111" s="91" t="s">
        <v>46</v>
      </c>
      <c r="C111" s="83" t="s">
        <v>49</v>
      </c>
      <c r="D111" s="83" t="s">
        <v>52</v>
      </c>
      <c r="E111" s="108" t="s">
        <v>209</v>
      </c>
      <c r="F111" s="109">
        <v>200</v>
      </c>
      <c r="G111" s="59">
        <v>40000</v>
      </c>
      <c r="H111" s="59">
        <v>40000</v>
      </c>
    </row>
    <row r="112" spans="1:8" ht="30.75">
      <c r="A112" s="103" t="s">
        <v>256</v>
      </c>
      <c r="B112" s="82" t="s">
        <v>46</v>
      </c>
      <c r="C112" s="86" t="s">
        <v>49</v>
      </c>
      <c r="D112" s="86" t="s">
        <v>52</v>
      </c>
      <c r="E112" s="90" t="s">
        <v>615</v>
      </c>
      <c r="F112" s="94"/>
      <c r="G112" s="55">
        <f>G113</f>
        <v>234000</v>
      </c>
      <c r="H112" s="55">
        <f>H113</f>
        <v>234000</v>
      </c>
    </row>
    <row r="113" spans="1:8" ht="46.5">
      <c r="A113" s="93" t="s">
        <v>63</v>
      </c>
      <c r="B113" s="91" t="s">
        <v>46</v>
      </c>
      <c r="C113" s="83" t="s">
        <v>49</v>
      </c>
      <c r="D113" s="83" t="s">
        <v>52</v>
      </c>
      <c r="E113" s="92" t="s">
        <v>341</v>
      </c>
      <c r="F113" s="104"/>
      <c r="G113" s="59">
        <f>G114</f>
        <v>234000</v>
      </c>
      <c r="H113" s="59">
        <f>H114</f>
        <v>234000</v>
      </c>
    </row>
    <row r="114" spans="1:8" ht="30.75">
      <c r="A114" s="93" t="s">
        <v>212</v>
      </c>
      <c r="B114" s="91" t="s">
        <v>46</v>
      </c>
      <c r="C114" s="83" t="s">
        <v>49</v>
      </c>
      <c r="D114" s="83" t="s">
        <v>52</v>
      </c>
      <c r="E114" s="92" t="s">
        <v>341</v>
      </c>
      <c r="F114" s="94">
        <v>200</v>
      </c>
      <c r="G114" s="59">
        <v>234000</v>
      </c>
      <c r="H114" s="59">
        <v>234000</v>
      </c>
    </row>
    <row r="115" spans="1:8" ht="50.25" customHeight="1">
      <c r="A115" s="103" t="s">
        <v>257</v>
      </c>
      <c r="B115" s="82" t="s">
        <v>46</v>
      </c>
      <c r="C115" s="86" t="s">
        <v>49</v>
      </c>
      <c r="D115" s="86" t="s">
        <v>52</v>
      </c>
      <c r="E115" s="90" t="s">
        <v>616</v>
      </c>
      <c r="F115" s="94"/>
      <c r="G115" s="55">
        <f>G116</f>
        <v>100000</v>
      </c>
      <c r="H115" s="55">
        <f>H116</f>
        <v>100000</v>
      </c>
    </row>
    <row r="116" spans="1:8" ht="46.5">
      <c r="A116" s="93" t="s">
        <v>63</v>
      </c>
      <c r="B116" s="91" t="s">
        <v>46</v>
      </c>
      <c r="C116" s="83" t="s">
        <v>49</v>
      </c>
      <c r="D116" s="83" t="s">
        <v>52</v>
      </c>
      <c r="E116" s="92" t="s">
        <v>342</v>
      </c>
      <c r="F116" s="104"/>
      <c r="G116" s="59">
        <f>G117</f>
        <v>100000</v>
      </c>
      <c r="H116" s="59">
        <f>H117</f>
        <v>100000</v>
      </c>
    </row>
    <row r="117" spans="1:8" ht="30.75">
      <c r="A117" s="93" t="s">
        <v>212</v>
      </c>
      <c r="B117" s="91" t="s">
        <v>46</v>
      </c>
      <c r="C117" s="83" t="s">
        <v>49</v>
      </c>
      <c r="D117" s="83" t="s">
        <v>52</v>
      </c>
      <c r="E117" s="92" t="s">
        <v>342</v>
      </c>
      <c r="F117" s="94">
        <v>200</v>
      </c>
      <c r="G117" s="59">
        <v>100000</v>
      </c>
      <c r="H117" s="59">
        <v>100000</v>
      </c>
    </row>
    <row r="118" spans="1:8" ht="30.75">
      <c r="A118" s="103" t="s">
        <v>258</v>
      </c>
      <c r="B118" s="82" t="s">
        <v>46</v>
      </c>
      <c r="C118" s="86" t="s">
        <v>49</v>
      </c>
      <c r="D118" s="86" t="s">
        <v>52</v>
      </c>
      <c r="E118" s="90" t="s">
        <v>617</v>
      </c>
      <c r="F118" s="94"/>
      <c r="G118" s="55">
        <f>G119</f>
        <v>10000</v>
      </c>
      <c r="H118" s="55">
        <f>H119</f>
        <v>10000</v>
      </c>
    </row>
    <row r="119" spans="1:8" ht="46.5">
      <c r="A119" s="93" t="s">
        <v>63</v>
      </c>
      <c r="B119" s="91" t="s">
        <v>46</v>
      </c>
      <c r="C119" s="83" t="s">
        <v>49</v>
      </c>
      <c r="D119" s="83" t="s">
        <v>52</v>
      </c>
      <c r="E119" s="92" t="s">
        <v>343</v>
      </c>
      <c r="F119" s="104"/>
      <c r="G119" s="59">
        <f>G120</f>
        <v>10000</v>
      </c>
      <c r="H119" s="59">
        <f>H120</f>
        <v>10000</v>
      </c>
    </row>
    <row r="120" spans="1:8" ht="30.75">
      <c r="A120" s="93" t="s">
        <v>212</v>
      </c>
      <c r="B120" s="91" t="s">
        <v>46</v>
      </c>
      <c r="C120" s="83" t="s">
        <v>49</v>
      </c>
      <c r="D120" s="83" t="s">
        <v>52</v>
      </c>
      <c r="E120" s="92" t="s">
        <v>343</v>
      </c>
      <c r="F120" s="94">
        <v>200</v>
      </c>
      <c r="G120" s="59">
        <v>10000</v>
      </c>
      <c r="H120" s="59">
        <v>10000</v>
      </c>
    </row>
    <row r="121" spans="1:8" ht="30.75">
      <c r="A121" s="85" t="s">
        <v>348</v>
      </c>
      <c r="B121" s="82" t="s">
        <v>46</v>
      </c>
      <c r="C121" s="117" t="s">
        <v>49</v>
      </c>
      <c r="D121" s="98">
        <v>14</v>
      </c>
      <c r="E121" s="115"/>
      <c r="F121" s="94"/>
      <c r="G121" s="55">
        <f>G122</f>
        <v>20000</v>
      </c>
      <c r="H121" s="55">
        <f>H122</f>
        <v>20000</v>
      </c>
    </row>
    <row r="122" spans="1:8" ht="30.75">
      <c r="A122" s="85" t="s">
        <v>440</v>
      </c>
      <c r="B122" s="82" t="s">
        <v>46</v>
      </c>
      <c r="C122" s="117" t="s">
        <v>49</v>
      </c>
      <c r="D122" s="98">
        <v>14</v>
      </c>
      <c r="E122" s="95" t="s">
        <v>572</v>
      </c>
      <c r="F122" s="98"/>
      <c r="G122" s="55">
        <f>G123</f>
        <v>20000</v>
      </c>
      <c r="H122" s="55">
        <f>H123</f>
        <v>20000</v>
      </c>
    </row>
    <row r="123" spans="1:8" ht="62.25">
      <c r="A123" s="85" t="s">
        <v>441</v>
      </c>
      <c r="B123" s="82" t="s">
        <v>46</v>
      </c>
      <c r="C123" s="117" t="s">
        <v>49</v>
      </c>
      <c r="D123" s="98">
        <v>14</v>
      </c>
      <c r="E123" s="95" t="s">
        <v>598</v>
      </c>
      <c r="F123" s="98"/>
      <c r="G123" s="55">
        <f>G124+G127+G130</f>
        <v>20000</v>
      </c>
      <c r="H123" s="55">
        <f>H124+H127+H130</f>
        <v>20000</v>
      </c>
    </row>
    <row r="124" spans="1:8" ht="46.5">
      <c r="A124" s="85" t="s">
        <v>189</v>
      </c>
      <c r="B124" s="82" t="s">
        <v>46</v>
      </c>
      <c r="C124" s="117" t="s">
        <v>49</v>
      </c>
      <c r="D124" s="98">
        <v>14</v>
      </c>
      <c r="E124" s="90" t="s">
        <v>618</v>
      </c>
      <c r="F124" s="98"/>
      <c r="G124" s="55">
        <f>G125</f>
        <v>10000</v>
      </c>
      <c r="H124" s="55">
        <f>H125</f>
        <v>10000</v>
      </c>
    </row>
    <row r="125" spans="1:8" ht="30.75">
      <c r="A125" s="93" t="s">
        <v>338</v>
      </c>
      <c r="B125" s="91" t="s">
        <v>46</v>
      </c>
      <c r="C125" s="118" t="s">
        <v>49</v>
      </c>
      <c r="D125" s="94">
        <v>14</v>
      </c>
      <c r="E125" s="92" t="s">
        <v>260</v>
      </c>
      <c r="F125" s="94"/>
      <c r="G125" s="59">
        <f>G126</f>
        <v>10000</v>
      </c>
      <c r="H125" s="59">
        <f>H126</f>
        <v>10000</v>
      </c>
    </row>
    <row r="126" spans="1:8" ht="30.75">
      <c r="A126" s="93" t="s">
        <v>212</v>
      </c>
      <c r="B126" s="91" t="s">
        <v>46</v>
      </c>
      <c r="C126" s="118" t="s">
        <v>49</v>
      </c>
      <c r="D126" s="94">
        <v>14</v>
      </c>
      <c r="E126" s="92" t="s">
        <v>260</v>
      </c>
      <c r="F126" s="94">
        <v>200</v>
      </c>
      <c r="G126" s="59">
        <v>10000</v>
      </c>
      <c r="H126" s="59">
        <v>10000</v>
      </c>
    </row>
    <row r="127" spans="1:8" ht="30.75">
      <c r="A127" s="85" t="s">
        <v>259</v>
      </c>
      <c r="B127" s="82" t="s">
        <v>46</v>
      </c>
      <c r="C127" s="117" t="s">
        <v>49</v>
      </c>
      <c r="D127" s="98">
        <v>14</v>
      </c>
      <c r="E127" s="95" t="s">
        <v>619</v>
      </c>
      <c r="F127" s="98"/>
      <c r="G127" s="55">
        <f>G128</f>
        <v>5000</v>
      </c>
      <c r="H127" s="55">
        <f>H128</f>
        <v>5000</v>
      </c>
    </row>
    <row r="128" spans="1:8" ht="30.75">
      <c r="A128" s="93" t="s">
        <v>338</v>
      </c>
      <c r="B128" s="91" t="s">
        <v>46</v>
      </c>
      <c r="C128" s="118" t="s">
        <v>49</v>
      </c>
      <c r="D128" s="94">
        <v>14</v>
      </c>
      <c r="E128" s="92" t="s">
        <v>36</v>
      </c>
      <c r="F128" s="94"/>
      <c r="G128" s="59">
        <f>G129</f>
        <v>5000</v>
      </c>
      <c r="H128" s="59">
        <f>H129</f>
        <v>5000</v>
      </c>
    </row>
    <row r="129" spans="1:8" ht="30.75">
      <c r="A129" s="93" t="s">
        <v>212</v>
      </c>
      <c r="B129" s="91" t="s">
        <v>46</v>
      </c>
      <c r="C129" s="118" t="s">
        <v>49</v>
      </c>
      <c r="D129" s="94">
        <v>14</v>
      </c>
      <c r="E129" s="92" t="s">
        <v>36</v>
      </c>
      <c r="F129" s="94">
        <v>200</v>
      </c>
      <c r="G129" s="59">
        <v>5000</v>
      </c>
      <c r="H129" s="59">
        <v>5000</v>
      </c>
    </row>
    <row r="130" spans="1:8" ht="30.75">
      <c r="A130" s="85" t="s">
        <v>211</v>
      </c>
      <c r="B130" s="82" t="s">
        <v>46</v>
      </c>
      <c r="C130" s="117" t="s">
        <v>49</v>
      </c>
      <c r="D130" s="98">
        <v>14</v>
      </c>
      <c r="E130" s="95" t="s">
        <v>620</v>
      </c>
      <c r="F130" s="98"/>
      <c r="G130" s="55">
        <f>G131</f>
        <v>5000</v>
      </c>
      <c r="H130" s="55">
        <f>H131</f>
        <v>5000</v>
      </c>
    </row>
    <row r="131" spans="1:8" ht="30.75">
      <c r="A131" s="93" t="s">
        <v>338</v>
      </c>
      <c r="B131" s="91" t="s">
        <v>46</v>
      </c>
      <c r="C131" s="118" t="s">
        <v>49</v>
      </c>
      <c r="D131" s="94">
        <v>14</v>
      </c>
      <c r="E131" s="92" t="s">
        <v>210</v>
      </c>
      <c r="F131" s="94"/>
      <c r="G131" s="59">
        <f>G132</f>
        <v>5000</v>
      </c>
      <c r="H131" s="59">
        <f>H132</f>
        <v>5000</v>
      </c>
    </row>
    <row r="132" spans="1:8" ht="30.75">
      <c r="A132" s="93" t="s">
        <v>212</v>
      </c>
      <c r="B132" s="91" t="s">
        <v>46</v>
      </c>
      <c r="C132" s="118" t="s">
        <v>49</v>
      </c>
      <c r="D132" s="94">
        <v>14</v>
      </c>
      <c r="E132" s="92" t="s">
        <v>210</v>
      </c>
      <c r="F132" s="94">
        <v>200</v>
      </c>
      <c r="G132" s="59">
        <v>5000</v>
      </c>
      <c r="H132" s="59">
        <v>5000</v>
      </c>
    </row>
    <row r="133" spans="1:8" ht="15">
      <c r="A133" s="85" t="s">
        <v>182</v>
      </c>
      <c r="B133" s="82" t="s">
        <v>46</v>
      </c>
      <c r="C133" s="86" t="s">
        <v>50</v>
      </c>
      <c r="D133" s="86"/>
      <c r="E133" s="100"/>
      <c r="F133" s="86"/>
      <c r="G133" s="55">
        <f>G141+G134+G151</f>
        <v>6211482</v>
      </c>
      <c r="H133" s="55">
        <f>H141+H134+H151</f>
        <v>6406195</v>
      </c>
    </row>
    <row r="134" spans="1:8" ht="15">
      <c r="A134" s="85" t="s">
        <v>62</v>
      </c>
      <c r="B134" s="82" t="s">
        <v>46</v>
      </c>
      <c r="C134" s="86" t="s">
        <v>50</v>
      </c>
      <c r="D134" s="86" t="s">
        <v>47</v>
      </c>
      <c r="E134" s="100"/>
      <c r="F134" s="86"/>
      <c r="G134" s="55">
        <f aca="true" t="shared" si="8" ref="G134:H136">G135</f>
        <v>292200</v>
      </c>
      <c r="H134" s="55">
        <f t="shared" si="8"/>
        <v>292200</v>
      </c>
    </row>
    <row r="135" spans="1:8" ht="32.25" customHeight="1">
      <c r="A135" s="89" t="s">
        <v>442</v>
      </c>
      <c r="B135" s="82" t="s">
        <v>46</v>
      </c>
      <c r="C135" s="86" t="s">
        <v>50</v>
      </c>
      <c r="D135" s="86" t="s">
        <v>47</v>
      </c>
      <c r="E135" s="95" t="s">
        <v>573</v>
      </c>
      <c r="F135" s="86"/>
      <c r="G135" s="55">
        <f t="shared" si="8"/>
        <v>292200</v>
      </c>
      <c r="H135" s="55">
        <f t="shared" si="8"/>
        <v>292200</v>
      </c>
    </row>
    <row r="136" spans="1:8" ht="50.25" customHeight="1">
      <c r="A136" s="89" t="s">
        <v>444</v>
      </c>
      <c r="B136" s="82" t="s">
        <v>46</v>
      </c>
      <c r="C136" s="86" t="s">
        <v>50</v>
      </c>
      <c r="D136" s="86" t="s">
        <v>47</v>
      </c>
      <c r="E136" s="95" t="s">
        <v>596</v>
      </c>
      <c r="F136" s="86"/>
      <c r="G136" s="55">
        <f t="shared" si="8"/>
        <v>292200</v>
      </c>
      <c r="H136" s="55">
        <f t="shared" si="8"/>
        <v>292200</v>
      </c>
    </row>
    <row r="137" spans="1:8" ht="62.25">
      <c r="A137" s="89" t="s">
        <v>261</v>
      </c>
      <c r="B137" s="82" t="s">
        <v>46</v>
      </c>
      <c r="C137" s="86" t="s">
        <v>50</v>
      </c>
      <c r="D137" s="86" t="s">
        <v>47</v>
      </c>
      <c r="E137" s="90" t="s">
        <v>622</v>
      </c>
      <c r="F137" s="105"/>
      <c r="G137" s="55">
        <f>G138</f>
        <v>292200</v>
      </c>
      <c r="H137" s="55">
        <f>H138</f>
        <v>292200</v>
      </c>
    </row>
    <row r="138" spans="1:8" ht="30.75">
      <c r="A138" s="103" t="s">
        <v>3</v>
      </c>
      <c r="B138" s="82" t="s">
        <v>46</v>
      </c>
      <c r="C138" s="86" t="s">
        <v>50</v>
      </c>
      <c r="D138" s="86" t="s">
        <v>47</v>
      </c>
      <c r="E138" s="90" t="s">
        <v>262</v>
      </c>
      <c r="F138" s="105"/>
      <c r="G138" s="55">
        <f>G139+G140</f>
        <v>292200</v>
      </c>
      <c r="H138" s="55">
        <f>H139+H140</f>
        <v>292200</v>
      </c>
    </row>
    <row r="139" spans="1:8" ht="62.25">
      <c r="A139" s="93" t="s">
        <v>58</v>
      </c>
      <c r="B139" s="91" t="s">
        <v>46</v>
      </c>
      <c r="C139" s="83" t="s">
        <v>50</v>
      </c>
      <c r="D139" s="83" t="s">
        <v>47</v>
      </c>
      <c r="E139" s="92" t="s">
        <v>262</v>
      </c>
      <c r="F139" s="94">
        <v>100</v>
      </c>
      <c r="G139" s="59">
        <v>269098</v>
      </c>
      <c r="H139" s="59">
        <v>269098</v>
      </c>
    </row>
    <row r="140" spans="1:8" ht="30.75">
      <c r="A140" s="93" t="s">
        <v>212</v>
      </c>
      <c r="B140" s="91" t="s">
        <v>46</v>
      </c>
      <c r="C140" s="83" t="s">
        <v>50</v>
      </c>
      <c r="D140" s="83" t="s">
        <v>47</v>
      </c>
      <c r="E140" s="92" t="s">
        <v>262</v>
      </c>
      <c r="F140" s="94">
        <v>200</v>
      </c>
      <c r="G140" s="59">
        <v>23102</v>
      </c>
      <c r="H140" s="59">
        <v>23102</v>
      </c>
    </row>
    <row r="141" spans="1:8" ht="15.75">
      <c r="A141" s="119" t="s">
        <v>230</v>
      </c>
      <c r="B141" s="82" t="s">
        <v>46</v>
      </c>
      <c r="C141" s="86" t="s">
        <v>50</v>
      </c>
      <c r="D141" s="86" t="s">
        <v>52</v>
      </c>
      <c r="E141" s="120"/>
      <c r="F141" s="86"/>
      <c r="G141" s="55">
        <f>G142</f>
        <v>5719282</v>
      </c>
      <c r="H141" s="55">
        <f>H142</f>
        <v>5913995</v>
      </c>
    </row>
    <row r="142" spans="1:8" ht="62.25">
      <c r="A142" s="85" t="s">
        <v>445</v>
      </c>
      <c r="B142" s="82" t="s">
        <v>46</v>
      </c>
      <c r="C142" s="86" t="s">
        <v>50</v>
      </c>
      <c r="D142" s="86" t="s">
        <v>52</v>
      </c>
      <c r="E142" s="95" t="s">
        <v>574</v>
      </c>
      <c r="F142" s="86"/>
      <c r="G142" s="55">
        <f>G143+G147</f>
        <v>5719282</v>
      </c>
      <c r="H142" s="55">
        <f>H143+H147</f>
        <v>5913995</v>
      </c>
    </row>
    <row r="143" spans="1:8" ht="78">
      <c r="A143" s="85" t="s">
        <v>446</v>
      </c>
      <c r="B143" s="82" t="s">
        <v>46</v>
      </c>
      <c r="C143" s="86" t="s">
        <v>50</v>
      </c>
      <c r="D143" s="86" t="s">
        <v>52</v>
      </c>
      <c r="E143" s="95" t="s">
        <v>595</v>
      </c>
      <c r="F143" s="86"/>
      <c r="G143" s="55">
        <f aca="true" t="shared" si="9" ref="G143:H145">G144</f>
        <v>5594282</v>
      </c>
      <c r="H143" s="55">
        <f t="shared" si="9"/>
        <v>5788995</v>
      </c>
    </row>
    <row r="144" spans="1:8" ht="46.5">
      <c r="A144" s="103" t="s">
        <v>263</v>
      </c>
      <c r="B144" s="82" t="s">
        <v>46</v>
      </c>
      <c r="C144" s="86" t="s">
        <v>50</v>
      </c>
      <c r="D144" s="86" t="s">
        <v>52</v>
      </c>
      <c r="E144" s="90" t="s">
        <v>623</v>
      </c>
      <c r="F144" s="105"/>
      <c r="G144" s="55">
        <f t="shared" si="9"/>
        <v>5594282</v>
      </c>
      <c r="H144" s="55">
        <f t="shared" si="9"/>
        <v>5788995</v>
      </c>
    </row>
    <row r="145" spans="1:8" ht="30.75">
      <c r="A145" s="85" t="s">
        <v>17</v>
      </c>
      <c r="B145" s="82" t="s">
        <v>46</v>
      </c>
      <c r="C145" s="86" t="s">
        <v>50</v>
      </c>
      <c r="D145" s="86" t="s">
        <v>52</v>
      </c>
      <c r="E145" s="90" t="s">
        <v>264</v>
      </c>
      <c r="F145" s="105"/>
      <c r="G145" s="55">
        <f t="shared" si="9"/>
        <v>5594282</v>
      </c>
      <c r="H145" s="55">
        <f t="shared" si="9"/>
        <v>5788995</v>
      </c>
    </row>
    <row r="146" spans="1:8" ht="30.75">
      <c r="A146" s="93" t="s">
        <v>212</v>
      </c>
      <c r="B146" s="91" t="s">
        <v>46</v>
      </c>
      <c r="C146" s="83" t="s">
        <v>50</v>
      </c>
      <c r="D146" s="83" t="s">
        <v>52</v>
      </c>
      <c r="E146" s="92" t="s">
        <v>264</v>
      </c>
      <c r="F146" s="104">
        <v>200</v>
      </c>
      <c r="G146" s="59">
        <v>5594282</v>
      </c>
      <c r="H146" s="59">
        <v>5788995</v>
      </c>
    </row>
    <row r="147" spans="1:8" ht="79.5" customHeight="1">
      <c r="A147" s="85" t="s">
        <v>447</v>
      </c>
      <c r="B147" s="82" t="s">
        <v>46</v>
      </c>
      <c r="C147" s="86" t="s">
        <v>50</v>
      </c>
      <c r="D147" s="86" t="s">
        <v>52</v>
      </c>
      <c r="E147" s="121" t="s">
        <v>594</v>
      </c>
      <c r="F147" s="104"/>
      <c r="G147" s="55">
        <f aca="true" t="shared" si="10" ref="G147:H149">G148</f>
        <v>125000</v>
      </c>
      <c r="H147" s="55">
        <f t="shared" si="10"/>
        <v>125000</v>
      </c>
    </row>
    <row r="148" spans="1:8" ht="46.5">
      <c r="A148" s="85" t="s">
        <v>170</v>
      </c>
      <c r="B148" s="82" t="s">
        <v>46</v>
      </c>
      <c r="C148" s="86" t="s">
        <v>50</v>
      </c>
      <c r="D148" s="86" t="s">
        <v>52</v>
      </c>
      <c r="E148" s="90" t="s">
        <v>624</v>
      </c>
      <c r="F148" s="104"/>
      <c r="G148" s="55">
        <f t="shared" si="10"/>
        <v>125000</v>
      </c>
      <c r="H148" s="55">
        <f t="shared" si="10"/>
        <v>125000</v>
      </c>
    </row>
    <row r="149" spans="1:8" ht="30.75">
      <c r="A149" s="93" t="s">
        <v>171</v>
      </c>
      <c r="B149" s="91" t="s">
        <v>46</v>
      </c>
      <c r="C149" s="83" t="s">
        <v>50</v>
      </c>
      <c r="D149" s="83" t="s">
        <v>52</v>
      </c>
      <c r="E149" s="108" t="s">
        <v>172</v>
      </c>
      <c r="F149" s="104"/>
      <c r="G149" s="59">
        <f t="shared" si="10"/>
        <v>125000</v>
      </c>
      <c r="H149" s="59">
        <f t="shared" si="10"/>
        <v>125000</v>
      </c>
    </row>
    <row r="150" spans="1:8" ht="30.75">
      <c r="A150" s="93" t="s">
        <v>212</v>
      </c>
      <c r="B150" s="91" t="s">
        <v>46</v>
      </c>
      <c r="C150" s="83" t="s">
        <v>50</v>
      </c>
      <c r="D150" s="83" t="s">
        <v>52</v>
      </c>
      <c r="E150" s="108" t="s">
        <v>172</v>
      </c>
      <c r="F150" s="104">
        <v>200</v>
      </c>
      <c r="G150" s="59">
        <v>125000</v>
      </c>
      <c r="H150" s="59">
        <v>125000</v>
      </c>
    </row>
    <row r="151" spans="1:8" ht="15">
      <c r="A151" s="122" t="s">
        <v>162</v>
      </c>
      <c r="B151" s="82" t="s">
        <v>46</v>
      </c>
      <c r="C151" s="123" t="s">
        <v>50</v>
      </c>
      <c r="D151" s="123" t="s">
        <v>56</v>
      </c>
      <c r="E151" s="119"/>
      <c r="F151" s="105"/>
      <c r="G151" s="55">
        <f>G152</f>
        <v>200000</v>
      </c>
      <c r="H151" s="55">
        <f>H152</f>
        <v>200000</v>
      </c>
    </row>
    <row r="152" spans="1:8" ht="30.75">
      <c r="A152" s="85" t="s">
        <v>163</v>
      </c>
      <c r="B152" s="82" t="s">
        <v>46</v>
      </c>
      <c r="C152" s="123" t="s">
        <v>50</v>
      </c>
      <c r="D152" s="123" t="s">
        <v>56</v>
      </c>
      <c r="E152" s="90" t="s">
        <v>575</v>
      </c>
      <c r="F152" s="105"/>
      <c r="G152" s="55">
        <f>G157+G153</f>
        <v>200000</v>
      </c>
      <c r="H152" s="55">
        <f>H157+H153</f>
        <v>200000</v>
      </c>
    </row>
    <row r="153" spans="1:8" ht="46.5">
      <c r="A153" s="85" t="s">
        <v>27</v>
      </c>
      <c r="B153" s="82" t="s">
        <v>46</v>
      </c>
      <c r="C153" s="123" t="s">
        <v>50</v>
      </c>
      <c r="D153" s="123" t="s">
        <v>56</v>
      </c>
      <c r="E153" s="90" t="s">
        <v>593</v>
      </c>
      <c r="F153" s="105"/>
      <c r="G153" s="55">
        <f aca="true" t="shared" si="11" ref="G153:H155">G154</f>
        <v>42000</v>
      </c>
      <c r="H153" s="55">
        <f t="shared" si="11"/>
        <v>42000</v>
      </c>
    </row>
    <row r="154" spans="1:8" ht="30.75">
      <c r="A154" s="85" t="s">
        <v>28</v>
      </c>
      <c r="B154" s="82" t="s">
        <v>46</v>
      </c>
      <c r="C154" s="123" t="s">
        <v>50</v>
      </c>
      <c r="D154" s="123" t="s">
        <v>56</v>
      </c>
      <c r="E154" s="90" t="s">
        <v>625</v>
      </c>
      <c r="F154" s="105"/>
      <c r="G154" s="55">
        <f t="shared" si="11"/>
        <v>42000</v>
      </c>
      <c r="H154" s="55">
        <f t="shared" si="11"/>
        <v>42000</v>
      </c>
    </row>
    <row r="155" spans="1:8" ht="30.75">
      <c r="A155" s="93" t="s">
        <v>29</v>
      </c>
      <c r="B155" s="91" t="s">
        <v>46</v>
      </c>
      <c r="C155" s="124" t="s">
        <v>50</v>
      </c>
      <c r="D155" s="124" t="s">
        <v>56</v>
      </c>
      <c r="E155" s="92" t="s">
        <v>30</v>
      </c>
      <c r="F155" s="104"/>
      <c r="G155" s="59">
        <f t="shared" si="11"/>
        <v>42000</v>
      </c>
      <c r="H155" s="59">
        <f t="shared" si="11"/>
        <v>42000</v>
      </c>
    </row>
    <row r="156" spans="1:8" ht="30.75">
      <c r="A156" s="93" t="s">
        <v>212</v>
      </c>
      <c r="B156" s="91" t="s">
        <v>46</v>
      </c>
      <c r="C156" s="124" t="s">
        <v>50</v>
      </c>
      <c r="D156" s="124" t="s">
        <v>56</v>
      </c>
      <c r="E156" s="92" t="s">
        <v>30</v>
      </c>
      <c r="F156" s="104">
        <v>200</v>
      </c>
      <c r="G156" s="59">
        <v>42000</v>
      </c>
      <c r="H156" s="59">
        <v>42000</v>
      </c>
    </row>
    <row r="157" spans="1:8" ht="62.25">
      <c r="A157" s="85" t="s">
        <v>168</v>
      </c>
      <c r="B157" s="82" t="s">
        <v>46</v>
      </c>
      <c r="C157" s="125" t="s">
        <v>50</v>
      </c>
      <c r="D157" s="125" t="s">
        <v>56</v>
      </c>
      <c r="E157" s="90" t="s">
        <v>592</v>
      </c>
      <c r="F157" s="105"/>
      <c r="G157" s="55">
        <f>G158+G161</f>
        <v>158000</v>
      </c>
      <c r="H157" s="55">
        <f>H158+H161</f>
        <v>158000</v>
      </c>
    </row>
    <row r="158" spans="1:8" ht="30.75">
      <c r="A158" s="85" t="s">
        <v>164</v>
      </c>
      <c r="B158" s="82" t="s">
        <v>46</v>
      </c>
      <c r="C158" s="125" t="s">
        <v>50</v>
      </c>
      <c r="D158" s="125" t="s">
        <v>56</v>
      </c>
      <c r="E158" s="90" t="s">
        <v>626</v>
      </c>
      <c r="F158" s="105"/>
      <c r="G158" s="55">
        <f>G159</f>
        <v>130000</v>
      </c>
      <c r="H158" s="55">
        <f>H159</f>
        <v>130000</v>
      </c>
    </row>
    <row r="159" spans="1:8" ht="30.75">
      <c r="A159" s="93" t="s">
        <v>29</v>
      </c>
      <c r="B159" s="91" t="s">
        <v>46</v>
      </c>
      <c r="C159" s="126" t="s">
        <v>50</v>
      </c>
      <c r="D159" s="126" t="s">
        <v>56</v>
      </c>
      <c r="E159" s="92" t="s">
        <v>169</v>
      </c>
      <c r="F159" s="104"/>
      <c r="G159" s="59">
        <f>G160</f>
        <v>130000</v>
      </c>
      <c r="H159" s="59">
        <f>H160</f>
        <v>130000</v>
      </c>
    </row>
    <row r="160" spans="1:8" ht="30.75">
      <c r="A160" s="127" t="s">
        <v>212</v>
      </c>
      <c r="B160" s="91" t="s">
        <v>46</v>
      </c>
      <c r="C160" s="126" t="s">
        <v>50</v>
      </c>
      <c r="D160" s="126" t="s">
        <v>56</v>
      </c>
      <c r="E160" s="92" t="s">
        <v>169</v>
      </c>
      <c r="F160" s="104">
        <v>200</v>
      </c>
      <c r="G160" s="59">
        <v>130000</v>
      </c>
      <c r="H160" s="59">
        <v>130000</v>
      </c>
    </row>
    <row r="161" spans="1:8" ht="108.75">
      <c r="A161" s="285" t="s">
        <v>545</v>
      </c>
      <c r="B161" s="82" t="s">
        <v>46</v>
      </c>
      <c r="C161" s="125" t="s">
        <v>50</v>
      </c>
      <c r="D161" s="125" t="s">
        <v>56</v>
      </c>
      <c r="E161" s="90" t="s">
        <v>627</v>
      </c>
      <c r="F161" s="105"/>
      <c r="G161" s="55">
        <f>G162</f>
        <v>28000</v>
      </c>
      <c r="H161" s="55">
        <f>H162</f>
        <v>28000</v>
      </c>
    </row>
    <row r="162" spans="1:8" ht="30.75">
      <c r="A162" s="93" t="s">
        <v>29</v>
      </c>
      <c r="B162" s="91" t="s">
        <v>46</v>
      </c>
      <c r="C162" s="126" t="s">
        <v>50</v>
      </c>
      <c r="D162" s="126" t="s">
        <v>56</v>
      </c>
      <c r="E162" s="92" t="s">
        <v>546</v>
      </c>
      <c r="F162" s="104"/>
      <c r="G162" s="59">
        <f>G163</f>
        <v>28000</v>
      </c>
      <c r="H162" s="59">
        <f>H163</f>
        <v>28000</v>
      </c>
    </row>
    <row r="163" spans="1:8" ht="30.75">
      <c r="A163" s="127" t="s">
        <v>212</v>
      </c>
      <c r="B163" s="91" t="s">
        <v>46</v>
      </c>
      <c r="C163" s="126" t="s">
        <v>50</v>
      </c>
      <c r="D163" s="126" t="s">
        <v>56</v>
      </c>
      <c r="E163" s="92" t="s">
        <v>546</v>
      </c>
      <c r="F163" s="104">
        <v>200</v>
      </c>
      <c r="G163" s="59">
        <v>28000</v>
      </c>
      <c r="H163" s="59">
        <v>28000</v>
      </c>
    </row>
    <row r="164" spans="1:8" ht="15">
      <c r="A164" s="85" t="s">
        <v>662</v>
      </c>
      <c r="B164" s="82" t="s">
        <v>46</v>
      </c>
      <c r="C164" s="117" t="s">
        <v>663</v>
      </c>
      <c r="D164" s="83"/>
      <c r="E164" s="92"/>
      <c r="F164" s="104"/>
      <c r="G164" s="55">
        <f aca="true" t="shared" si="12" ref="G164:H169">G165</f>
        <v>100000</v>
      </c>
      <c r="H164" s="55">
        <f t="shared" si="12"/>
        <v>0</v>
      </c>
    </row>
    <row r="165" spans="1:8" ht="15">
      <c r="A165" s="85" t="s">
        <v>664</v>
      </c>
      <c r="B165" s="82" t="s">
        <v>46</v>
      </c>
      <c r="C165" s="117" t="s">
        <v>663</v>
      </c>
      <c r="D165" s="130" t="s">
        <v>48</v>
      </c>
      <c r="E165" s="92"/>
      <c r="F165" s="104"/>
      <c r="G165" s="55">
        <f t="shared" si="12"/>
        <v>100000</v>
      </c>
      <c r="H165" s="55">
        <f t="shared" si="12"/>
        <v>0</v>
      </c>
    </row>
    <row r="166" spans="1:8" ht="46.5">
      <c r="A166" s="128" t="s">
        <v>666</v>
      </c>
      <c r="B166" s="82" t="s">
        <v>46</v>
      </c>
      <c r="C166" s="117" t="s">
        <v>663</v>
      </c>
      <c r="D166" s="130" t="s">
        <v>48</v>
      </c>
      <c r="E166" s="95" t="s">
        <v>670</v>
      </c>
      <c r="F166" s="104"/>
      <c r="G166" s="55">
        <f t="shared" si="12"/>
        <v>100000</v>
      </c>
      <c r="H166" s="55">
        <f t="shared" si="12"/>
        <v>0</v>
      </c>
    </row>
    <row r="167" spans="1:8" ht="81" customHeight="1">
      <c r="A167" s="128" t="s">
        <v>667</v>
      </c>
      <c r="B167" s="82" t="s">
        <v>46</v>
      </c>
      <c r="C167" s="117" t="s">
        <v>663</v>
      </c>
      <c r="D167" s="130" t="s">
        <v>48</v>
      </c>
      <c r="E167" s="95" t="s">
        <v>671</v>
      </c>
      <c r="F167" s="104"/>
      <c r="G167" s="55">
        <f t="shared" si="12"/>
        <v>100000</v>
      </c>
      <c r="H167" s="55">
        <f t="shared" si="12"/>
        <v>0</v>
      </c>
    </row>
    <row r="168" spans="1:8" ht="46.5">
      <c r="A168" s="128" t="s">
        <v>665</v>
      </c>
      <c r="B168" s="82" t="s">
        <v>46</v>
      </c>
      <c r="C168" s="117" t="s">
        <v>663</v>
      </c>
      <c r="D168" s="130" t="s">
        <v>48</v>
      </c>
      <c r="E168" s="95" t="s">
        <v>672</v>
      </c>
      <c r="F168" s="104"/>
      <c r="G168" s="55">
        <f t="shared" si="12"/>
        <v>100000</v>
      </c>
      <c r="H168" s="55">
        <f t="shared" si="12"/>
        <v>0</v>
      </c>
    </row>
    <row r="169" spans="1:8" ht="46.5">
      <c r="A169" s="128" t="s">
        <v>669</v>
      </c>
      <c r="B169" s="82" t="s">
        <v>46</v>
      </c>
      <c r="C169" s="117" t="s">
        <v>663</v>
      </c>
      <c r="D169" s="130" t="s">
        <v>48</v>
      </c>
      <c r="E169" s="95" t="s">
        <v>674</v>
      </c>
      <c r="F169" s="130"/>
      <c r="G169" s="55">
        <f t="shared" si="12"/>
        <v>100000</v>
      </c>
      <c r="H169" s="55">
        <f t="shared" si="12"/>
        <v>0</v>
      </c>
    </row>
    <row r="170" spans="1:8" ht="15">
      <c r="A170" s="102" t="s">
        <v>358</v>
      </c>
      <c r="B170" s="91" t="s">
        <v>46</v>
      </c>
      <c r="C170" s="118" t="s">
        <v>663</v>
      </c>
      <c r="D170" s="129" t="s">
        <v>48</v>
      </c>
      <c r="E170" s="115" t="s">
        <v>674</v>
      </c>
      <c r="F170" s="129" t="s">
        <v>668</v>
      </c>
      <c r="G170" s="59">
        <v>100000</v>
      </c>
      <c r="H170" s="59"/>
    </row>
    <row r="171" spans="1:8" ht="15">
      <c r="A171" s="85" t="s">
        <v>183</v>
      </c>
      <c r="B171" s="82" t="s">
        <v>46</v>
      </c>
      <c r="C171" s="86" t="s">
        <v>54</v>
      </c>
      <c r="D171" s="86"/>
      <c r="E171" s="100"/>
      <c r="F171" s="86"/>
      <c r="G171" s="55">
        <f>G172</f>
        <v>504890</v>
      </c>
      <c r="H171" s="55">
        <f>H172</f>
        <v>504890</v>
      </c>
    </row>
    <row r="172" spans="1:8" ht="15">
      <c r="A172" s="85" t="s">
        <v>365</v>
      </c>
      <c r="B172" s="82" t="s">
        <v>46</v>
      </c>
      <c r="C172" s="86" t="s">
        <v>54</v>
      </c>
      <c r="D172" s="86" t="s">
        <v>54</v>
      </c>
      <c r="E172" s="100"/>
      <c r="F172" s="86"/>
      <c r="G172" s="55">
        <f>G173</f>
        <v>504890</v>
      </c>
      <c r="H172" s="55">
        <f>H173</f>
        <v>504890</v>
      </c>
    </row>
    <row r="173" spans="1:8" ht="62.25">
      <c r="A173" s="96" t="s">
        <v>451</v>
      </c>
      <c r="B173" s="82" t="s">
        <v>46</v>
      </c>
      <c r="C173" s="86" t="s">
        <v>54</v>
      </c>
      <c r="D173" s="86" t="s">
        <v>54</v>
      </c>
      <c r="E173" s="95" t="s">
        <v>577</v>
      </c>
      <c r="F173" s="86"/>
      <c r="G173" s="55">
        <f>G174+G182</f>
        <v>504890</v>
      </c>
      <c r="H173" s="55">
        <f>H174+H182</f>
        <v>504890</v>
      </c>
    </row>
    <row r="174" spans="1:8" ht="93">
      <c r="A174" s="85" t="s">
        <v>452</v>
      </c>
      <c r="B174" s="82" t="s">
        <v>46</v>
      </c>
      <c r="C174" s="86" t="s">
        <v>54</v>
      </c>
      <c r="D174" s="86" t="s">
        <v>54</v>
      </c>
      <c r="E174" s="95" t="s">
        <v>590</v>
      </c>
      <c r="F174" s="86"/>
      <c r="G174" s="55">
        <f>G175+G179</f>
        <v>137000</v>
      </c>
      <c r="H174" s="55">
        <f>H175+H179</f>
        <v>137000</v>
      </c>
    </row>
    <row r="175" spans="1:8" ht="30.75">
      <c r="A175" s="103" t="s">
        <v>265</v>
      </c>
      <c r="B175" s="91" t="s">
        <v>46</v>
      </c>
      <c r="C175" s="83" t="s">
        <v>54</v>
      </c>
      <c r="D175" s="83" t="s">
        <v>54</v>
      </c>
      <c r="E175" s="90" t="s">
        <v>633</v>
      </c>
      <c r="F175" s="105"/>
      <c r="G175" s="55">
        <f>G176</f>
        <v>85000</v>
      </c>
      <c r="H175" s="55">
        <f>H176</f>
        <v>85000</v>
      </c>
    </row>
    <row r="176" spans="1:8" ht="15">
      <c r="A176" s="93" t="s">
        <v>25</v>
      </c>
      <c r="B176" s="91" t="s">
        <v>46</v>
      </c>
      <c r="C176" s="83" t="s">
        <v>54</v>
      </c>
      <c r="D176" s="83" t="s">
        <v>54</v>
      </c>
      <c r="E176" s="92" t="s">
        <v>266</v>
      </c>
      <c r="F176" s="104"/>
      <c r="G176" s="59">
        <f>G177+G178</f>
        <v>85000</v>
      </c>
      <c r="H176" s="59">
        <f>H177+H178</f>
        <v>85000</v>
      </c>
    </row>
    <row r="177" spans="1:8" ht="30.75">
      <c r="A177" s="93" t="s">
        <v>212</v>
      </c>
      <c r="B177" s="91" t="s">
        <v>46</v>
      </c>
      <c r="C177" s="83" t="s">
        <v>54</v>
      </c>
      <c r="D177" s="83" t="s">
        <v>54</v>
      </c>
      <c r="E177" s="92" t="s">
        <v>266</v>
      </c>
      <c r="F177" s="94">
        <v>200</v>
      </c>
      <c r="G177" s="59">
        <v>50000</v>
      </c>
      <c r="H177" s="59">
        <v>50000</v>
      </c>
    </row>
    <row r="178" spans="1:8" ht="15">
      <c r="A178" s="93" t="s">
        <v>359</v>
      </c>
      <c r="B178" s="91" t="s">
        <v>46</v>
      </c>
      <c r="C178" s="83" t="s">
        <v>54</v>
      </c>
      <c r="D178" s="83" t="s">
        <v>54</v>
      </c>
      <c r="E178" s="92" t="s">
        <v>266</v>
      </c>
      <c r="F178" s="94">
        <v>300</v>
      </c>
      <c r="G178" s="59">
        <v>35000</v>
      </c>
      <c r="H178" s="59">
        <v>35000</v>
      </c>
    </row>
    <row r="179" spans="1:8" ht="62.25">
      <c r="A179" s="103" t="s">
        <v>67</v>
      </c>
      <c r="B179" s="82" t="s">
        <v>46</v>
      </c>
      <c r="C179" s="86" t="s">
        <v>54</v>
      </c>
      <c r="D179" s="86" t="s">
        <v>54</v>
      </c>
      <c r="E179" s="90" t="s">
        <v>634</v>
      </c>
      <c r="F179" s="98"/>
      <c r="G179" s="55">
        <f>G180</f>
        <v>52000</v>
      </c>
      <c r="H179" s="55">
        <f>H180</f>
        <v>52000</v>
      </c>
    </row>
    <row r="180" spans="1:8" ht="15">
      <c r="A180" s="93" t="s">
        <v>25</v>
      </c>
      <c r="B180" s="91" t="s">
        <v>46</v>
      </c>
      <c r="C180" s="83" t="s">
        <v>54</v>
      </c>
      <c r="D180" s="83" t="s">
        <v>54</v>
      </c>
      <c r="E180" s="92" t="s">
        <v>267</v>
      </c>
      <c r="F180" s="94"/>
      <c r="G180" s="59">
        <f>G181</f>
        <v>52000</v>
      </c>
      <c r="H180" s="59">
        <f>H181</f>
        <v>52000</v>
      </c>
    </row>
    <row r="181" spans="1:8" ht="30.75">
      <c r="A181" s="93" t="s">
        <v>212</v>
      </c>
      <c r="B181" s="91" t="s">
        <v>46</v>
      </c>
      <c r="C181" s="83" t="s">
        <v>54</v>
      </c>
      <c r="D181" s="83" t="s">
        <v>54</v>
      </c>
      <c r="E181" s="92" t="s">
        <v>267</v>
      </c>
      <c r="F181" s="94">
        <v>200</v>
      </c>
      <c r="G181" s="59">
        <v>52000</v>
      </c>
      <c r="H181" s="59">
        <v>52000</v>
      </c>
    </row>
    <row r="182" spans="1:8" ht="78">
      <c r="A182" s="96" t="s">
        <v>453</v>
      </c>
      <c r="B182" s="82" t="s">
        <v>46</v>
      </c>
      <c r="C182" s="86" t="s">
        <v>54</v>
      </c>
      <c r="D182" s="86" t="s">
        <v>54</v>
      </c>
      <c r="E182" s="95" t="s">
        <v>589</v>
      </c>
      <c r="F182" s="86"/>
      <c r="G182" s="55">
        <f>G183</f>
        <v>367890</v>
      </c>
      <c r="H182" s="55">
        <f>H183</f>
        <v>367890</v>
      </c>
    </row>
    <row r="183" spans="1:8" ht="30.75">
      <c r="A183" s="85" t="s">
        <v>268</v>
      </c>
      <c r="B183" s="82" t="s">
        <v>46</v>
      </c>
      <c r="C183" s="86" t="s">
        <v>54</v>
      </c>
      <c r="D183" s="86" t="s">
        <v>54</v>
      </c>
      <c r="E183" s="90" t="s">
        <v>635</v>
      </c>
      <c r="F183" s="105"/>
      <c r="G183" s="55">
        <f>G184+G186</f>
        <v>367890</v>
      </c>
      <c r="H183" s="55">
        <f>H184+H186</f>
        <v>367890</v>
      </c>
    </row>
    <row r="184" spans="1:8" ht="15">
      <c r="A184" s="85" t="s">
        <v>284</v>
      </c>
      <c r="B184" s="82" t="s">
        <v>46</v>
      </c>
      <c r="C184" s="86" t="s">
        <v>54</v>
      </c>
      <c r="D184" s="86" t="s">
        <v>54</v>
      </c>
      <c r="E184" s="87" t="s">
        <v>270</v>
      </c>
      <c r="F184" s="105"/>
      <c r="G184" s="55">
        <f>G185</f>
        <v>30000</v>
      </c>
      <c r="H184" s="55">
        <f>H185</f>
        <v>30000</v>
      </c>
    </row>
    <row r="185" spans="1:8" ht="30.75">
      <c r="A185" s="93" t="s">
        <v>212</v>
      </c>
      <c r="B185" s="91" t="s">
        <v>46</v>
      </c>
      <c r="C185" s="83" t="s">
        <v>54</v>
      </c>
      <c r="D185" s="83" t="s">
        <v>54</v>
      </c>
      <c r="E185" s="84" t="s">
        <v>270</v>
      </c>
      <c r="F185" s="132">
        <v>200</v>
      </c>
      <c r="G185" s="59">
        <v>30000</v>
      </c>
      <c r="H185" s="59">
        <v>30000</v>
      </c>
    </row>
    <row r="186" spans="1:8" ht="30.75">
      <c r="A186" s="85" t="s">
        <v>269</v>
      </c>
      <c r="B186" s="82" t="s">
        <v>46</v>
      </c>
      <c r="C186" s="86" t="s">
        <v>54</v>
      </c>
      <c r="D186" s="86" t="s">
        <v>54</v>
      </c>
      <c r="E186" s="90" t="s">
        <v>271</v>
      </c>
      <c r="F186" s="276"/>
      <c r="G186" s="55">
        <f>G187</f>
        <v>337890</v>
      </c>
      <c r="H186" s="55">
        <f>H187</f>
        <v>337890</v>
      </c>
    </row>
    <row r="187" spans="1:8" ht="15">
      <c r="A187" s="93" t="s">
        <v>359</v>
      </c>
      <c r="B187" s="91" t="s">
        <v>46</v>
      </c>
      <c r="C187" s="83" t="s">
        <v>54</v>
      </c>
      <c r="D187" s="83" t="s">
        <v>54</v>
      </c>
      <c r="E187" s="92" t="s">
        <v>271</v>
      </c>
      <c r="F187" s="94">
        <v>300</v>
      </c>
      <c r="G187" s="59">
        <v>337890</v>
      </c>
      <c r="H187" s="59">
        <v>337890</v>
      </c>
    </row>
    <row r="188" spans="1:8" ht="15">
      <c r="A188" s="85" t="s">
        <v>173</v>
      </c>
      <c r="B188" s="82" t="s">
        <v>46</v>
      </c>
      <c r="C188" s="117" t="s">
        <v>52</v>
      </c>
      <c r="D188" s="118"/>
      <c r="E188" s="92"/>
      <c r="F188" s="94"/>
      <c r="G188" s="55">
        <f aca="true" t="shared" si="13" ref="G188:H193">G189</f>
        <v>34607</v>
      </c>
      <c r="H188" s="55">
        <f t="shared" si="13"/>
        <v>34607</v>
      </c>
    </row>
    <row r="189" spans="1:8" ht="15">
      <c r="A189" s="85" t="s">
        <v>124</v>
      </c>
      <c r="B189" s="82" t="s">
        <v>46</v>
      </c>
      <c r="C189" s="117" t="s">
        <v>52</v>
      </c>
      <c r="D189" s="86" t="s">
        <v>54</v>
      </c>
      <c r="E189" s="92"/>
      <c r="F189" s="94"/>
      <c r="G189" s="55">
        <f t="shared" si="13"/>
        <v>34607</v>
      </c>
      <c r="H189" s="55">
        <f t="shared" si="13"/>
        <v>34607</v>
      </c>
    </row>
    <row r="190" spans="1:8" ht="62.25">
      <c r="A190" s="85" t="s">
        <v>460</v>
      </c>
      <c r="B190" s="82" t="s">
        <v>46</v>
      </c>
      <c r="C190" s="117" t="s">
        <v>52</v>
      </c>
      <c r="D190" s="86" t="s">
        <v>54</v>
      </c>
      <c r="E190" s="95" t="s">
        <v>556</v>
      </c>
      <c r="F190" s="98"/>
      <c r="G190" s="55">
        <f t="shared" si="13"/>
        <v>34607</v>
      </c>
      <c r="H190" s="55">
        <f t="shared" si="13"/>
        <v>34607</v>
      </c>
    </row>
    <row r="191" spans="1:8" ht="93">
      <c r="A191" s="85" t="s">
        <v>461</v>
      </c>
      <c r="B191" s="82" t="s">
        <v>46</v>
      </c>
      <c r="C191" s="117" t="s">
        <v>52</v>
      </c>
      <c r="D191" s="86" t="s">
        <v>54</v>
      </c>
      <c r="E191" s="95" t="s">
        <v>557</v>
      </c>
      <c r="F191" s="86"/>
      <c r="G191" s="55">
        <f t="shared" si="13"/>
        <v>34607</v>
      </c>
      <c r="H191" s="55">
        <f t="shared" si="13"/>
        <v>34607</v>
      </c>
    </row>
    <row r="192" spans="1:8" ht="62.25">
      <c r="A192" s="85" t="s">
        <v>176</v>
      </c>
      <c r="B192" s="82" t="s">
        <v>46</v>
      </c>
      <c r="C192" s="117" t="s">
        <v>52</v>
      </c>
      <c r="D192" s="86" t="s">
        <v>54</v>
      </c>
      <c r="E192" s="95" t="s">
        <v>642</v>
      </c>
      <c r="F192" s="86"/>
      <c r="G192" s="55">
        <f t="shared" si="13"/>
        <v>34607</v>
      </c>
      <c r="H192" s="55">
        <f t="shared" si="13"/>
        <v>34607</v>
      </c>
    </row>
    <row r="193" spans="1:8" ht="30.75">
      <c r="A193" s="128" t="s">
        <v>655</v>
      </c>
      <c r="B193" s="82" t="s">
        <v>46</v>
      </c>
      <c r="C193" s="117" t="s">
        <v>52</v>
      </c>
      <c r="D193" s="86" t="s">
        <v>54</v>
      </c>
      <c r="E193" s="95" t="s">
        <v>177</v>
      </c>
      <c r="F193" s="86"/>
      <c r="G193" s="55">
        <f t="shared" si="13"/>
        <v>34607</v>
      </c>
      <c r="H193" s="55">
        <f t="shared" si="13"/>
        <v>34607</v>
      </c>
    </row>
    <row r="194" spans="1:8" ht="30.75">
      <c r="A194" s="93" t="s">
        <v>212</v>
      </c>
      <c r="B194" s="91" t="s">
        <v>46</v>
      </c>
      <c r="C194" s="118" t="s">
        <v>52</v>
      </c>
      <c r="D194" s="83" t="s">
        <v>54</v>
      </c>
      <c r="E194" s="115" t="s">
        <v>177</v>
      </c>
      <c r="F194" s="94">
        <v>200</v>
      </c>
      <c r="G194" s="59">
        <v>34607</v>
      </c>
      <c r="H194" s="59">
        <v>34607</v>
      </c>
    </row>
    <row r="195" spans="1:8" ht="15">
      <c r="A195" s="85" t="s">
        <v>226</v>
      </c>
      <c r="B195" s="82" t="s">
        <v>46</v>
      </c>
      <c r="C195" s="86" t="s">
        <v>56</v>
      </c>
      <c r="D195" s="86"/>
      <c r="E195" s="100"/>
      <c r="F195" s="86"/>
      <c r="G195" s="55">
        <f>G196+G208+G202</f>
        <v>5972711</v>
      </c>
      <c r="H195" s="55">
        <f>H196+H208+H202</f>
        <v>5972711</v>
      </c>
    </row>
    <row r="196" spans="1:8" ht="15">
      <c r="A196" s="85" t="s">
        <v>215</v>
      </c>
      <c r="B196" s="82" t="s">
        <v>46</v>
      </c>
      <c r="C196" s="86" t="s">
        <v>56</v>
      </c>
      <c r="D196" s="86" t="s">
        <v>47</v>
      </c>
      <c r="E196" s="100"/>
      <c r="F196" s="133"/>
      <c r="G196" s="55">
        <f>G198</f>
        <v>569393</v>
      </c>
      <c r="H196" s="55">
        <f>H198</f>
        <v>569393</v>
      </c>
    </row>
    <row r="197" spans="1:8" ht="30.75">
      <c r="A197" s="89" t="s">
        <v>428</v>
      </c>
      <c r="B197" s="82" t="s">
        <v>46</v>
      </c>
      <c r="C197" s="86" t="s">
        <v>56</v>
      </c>
      <c r="D197" s="86" t="s">
        <v>47</v>
      </c>
      <c r="E197" s="95" t="s">
        <v>565</v>
      </c>
      <c r="F197" s="133"/>
      <c r="G197" s="55">
        <f aca="true" t="shared" si="14" ref="G197:H200">G198</f>
        <v>569393</v>
      </c>
      <c r="H197" s="55">
        <f t="shared" si="14"/>
        <v>569393</v>
      </c>
    </row>
    <row r="198" spans="1:8" ht="65.25" customHeight="1">
      <c r="A198" s="89" t="s">
        <v>486</v>
      </c>
      <c r="B198" s="82" t="s">
        <v>46</v>
      </c>
      <c r="C198" s="86" t="s">
        <v>56</v>
      </c>
      <c r="D198" s="86" t="s">
        <v>47</v>
      </c>
      <c r="E198" s="95" t="s">
        <v>583</v>
      </c>
      <c r="F198" s="133"/>
      <c r="G198" s="55">
        <f t="shared" si="14"/>
        <v>569393</v>
      </c>
      <c r="H198" s="55">
        <f t="shared" si="14"/>
        <v>569393</v>
      </c>
    </row>
    <row r="199" spans="1:8" ht="30.75">
      <c r="A199" s="103" t="s">
        <v>272</v>
      </c>
      <c r="B199" s="82" t="s">
        <v>46</v>
      </c>
      <c r="C199" s="86" t="s">
        <v>56</v>
      </c>
      <c r="D199" s="86" t="s">
        <v>47</v>
      </c>
      <c r="E199" s="95" t="s">
        <v>643</v>
      </c>
      <c r="F199" s="133"/>
      <c r="G199" s="55">
        <f t="shared" si="14"/>
        <v>569393</v>
      </c>
      <c r="H199" s="55">
        <f t="shared" si="14"/>
        <v>569393</v>
      </c>
    </row>
    <row r="200" spans="1:8" ht="30.75">
      <c r="A200" s="101" t="s">
        <v>349</v>
      </c>
      <c r="B200" s="91" t="s">
        <v>46</v>
      </c>
      <c r="C200" s="83" t="s">
        <v>56</v>
      </c>
      <c r="D200" s="83" t="s">
        <v>47</v>
      </c>
      <c r="E200" s="84" t="s">
        <v>273</v>
      </c>
      <c r="F200" s="104"/>
      <c r="G200" s="59">
        <f t="shared" si="14"/>
        <v>569393</v>
      </c>
      <c r="H200" s="59">
        <f t="shared" si="14"/>
        <v>569393</v>
      </c>
    </row>
    <row r="201" spans="1:8" ht="15">
      <c r="A201" s="93" t="s">
        <v>359</v>
      </c>
      <c r="B201" s="91" t="s">
        <v>46</v>
      </c>
      <c r="C201" s="83" t="s">
        <v>56</v>
      </c>
      <c r="D201" s="83" t="s">
        <v>47</v>
      </c>
      <c r="E201" s="84" t="s">
        <v>273</v>
      </c>
      <c r="F201" s="94">
        <v>300</v>
      </c>
      <c r="G201" s="59">
        <v>569393</v>
      </c>
      <c r="H201" s="59">
        <v>569393</v>
      </c>
    </row>
    <row r="202" spans="1:8" ht="15">
      <c r="A202" s="85" t="s">
        <v>227</v>
      </c>
      <c r="B202" s="82" t="s">
        <v>46</v>
      </c>
      <c r="C202" s="86" t="s">
        <v>56</v>
      </c>
      <c r="D202" s="86" t="s">
        <v>50</v>
      </c>
      <c r="E202" s="95"/>
      <c r="F202" s="94"/>
      <c r="G202" s="55">
        <f aca="true" t="shared" si="15" ref="G202:H206">G203</f>
        <v>3650118</v>
      </c>
      <c r="H202" s="55">
        <f t="shared" si="15"/>
        <v>3650118</v>
      </c>
    </row>
    <row r="203" spans="1:8" ht="30.75">
      <c r="A203" s="89" t="s">
        <v>428</v>
      </c>
      <c r="B203" s="82" t="s">
        <v>46</v>
      </c>
      <c r="C203" s="86" t="s">
        <v>56</v>
      </c>
      <c r="D203" s="86" t="s">
        <v>50</v>
      </c>
      <c r="E203" s="95" t="s">
        <v>565</v>
      </c>
      <c r="F203" s="98"/>
      <c r="G203" s="55">
        <f t="shared" si="15"/>
        <v>3650118</v>
      </c>
      <c r="H203" s="55">
        <f t="shared" si="15"/>
        <v>3650118</v>
      </c>
    </row>
    <row r="204" spans="1:8" ht="62.25">
      <c r="A204" s="89" t="s">
        <v>431</v>
      </c>
      <c r="B204" s="82" t="s">
        <v>46</v>
      </c>
      <c r="C204" s="86" t="s">
        <v>56</v>
      </c>
      <c r="D204" s="86" t="s">
        <v>50</v>
      </c>
      <c r="E204" s="95" t="s">
        <v>582</v>
      </c>
      <c r="F204" s="98"/>
      <c r="G204" s="55">
        <f t="shared" si="15"/>
        <v>3650118</v>
      </c>
      <c r="H204" s="55">
        <f t="shared" si="15"/>
        <v>3650118</v>
      </c>
    </row>
    <row r="205" spans="1:8" ht="62.25">
      <c r="A205" s="85" t="s">
        <v>274</v>
      </c>
      <c r="B205" s="82" t="s">
        <v>46</v>
      </c>
      <c r="C205" s="86" t="s">
        <v>56</v>
      </c>
      <c r="D205" s="86" t="s">
        <v>50</v>
      </c>
      <c r="E205" s="90" t="s">
        <v>645</v>
      </c>
      <c r="F205" s="104"/>
      <c r="G205" s="55">
        <f t="shared" si="15"/>
        <v>3650118</v>
      </c>
      <c r="H205" s="55">
        <f t="shared" si="15"/>
        <v>3650118</v>
      </c>
    </row>
    <row r="206" spans="1:8" ht="30.75">
      <c r="A206" s="101" t="s">
        <v>228</v>
      </c>
      <c r="B206" s="91" t="s">
        <v>46</v>
      </c>
      <c r="C206" s="83" t="s">
        <v>56</v>
      </c>
      <c r="D206" s="83" t="s">
        <v>50</v>
      </c>
      <c r="E206" s="92" t="s">
        <v>275</v>
      </c>
      <c r="F206" s="104"/>
      <c r="G206" s="59">
        <f t="shared" si="15"/>
        <v>3650118</v>
      </c>
      <c r="H206" s="59">
        <f t="shared" si="15"/>
        <v>3650118</v>
      </c>
    </row>
    <row r="207" spans="1:8" ht="15">
      <c r="A207" s="93" t="s">
        <v>359</v>
      </c>
      <c r="B207" s="91" t="s">
        <v>46</v>
      </c>
      <c r="C207" s="83" t="s">
        <v>56</v>
      </c>
      <c r="D207" s="83" t="s">
        <v>50</v>
      </c>
      <c r="E207" s="92" t="s">
        <v>275</v>
      </c>
      <c r="F207" s="94">
        <v>300</v>
      </c>
      <c r="G207" s="59">
        <v>3650118</v>
      </c>
      <c r="H207" s="59">
        <v>3650118</v>
      </c>
    </row>
    <row r="208" spans="1:8" ht="15">
      <c r="A208" s="85" t="s">
        <v>61</v>
      </c>
      <c r="B208" s="82" t="s">
        <v>46</v>
      </c>
      <c r="C208" s="86" t="s">
        <v>56</v>
      </c>
      <c r="D208" s="86" t="s">
        <v>53</v>
      </c>
      <c r="E208" s="100"/>
      <c r="F208" s="94"/>
      <c r="G208" s="55">
        <f>G209+G215</f>
        <v>1753200</v>
      </c>
      <c r="H208" s="55">
        <f>H209+H215</f>
        <v>1753200</v>
      </c>
    </row>
    <row r="209" spans="1:8" ht="30.75">
      <c r="A209" s="89" t="s">
        <v>428</v>
      </c>
      <c r="B209" s="82" t="s">
        <v>46</v>
      </c>
      <c r="C209" s="86" t="s">
        <v>56</v>
      </c>
      <c r="D209" s="86" t="s">
        <v>53</v>
      </c>
      <c r="E209" s="95" t="s">
        <v>565</v>
      </c>
      <c r="F209" s="94"/>
      <c r="G209" s="55">
        <f aca="true" t="shared" si="16" ref="G209:H211">G210</f>
        <v>1461000</v>
      </c>
      <c r="H209" s="55">
        <f t="shared" si="16"/>
        <v>1461000</v>
      </c>
    </row>
    <row r="210" spans="1:8" ht="78">
      <c r="A210" s="89" t="s">
        <v>464</v>
      </c>
      <c r="B210" s="82" t="s">
        <v>46</v>
      </c>
      <c r="C210" s="86" t="s">
        <v>56</v>
      </c>
      <c r="D210" s="86" t="s">
        <v>53</v>
      </c>
      <c r="E210" s="95" t="s">
        <v>581</v>
      </c>
      <c r="F210" s="98"/>
      <c r="G210" s="55">
        <f t="shared" si="16"/>
        <v>1461000</v>
      </c>
      <c r="H210" s="55">
        <f t="shared" si="16"/>
        <v>1461000</v>
      </c>
    </row>
    <row r="211" spans="1:8" ht="46.5">
      <c r="A211" s="103" t="s">
        <v>276</v>
      </c>
      <c r="B211" s="82" t="s">
        <v>46</v>
      </c>
      <c r="C211" s="86" t="s">
        <v>56</v>
      </c>
      <c r="D211" s="86" t="s">
        <v>53</v>
      </c>
      <c r="E211" s="90" t="s">
        <v>646</v>
      </c>
      <c r="F211" s="105"/>
      <c r="G211" s="55">
        <f t="shared" si="16"/>
        <v>1461000</v>
      </c>
      <c r="H211" s="55">
        <f t="shared" si="16"/>
        <v>1461000</v>
      </c>
    </row>
    <row r="212" spans="1:8" ht="46.5">
      <c r="A212" s="101" t="s">
        <v>26</v>
      </c>
      <c r="B212" s="91" t="s">
        <v>46</v>
      </c>
      <c r="C212" s="83" t="s">
        <v>56</v>
      </c>
      <c r="D212" s="83" t="s">
        <v>53</v>
      </c>
      <c r="E212" s="92" t="s">
        <v>277</v>
      </c>
      <c r="F212" s="104"/>
      <c r="G212" s="55">
        <f>G213+G214</f>
        <v>1461000</v>
      </c>
      <c r="H212" s="55">
        <f>H213+H214</f>
        <v>1461000</v>
      </c>
    </row>
    <row r="213" spans="1:8" ht="62.25">
      <c r="A213" s="93" t="s">
        <v>58</v>
      </c>
      <c r="B213" s="91" t="s">
        <v>46</v>
      </c>
      <c r="C213" s="83" t="s">
        <v>56</v>
      </c>
      <c r="D213" s="83" t="s">
        <v>53</v>
      </c>
      <c r="E213" s="92" t="s">
        <v>277</v>
      </c>
      <c r="F213" s="104">
        <v>100</v>
      </c>
      <c r="G213" s="59">
        <v>1396192</v>
      </c>
      <c r="H213" s="59">
        <v>1396192</v>
      </c>
    </row>
    <row r="214" spans="1:8" ht="30.75">
      <c r="A214" s="93" t="s">
        <v>212</v>
      </c>
      <c r="B214" s="91" t="s">
        <v>46</v>
      </c>
      <c r="C214" s="83" t="s">
        <v>56</v>
      </c>
      <c r="D214" s="83" t="s">
        <v>53</v>
      </c>
      <c r="E214" s="92" t="s">
        <v>277</v>
      </c>
      <c r="F214" s="104">
        <v>200</v>
      </c>
      <c r="G214" s="59">
        <v>64808</v>
      </c>
      <c r="H214" s="59">
        <v>64808</v>
      </c>
    </row>
    <row r="215" spans="1:8" ht="30.75">
      <c r="A215" s="89" t="s">
        <v>465</v>
      </c>
      <c r="B215" s="82" t="s">
        <v>46</v>
      </c>
      <c r="C215" s="86" t="s">
        <v>56</v>
      </c>
      <c r="D215" s="86" t="s">
        <v>53</v>
      </c>
      <c r="E215" s="95" t="s">
        <v>572</v>
      </c>
      <c r="F215" s="86"/>
      <c r="G215" s="55">
        <f aca="true" t="shared" si="17" ref="G215:H217">G216</f>
        <v>292200</v>
      </c>
      <c r="H215" s="55">
        <f t="shared" si="17"/>
        <v>292200</v>
      </c>
    </row>
    <row r="216" spans="1:8" ht="62.25">
      <c r="A216" s="89" t="s">
        <v>466</v>
      </c>
      <c r="B216" s="82" t="s">
        <v>46</v>
      </c>
      <c r="C216" s="86" t="s">
        <v>56</v>
      </c>
      <c r="D216" s="86" t="s">
        <v>53</v>
      </c>
      <c r="E216" s="95" t="s">
        <v>650</v>
      </c>
      <c r="F216" s="86"/>
      <c r="G216" s="55">
        <f t="shared" si="17"/>
        <v>292200</v>
      </c>
      <c r="H216" s="55">
        <f t="shared" si="17"/>
        <v>292200</v>
      </c>
    </row>
    <row r="217" spans="1:8" ht="30.75">
      <c r="A217" s="89" t="s">
        <v>278</v>
      </c>
      <c r="B217" s="82" t="s">
        <v>46</v>
      </c>
      <c r="C217" s="86" t="s">
        <v>56</v>
      </c>
      <c r="D217" s="86" t="s">
        <v>53</v>
      </c>
      <c r="E217" s="90" t="s">
        <v>653</v>
      </c>
      <c r="F217" s="105"/>
      <c r="G217" s="55">
        <f t="shared" si="17"/>
        <v>292200</v>
      </c>
      <c r="H217" s="55">
        <f t="shared" si="17"/>
        <v>292200</v>
      </c>
    </row>
    <row r="218" spans="1:8" ht="46.5">
      <c r="A218" s="101" t="s">
        <v>397</v>
      </c>
      <c r="B218" s="91" t="s">
        <v>46</v>
      </c>
      <c r="C218" s="83" t="s">
        <v>56</v>
      </c>
      <c r="D218" s="83" t="s">
        <v>53</v>
      </c>
      <c r="E218" s="92" t="s">
        <v>279</v>
      </c>
      <c r="F218" s="104"/>
      <c r="G218" s="59">
        <f>G219+G220</f>
        <v>292200</v>
      </c>
      <c r="H218" s="59">
        <f>H219+H220</f>
        <v>292200</v>
      </c>
    </row>
    <row r="219" spans="1:8" ht="62.25">
      <c r="A219" s="93" t="s">
        <v>58</v>
      </c>
      <c r="B219" s="91" t="s">
        <v>46</v>
      </c>
      <c r="C219" s="83" t="s">
        <v>56</v>
      </c>
      <c r="D219" s="83" t="s">
        <v>53</v>
      </c>
      <c r="E219" s="92" t="s">
        <v>279</v>
      </c>
      <c r="F219" s="94">
        <v>100</v>
      </c>
      <c r="G219" s="59">
        <v>259879</v>
      </c>
      <c r="H219" s="59">
        <v>259879</v>
      </c>
    </row>
    <row r="220" spans="1:8" ht="30.75">
      <c r="A220" s="93" t="s">
        <v>212</v>
      </c>
      <c r="B220" s="91" t="s">
        <v>46</v>
      </c>
      <c r="C220" s="83" t="s">
        <v>56</v>
      </c>
      <c r="D220" s="83" t="s">
        <v>53</v>
      </c>
      <c r="E220" s="92" t="s">
        <v>279</v>
      </c>
      <c r="F220" s="94">
        <v>200</v>
      </c>
      <c r="G220" s="59">
        <v>32321</v>
      </c>
      <c r="H220" s="59">
        <v>32321</v>
      </c>
    </row>
    <row r="221" spans="1:8" ht="15">
      <c r="A221" s="85" t="s">
        <v>39</v>
      </c>
      <c r="B221" s="82" t="s">
        <v>46</v>
      </c>
      <c r="C221" s="86" t="s">
        <v>334</v>
      </c>
      <c r="D221" s="86"/>
      <c r="E221" s="100"/>
      <c r="F221" s="94"/>
      <c r="G221" s="55">
        <f aca="true" t="shared" si="18" ref="G221:H226">G222</f>
        <v>204200</v>
      </c>
      <c r="H221" s="55">
        <f t="shared" si="18"/>
        <v>204200</v>
      </c>
    </row>
    <row r="222" spans="1:8" ht="15">
      <c r="A222" s="85" t="s">
        <v>40</v>
      </c>
      <c r="B222" s="82" t="s">
        <v>46</v>
      </c>
      <c r="C222" s="86" t="s">
        <v>334</v>
      </c>
      <c r="D222" s="86" t="s">
        <v>47</v>
      </c>
      <c r="E222" s="100"/>
      <c r="F222" s="94"/>
      <c r="G222" s="55">
        <f t="shared" si="18"/>
        <v>204200</v>
      </c>
      <c r="H222" s="55">
        <f t="shared" si="18"/>
        <v>204200</v>
      </c>
    </row>
    <row r="223" spans="1:8" ht="62.25">
      <c r="A223" s="96" t="s">
        <v>451</v>
      </c>
      <c r="B223" s="82" t="s">
        <v>46</v>
      </c>
      <c r="C223" s="86" t="s">
        <v>334</v>
      </c>
      <c r="D223" s="86" t="s">
        <v>47</v>
      </c>
      <c r="E223" s="95" t="s">
        <v>577</v>
      </c>
      <c r="F223" s="98"/>
      <c r="G223" s="55">
        <f t="shared" si="18"/>
        <v>204200</v>
      </c>
      <c r="H223" s="55">
        <f t="shared" si="18"/>
        <v>204200</v>
      </c>
    </row>
    <row r="224" spans="1:8" ht="93">
      <c r="A224" s="85" t="s">
        <v>467</v>
      </c>
      <c r="B224" s="82" t="s">
        <v>46</v>
      </c>
      <c r="C224" s="86" t="s">
        <v>334</v>
      </c>
      <c r="D224" s="86" t="s">
        <v>47</v>
      </c>
      <c r="E224" s="95" t="s">
        <v>580</v>
      </c>
      <c r="F224" s="98"/>
      <c r="G224" s="55">
        <f>G225+G228</f>
        <v>204200</v>
      </c>
      <c r="H224" s="55">
        <f>H225+H228</f>
        <v>204200</v>
      </c>
    </row>
    <row r="225" spans="1:8" ht="62.25">
      <c r="A225" s="103" t="s">
        <v>288</v>
      </c>
      <c r="B225" s="82" t="s">
        <v>46</v>
      </c>
      <c r="C225" s="86" t="s">
        <v>334</v>
      </c>
      <c r="D225" s="86" t="s">
        <v>47</v>
      </c>
      <c r="E225" s="90" t="s">
        <v>647</v>
      </c>
      <c r="F225" s="105"/>
      <c r="G225" s="55">
        <f t="shared" si="18"/>
        <v>194200</v>
      </c>
      <c r="H225" s="55">
        <f t="shared" si="18"/>
        <v>194200</v>
      </c>
    </row>
    <row r="226" spans="1:8" ht="50.25" customHeight="1">
      <c r="A226" s="93" t="s">
        <v>333</v>
      </c>
      <c r="B226" s="91" t="s">
        <v>46</v>
      </c>
      <c r="C226" s="83" t="s">
        <v>334</v>
      </c>
      <c r="D226" s="83" t="s">
        <v>47</v>
      </c>
      <c r="E226" s="92" t="s">
        <v>289</v>
      </c>
      <c r="F226" s="104"/>
      <c r="G226" s="59">
        <f t="shared" si="18"/>
        <v>194200</v>
      </c>
      <c r="H226" s="59">
        <f t="shared" si="18"/>
        <v>194200</v>
      </c>
    </row>
    <row r="227" spans="1:8" ht="30.75">
      <c r="A227" s="93" t="s">
        <v>212</v>
      </c>
      <c r="B227" s="91" t="s">
        <v>46</v>
      </c>
      <c r="C227" s="83" t="s">
        <v>334</v>
      </c>
      <c r="D227" s="83" t="s">
        <v>47</v>
      </c>
      <c r="E227" s="92" t="s">
        <v>289</v>
      </c>
      <c r="F227" s="94">
        <v>200</v>
      </c>
      <c r="G227" s="59">
        <v>194200</v>
      </c>
      <c r="H227" s="59">
        <v>194200</v>
      </c>
    </row>
    <row r="228" spans="1:8" ht="55.5" customHeight="1">
      <c r="A228" s="103" t="s">
        <v>528</v>
      </c>
      <c r="B228" s="82" t="s">
        <v>46</v>
      </c>
      <c r="C228" s="86" t="s">
        <v>334</v>
      </c>
      <c r="D228" s="86" t="s">
        <v>47</v>
      </c>
      <c r="E228" s="90" t="s">
        <v>648</v>
      </c>
      <c r="F228" s="105"/>
      <c r="G228" s="55">
        <f>G229</f>
        <v>10000</v>
      </c>
      <c r="H228" s="55">
        <f>H229</f>
        <v>10000</v>
      </c>
    </row>
    <row r="229" spans="1:8" ht="62.25">
      <c r="A229" s="93" t="s">
        <v>333</v>
      </c>
      <c r="B229" s="91" t="s">
        <v>46</v>
      </c>
      <c r="C229" s="83" t="s">
        <v>334</v>
      </c>
      <c r="D229" s="83" t="s">
        <v>47</v>
      </c>
      <c r="E229" s="92" t="s">
        <v>527</v>
      </c>
      <c r="F229" s="104"/>
      <c r="G229" s="59">
        <f>G230</f>
        <v>10000</v>
      </c>
      <c r="H229" s="59">
        <f>H230</f>
        <v>10000</v>
      </c>
    </row>
    <row r="230" spans="1:8" ht="30.75">
      <c r="A230" s="93" t="s">
        <v>212</v>
      </c>
      <c r="B230" s="91" t="s">
        <v>46</v>
      </c>
      <c r="C230" s="83" t="s">
        <v>334</v>
      </c>
      <c r="D230" s="83" t="s">
        <v>47</v>
      </c>
      <c r="E230" s="92" t="s">
        <v>527</v>
      </c>
      <c r="F230" s="94">
        <v>200</v>
      </c>
      <c r="G230" s="59">
        <v>10000</v>
      </c>
      <c r="H230" s="59">
        <v>10000</v>
      </c>
    </row>
    <row r="231" spans="1:8" ht="30.75">
      <c r="A231" s="85" t="s">
        <v>51</v>
      </c>
      <c r="B231" s="82" t="s">
        <v>4</v>
      </c>
      <c r="C231" s="86"/>
      <c r="D231" s="86"/>
      <c r="E231" s="100"/>
      <c r="F231" s="94"/>
      <c r="G231" s="55">
        <f>G232+G240+G265</f>
        <v>14980677</v>
      </c>
      <c r="H231" s="55">
        <f>H232+H240+H265</f>
        <v>14643953</v>
      </c>
    </row>
    <row r="232" spans="1:8" ht="15">
      <c r="A232" s="85" t="s">
        <v>18</v>
      </c>
      <c r="B232" s="82" t="s">
        <v>4</v>
      </c>
      <c r="C232" s="86" t="s">
        <v>47</v>
      </c>
      <c r="D232" s="86"/>
      <c r="E232" s="100"/>
      <c r="F232" s="94"/>
      <c r="G232" s="55">
        <f>G233</f>
        <v>2294234</v>
      </c>
      <c r="H232" s="55">
        <f>H233</f>
        <v>2294234</v>
      </c>
    </row>
    <row r="233" spans="1:8" ht="46.5">
      <c r="A233" s="85" t="s">
        <v>347</v>
      </c>
      <c r="B233" s="82" t="s">
        <v>4</v>
      </c>
      <c r="C233" s="86" t="s">
        <v>47</v>
      </c>
      <c r="D233" s="86" t="s">
        <v>53</v>
      </c>
      <c r="E233" s="100"/>
      <c r="F233" s="94"/>
      <c r="G233" s="55">
        <f aca="true" t="shared" si="19" ref="G233:H236">G234</f>
        <v>2294234</v>
      </c>
      <c r="H233" s="55">
        <f t="shared" si="19"/>
        <v>2294234</v>
      </c>
    </row>
    <row r="234" spans="1:8" ht="46.5">
      <c r="A234" s="96" t="s">
        <v>422</v>
      </c>
      <c r="B234" s="82" t="s">
        <v>4</v>
      </c>
      <c r="C234" s="86" t="s">
        <v>47</v>
      </c>
      <c r="D234" s="86" t="s">
        <v>53</v>
      </c>
      <c r="E234" s="95" t="s">
        <v>560</v>
      </c>
      <c r="F234" s="98"/>
      <c r="G234" s="55">
        <f t="shared" si="19"/>
        <v>2294234</v>
      </c>
      <c r="H234" s="55">
        <f t="shared" si="19"/>
        <v>2294234</v>
      </c>
    </row>
    <row r="235" spans="1:8" ht="78">
      <c r="A235" s="96" t="s">
        <v>427</v>
      </c>
      <c r="B235" s="82" t="s">
        <v>4</v>
      </c>
      <c r="C235" s="86" t="s">
        <v>47</v>
      </c>
      <c r="D235" s="86" t="s">
        <v>53</v>
      </c>
      <c r="E235" s="90" t="s">
        <v>561</v>
      </c>
      <c r="F235" s="105"/>
      <c r="G235" s="55">
        <f t="shared" si="19"/>
        <v>2294234</v>
      </c>
      <c r="H235" s="55">
        <f t="shared" si="19"/>
        <v>2294234</v>
      </c>
    </row>
    <row r="236" spans="1:8" ht="46.5">
      <c r="A236" s="103" t="s">
        <v>292</v>
      </c>
      <c r="B236" s="82" t="s">
        <v>4</v>
      </c>
      <c r="C236" s="86" t="s">
        <v>47</v>
      </c>
      <c r="D236" s="86" t="s">
        <v>53</v>
      </c>
      <c r="E236" s="90" t="s">
        <v>562</v>
      </c>
      <c r="F236" s="105"/>
      <c r="G236" s="55">
        <f t="shared" si="19"/>
        <v>2294234</v>
      </c>
      <c r="H236" s="55">
        <f t="shared" si="19"/>
        <v>2294234</v>
      </c>
    </row>
    <row r="237" spans="1:8" ht="30.75">
      <c r="A237" s="97" t="s">
        <v>233</v>
      </c>
      <c r="B237" s="91" t="s">
        <v>4</v>
      </c>
      <c r="C237" s="83" t="s">
        <v>47</v>
      </c>
      <c r="D237" s="83" t="s">
        <v>53</v>
      </c>
      <c r="E237" s="92" t="s">
        <v>293</v>
      </c>
      <c r="F237" s="104"/>
      <c r="G237" s="59">
        <f>G238+G239</f>
        <v>2294234</v>
      </c>
      <c r="H237" s="59">
        <f>H238+H239</f>
        <v>2294234</v>
      </c>
    </row>
    <row r="238" spans="1:8" ht="62.25">
      <c r="A238" s="93" t="s">
        <v>58</v>
      </c>
      <c r="B238" s="91" t="s">
        <v>4</v>
      </c>
      <c r="C238" s="83" t="s">
        <v>47</v>
      </c>
      <c r="D238" s="83" t="s">
        <v>53</v>
      </c>
      <c r="E238" s="92" t="s">
        <v>293</v>
      </c>
      <c r="F238" s="94">
        <v>100</v>
      </c>
      <c r="G238" s="59">
        <v>2001434</v>
      </c>
      <c r="H238" s="59">
        <v>2001434</v>
      </c>
    </row>
    <row r="239" spans="1:8" ht="30.75">
      <c r="A239" s="93" t="s">
        <v>212</v>
      </c>
      <c r="B239" s="91" t="s">
        <v>4</v>
      </c>
      <c r="C239" s="83" t="s">
        <v>47</v>
      </c>
      <c r="D239" s="83" t="s">
        <v>53</v>
      </c>
      <c r="E239" s="92" t="s">
        <v>293</v>
      </c>
      <c r="F239" s="94">
        <v>200</v>
      </c>
      <c r="G239" s="59">
        <v>292800</v>
      </c>
      <c r="H239" s="59">
        <v>292800</v>
      </c>
    </row>
    <row r="240" spans="1:8" ht="15">
      <c r="A240" s="85" t="s">
        <v>226</v>
      </c>
      <c r="B240" s="82" t="s">
        <v>4</v>
      </c>
      <c r="C240" s="86" t="s">
        <v>56</v>
      </c>
      <c r="D240" s="86"/>
      <c r="E240" s="95"/>
      <c r="F240" s="94"/>
      <c r="G240" s="55">
        <f>G241+G258</f>
        <v>8501444</v>
      </c>
      <c r="H240" s="55">
        <f>H241+H258</f>
        <v>8501444</v>
      </c>
    </row>
    <row r="241" spans="1:8" ht="15">
      <c r="A241" s="85" t="s">
        <v>360</v>
      </c>
      <c r="B241" s="82" t="s">
        <v>4</v>
      </c>
      <c r="C241" s="86" t="s">
        <v>56</v>
      </c>
      <c r="D241" s="86" t="s">
        <v>49</v>
      </c>
      <c r="E241" s="95"/>
      <c r="F241" s="94"/>
      <c r="G241" s="55">
        <f aca="true" t="shared" si="20" ref="G241:H243">G242</f>
        <v>6451686</v>
      </c>
      <c r="H241" s="55">
        <f t="shared" si="20"/>
        <v>6451686</v>
      </c>
    </row>
    <row r="242" spans="1:8" ht="30.75">
      <c r="A242" s="89" t="s">
        <v>428</v>
      </c>
      <c r="B242" s="82" t="s">
        <v>4</v>
      </c>
      <c r="C242" s="86" t="s">
        <v>56</v>
      </c>
      <c r="D242" s="86" t="s">
        <v>49</v>
      </c>
      <c r="E242" s="95" t="s">
        <v>565</v>
      </c>
      <c r="F242" s="98"/>
      <c r="G242" s="55">
        <f t="shared" si="20"/>
        <v>6451686</v>
      </c>
      <c r="H242" s="55">
        <f t="shared" si="20"/>
        <v>6451686</v>
      </c>
    </row>
    <row r="243" spans="1:8" ht="62.25">
      <c r="A243" s="89" t="s">
        <v>462</v>
      </c>
      <c r="B243" s="82" t="s">
        <v>4</v>
      </c>
      <c r="C243" s="86" t="s">
        <v>56</v>
      </c>
      <c r="D243" s="86" t="s">
        <v>49</v>
      </c>
      <c r="E243" s="95" t="s">
        <v>583</v>
      </c>
      <c r="F243" s="98"/>
      <c r="G243" s="55">
        <f t="shared" si="20"/>
        <v>6451686</v>
      </c>
      <c r="H243" s="55">
        <f t="shared" si="20"/>
        <v>6451686</v>
      </c>
    </row>
    <row r="244" spans="1:8" ht="30.75">
      <c r="A244" s="103" t="s">
        <v>272</v>
      </c>
      <c r="B244" s="82" t="s">
        <v>4</v>
      </c>
      <c r="C244" s="86" t="s">
        <v>56</v>
      </c>
      <c r="D244" s="86" t="s">
        <v>49</v>
      </c>
      <c r="E244" s="90" t="s">
        <v>643</v>
      </c>
      <c r="F244" s="105"/>
      <c r="G244" s="59">
        <f>G245+G248+G251</f>
        <v>6451686</v>
      </c>
      <c r="H244" s="59">
        <f>H245+H248+H251</f>
        <v>6451686</v>
      </c>
    </row>
    <row r="245" spans="1:8" ht="35.25" customHeight="1">
      <c r="A245" s="93" t="s">
        <v>294</v>
      </c>
      <c r="B245" s="91" t="s">
        <v>4</v>
      </c>
      <c r="C245" s="83" t="s">
        <v>56</v>
      </c>
      <c r="D245" s="83" t="s">
        <v>49</v>
      </c>
      <c r="E245" s="92" t="s">
        <v>296</v>
      </c>
      <c r="F245" s="104"/>
      <c r="G245" s="59">
        <f>G246+G247</f>
        <v>91278</v>
      </c>
      <c r="H245" s="59">
        <f>H246+H247</f>
        <v>91278</v>
      </c>
    </row>
    <row r="246" spans="1:8" ht="30.75">
      <c r="A246" s="93" t="s">
        <v>212</v>
      </c>
      <c r="B246" s="91" t="s">
        <v>4</v>
      </c>
      <c r="C246" s="83" t="s">
        <v>56</v>
      </c>
      <c r="D246" s="83" t="s">
        <v>49</v>
      </c>
      <c r="E246" s="92" t="s">
        <v>296</v>
      </c>
      <c r="F246" s="94">
        <v>200</v>
      </c>
      <c r="G246" s="59">
        <v>1700</v>
      </c>
      <c r="H246" s="59">
        <v>1700</v>
      </c>
    </row>
    <row r="247" spans="1:8" ht="15">
      <c r="A247" s="93" t="s">
        <v>359</v>
      </c>
      <c r="B247" s="91" t="s">
        <v>4</v>
      </c>
      <c r="C247" s="83" t="s">
        <v>56</v>
      </c>
      <c r="D247" s="83" t="s">
        <v>49</v>
      </c>
      <c r="E247" s="92" t="s">
        <v>296</v>
      </c>
      <c r="F247" s="94">
        <v>300</v>
      </c>
      <c r="G247" s="59">
        <v>89578</v>
      </c>
      <c r="H247" s="59">
        <v>89578</v>
      </c>
    </row>
    <row r="248" spans="1:8" ht="30.75">
      <c r="A248" s="101" t="s">
        <v>335</v>
      </c>
      <c r="B248" s="91" t="s">
        <v>4</v>
      </c>
      <c r="C248" s="83" t="s">
        <v>56</v>
      </c>
      <c r="D248" s="83" t="s">
        <v>49</v>
      </c>
      <c r="E248" s="92" t="s">
        <v>297</v>
      </c>
      <c r="F248" s="104"/>
      <c r="G248" s="59">
        <f>G249+G250</f>
        <v>187246</v>
      </c>
      <c r="H248" s="59">
        <f>H249+H250</f>
        <v>187246</v>
      </c>
    </row>
    <row r="249" spans="1:8" ht="30.75">
      <c r="A249" s="93" t="s">
        <v>212</v>
      </c>
      <c r="B249" s="91" t="s">
        <v>4</v>
      </c>
      <c r="C249" s="83" t="s">
        <v>56</v>
      </c>
      <c r="D249" s="83" t="s">
        <v>49</v>
      </c>
      <c r="E249" s="92" t="s">
        <v>297</v>
      </c>
      <c r="F249" s="104">
        <v>200</v>
      </c>
      <c r="G249" s="59">
        <v>4000</v>
      </c>
      <c r="H249" s="59">
        <v>4000</v>
      </c>
    </row>
    <row r="250" spans="1:8" ht="15">
      <c r="A250" s="93" t="s">
        <v>359</v>
      </c>
      <c r="B250" s="91" t="s">
        <v>4</v>
      </c>
      <c r="C250" s="83" t="s">
        <v>56</v>
      </c>
      <c r="D250" s="83" t="s">
        <v>49</v>
      </c>
      <c r="E250" s="92" t="s">
        <v>297</v>
      </c>
      <c r="F250" s="94">
        <v>300</v>
      </c>
      <c r="G250" s="59">
        <v>183246</v>
      </c>
      <c r="H250" s="59">
        <v>183246</v>
      </c>
    </row>
    <row r="251" spans="1:8" ht="30.75">
      <c r="A251" s="93" t="s">
        <v>351</v>
      </c>
      <c r="B251" s="91" t="s">
        <v>4</v>
      </c>
      <c r="C251" s="83" t="s">
        <v>56</v>
      </c>
      <c r="D251" s="83" t="s">
        <v>49</v>
      </c>
      <c r="E251" s="92" t="s">
        <v>298</v>
      </c>
      <c r="F251" s="104"/>
      <c r="G251" s="59">
        <f>G252+G255</f>
        <v>6173162</v>
      </c>
      <c r="H251" s="59">
        <f>H252+H255</f>
        <v>6173162</v>
      </c>
    </row>
    <row r="252" spans="1:8" ht="15">
      <c r="A252" s="101" t="s">
        <v>19</v>
      </c>
      <c r="B252" s="91" t="s">
        <v>4</v>
      </c>
      <c r="C252" s="83" t="s">
        <v>56</v>
      </c>
      <c r="D252" s="83" t="s">
        <v>49</v>
      </c>
      <c r="E252" s="92" t="s">
        <v>299</v>
      </c>
      <c r="F252" s="104"/>
      <c r="G252" s="59">
        <f>G254+G253</f>
        <v>4691603</v>
      </c>
      <c r="H252" s="59">
        <f>H254+H253</f>
        <v>4691603</v>
      </c>
    </row>
    <row r="253" spans="1:8" ht="30.75">
      <c r="A253" s="93" t="s">
        <v>212</v>
      </c>
      <c r="B253" s="91" t="s">
        <v>4</v>
      </c>
      <c r="C253" s="83" t="s">
        <v>56</v>
      </c>
      <c r="D253" s="83" t="s">
        <v>49</v>
      </c>
      <c r="E253" s="92" t="s">
        <v>299</v>
      </c>
      <c r="F253" s="94">
        <v>200</v>
      </c>
      <c r="G253" s="59">
        <v>86000</v>
      </c>
      <c r="H253" s="59">
        <v>86000</v>
      </c>
    </row>
    <row r="254" spans="1:8" ht="15">
      <c r="A254" s="93" t="s">
        <v>359</v>
      </c>
      <c r="B254" s="91" t="s">
        <v>4</v>
      </c>
      <c r="C254" s="83" t="s">
        <v>56</v>
      </c>
      <c r="D254" s="83" t="s">
        <v>49</v>
      </c>
      <c r="E254" s="92" t="s">
        <v>299</v>
      </c>
      <c r="F254" s="94">
        <v>300</v>
      </c>
      <c r="G254" s="59">
        <v>4605603</v>
      </c>
      <c r="H254" s="59">
        <v>4605603</v>
      </c>
    </row>
    <row r="255" spans="1:8" ht="15">
      <c r="A255" s="101" t="s">
        <v>60</v>
      </c>
      <c r="B255" s="91" t="s">
        <v>4</v>
      </c>
      <c r="C255" s="83" t="s">
        <v>56</v>
      </c>
      <c r="D255" s="83" t="s">
        <v>49</v>
      </c>
      <c r="E255" s="92" t="s">
        <v>300</v>
      </c>
      <c r="F255" s="104"/>
      <c r="G255" s="59">
        <f>G257+G256</f>
        <v>1481559</v>
      </c>
      <c r="H255" s="59">
        <f>H257+H256</f>
        <v>1481559</v>
      </c>
    </row>
    <row r="256" spans="1:8" ht="30.75">
      <c r="A256" s="93" t="s">
        <v>212</v>
      </c>
      <c r="B256" s="91" t="s">
        <v>4</v>
      </c>
      <c r="C256" s="83" t="s">
        <v>56</v>
      </c>
      <c r="D256" s="83" t="s">
        <v>49</v>
      </c>
      <c r="E256" s="92" t="s">
        <v>300</v>
      </c>
      <c r="F256" s="94">
        <v>200</v>
      </c>
      <c r="G256" s="59">
        <v>26800</v>
      </c>
      <c r="H256" s="59">
        <v>26800</v>
      </c>
    </row>
    <row r="257" spans="1:8" ht="15">
      <c r="A257" s="93" t="s">
        <v>359</v>
      </c>
      <c r="B257" s="91" t="s">
        <v>4</v>
      </c>
      <c r="C257" s="83" t="s">
        <v>56</v>
      </c>
      <c r="D257" s="83" t="s">
        <v>49</v>
      </c>
      <c r="E257" s="92" t="s">
        <v>300</v>
      </c>
      <c r="F257" s="94">
        <v>300</v>
      </c>
      <c r="G257" s="59">
        <v>1454759</v>
      </c>
      <c r="H257" s="59">
        <v>1454759</v>
      </c>
    </row>
    <row r="258" spans="1:8" ht="15">
      <c r="A258" s="85" t="s">
        <v>227</v>
      </c>
      <c r="B258" s="82" t="s">
        <v>4</v>
      </c>
      <c r="C258" s="86" t="s">
        <v>56</v>
      </c>
      <c r="D258" s="86" t="s">
        <v>50</v>
      </c>
      <c r="E258" s="92"/>
      <c r="F258" s="94"/>
      <c r="G258" s="55">
        <f aca="true" t="shared" si="21" ref="G258:H261">G259</f>
        <v>2049758</v>
      </c>
      <c r="H258" s="55">
        <f t="shared" si="21"/>
        <v>2049758</v>
      </c>
    </row>
    <row r="259" spans="1:8" ht="30.75">
      <c r="A259" s="89" t="s">
        <v>428</v>
      </c>
      <c r="B259" s="82" t="s">
        <v>4</v>
      </c>
      <c r="C259" s="86" t="s">
        <v>56</v>
      </c>
      <c r="D259" s="86" t="s">
        <v>50</v>
      </c>
      <c r="E259" s="95" t="s">
        <v>565</v>
      </c>
      <c r="F259" s="94"/>
      <c r="G259" s="55">
        <f t="shared" si="21"/>
        <v>2049758</v>
      </c>
      <c r="H259" s="55">
        <f t="shared" si="21"/>
        <v>2049758</v>
      </c>
    </row>
    <row r="260" spans="1:8" ht="62.25">
      <c r="A260" s="89" t="s">
        <v>462</v>
      </c>
      <c r="B260" s="82" t="s">
        <v>4</v>
      </c>
      <c r="C260" s="86" t="s">
        <v>56</v>
      </c>
      <c r="D260" s="86" t="s">
        <v>50</v>
      </c>
      <c r="E260" s="95" t="s">
        <v>583</v>
      </c>
      <c r="F260" s="94"/>
      <c r="G260" s="55">
        <f t="shared" si="21"/>
        <v>2049758</v>
      </c>
      <c r="H260" s="55">
        <f t="shared" si="21"/>
        <v>2049758</v>
      </c>
    </row>
    <row r="261" spans="1:8" ht="30.75">
      <c r="A261" s="103" t="s">
        <v>272</v>
      </c>
      <c r="B261" s="82" t="s">
        <v>4</v>
      </c>
      <c r="C261" s="86" t="s">
        <v>56</v>
      </c>
      <c r="D261" s="86" t="s">
        <v>50</v>
      </c>
      <c r="E261" s="90" t="s">
        <v>643</v>
      </c>
      <c r="F261" s="94"/>
      <c r="G261" s="55">
        <f t="shared" si="21"/>
        <v>2049758</v>
      </c>
      <c r="H261" s="55">
        <f t="shared" si="21"/>
        <v>2049758</v>
      </c>
    </row>
    <row r="262" spans="1:8" ht="15">
      <c r="A262" s="85" t="s">
        <v>344</v>
      </c>
      <c r="B262" s="82" t="s">
        <v>4</v>
      </c>
      <c r="C262" s="86" t="s">
        <v>56</v>
      </c>
      <c r="D262" s="86" t="s">
        <v>50</v>
      </c>
      <c r="E262" s="90" t="s">
        <v>295</v>
      </c>
      <c r="F262" s="94"/>
      <c r="G262" s="55">
        <f>G263+G264</f>
        <v>2049758</v>
      </c>
      <c r="H262" s="55">
        <f>H263+H264</f>
        <v>2049758</v>
      </c>
    </row>
    <row r="263" spans="1:8" ht="30.75">
      <c r="A263" s="93" t="s">
        <v>212</v>
      </c>
      <c r="B263" s="91" t="s">
        <v>4</v>
      </c>
      <c r="C263" s="86" t="s">
        <v>56</v>
      </c>
      <c r="D263" s="86" t="s">
        <v>50</v>
      </c>
      <c r="E263" s="92" t="s">
        <v>295</v>
      </c>
      <c r="F263" s="94">
        <v>200</v>
      </c>
      <c r="G263" s="59">
        <v>250</v>
      </c>
      <c r="H263" s="59">
        <v>250</v>
      </c>
    </row>
    <row r="264" spans="1:8" ht="15">
      <c r="A264" s="93" t="s">
        <v>359</v>
      </c>
      <c r="B264" s="91" t="s">
        <v>4</v>
      </c>
      <c r="C264" s="86" t="s">
        <v>56</v>
      </c>
      <c r="D264" s="86" t="s">
        <v>50</v>
      </c>
      <c r="E264" s="92" t="s">
        <v>295</v>
      </c>
      <c r="F264" s="94">
        <v>300</v>
      </c>
      <c r="G264" s="59">
        <v>2049508</v>
      </c>
      <c r="H264" s="59">
        <v>2049508</v>
      </c>
    </row>
    <row r="265" spans="1:8" ht="46.5">
      <c r="A265" s="85" t="s">
        <v>339</v>
      </c>
      <c r="B265" s="82" t="s">
        <v>4</v>
      </c>
      <c r="C265" s="86" t="s">
        <v>346</v>
      </c>
      <c r="D265" s="86"/>
      <c r="E265" s="95"/>
      <c r="F265" s="94"/>
      <c r="G265" s="55">
        <f>G266</f>
        <v>4184999</v>
      </c>
      <c r="H265" s="55">
        <f>H266</f>
        <v>3848275</v>
      </c>
    </row>
    <row r="266" spans="1:8" ht="46.5">
      <c r="A266" s="85" t="s">
        <v>57</v>
      </c>
      <c r="B266" s="82" t="s">
        <v>4</v>
      </c>
      <c r="C266" s="86" t="s">
        <v>346</v>
      </c>
      <c r="D266" s="86" t="s">
        <v>47</v>
      </c>
      <c r="E266" s="95"/>
      <c r="F266" s="94"/>
      <c r="G266" s="55">
        <f>G267</f>
        <v>4184999</v>
      </c>
      <c r="H266" s="55">
        <f>H267</f>
        <v>3848275</v>
      </c>
    </row>
    <row r="267" spans="1:8" ht="46.5">
      <c r="A267" s="96" t="s">
        <v>422</v>
      </c>
      <c r="B267" s="82" t="s">
        <v>4</v>
      </c>
      <c r="C267" s="86" t="s">
        <v>346</v>
      </c>
      <c r="D267" s="86" t="s">
        <v>47</v>
      </c>
      <c r="E267" s="95" t="s">
        <v>560</v>
      </c>
      <c r="F267" s="98"/>
      <c r="G267" s="55">
        <f>G271</f>
        <v>4184999</v>
      </c>
      <c r="H267" s="55">
        <f>H271</f>
        <v>3848275</v>
      </c>
    </row>
    <row r="268" spans="1:8" ht="62.25">
      <c r="A268" s="89" t="s">
        <v>423</v>
      </c>
      <c r="B268" s="82" t="s">
        <v>4</v>
      </c>
      <c r="C268" s="86" t="s">
        <v>346</v>
      </c>
      <c r="D268" s="86" t="s">
        <v>47</v>
      </c>
      <c r="E268" s="95" t="s">
        <v>579</v>
      </c>
      <c r="F268" s="98"/>
      <c r="G268" s="55">
        <f aca="true" t="shared" si="22" ref="G268:H270">G269</f>
        <v>4184999</v>
      </c>
      <c r="H268" s="55">
        <f t="shared" si="22"/>
        <v>3848275</v>
      </c>
    </row>
    <row r="269" spans="1:8" ht="46.5">
      <c r="A269" s="103" t="s">
        <v>302</v>
      </c>
      <c r="B269" s="82" t="s">
        <v>4</v>
      </c>
      <c r="C269" s="86" t="s">
        <v>346</v>
      </c>
      <c r="D269" s="86" t="s">
        <v>47</v>
      </c>
      <c r="E269" s="90" t="s">
        <v>649</v>
      </c>
      <c r="F269" s="105"/>
      <c r="G269" s="55">
        <f t="shared" si="22"/>
        <v>4184999</v>
      </c>
      <c r="H269" s="55">
        <f t="shared" si="22"/>
        <v>3848275</v>
      </c>
    </row>
    <row r="270" spans="1:8" ht="46.5">
      <c r="A270" s="101" t="s">
        <v>285</v>
      </c>
      <c r="B270" s="91" t="s">
        <v>4</v>
      </c>
      <c r="C270" s="83" t="s">
        <v>346</v>
      </c>
      <c r="D270" s="83" t="s">
        <v>47</v>
      </c>
      <c r="E270" s="92" t="s">
        <v>301</v>
      </c>
      <c r="F270" s="104"/>
      <c r="G270" s="59">
        <f t="shared" si="22"/>
        <v>4184999</v>
      </c>
      <c r="H270" s="59">
        <f t="shared" si="22"/>
        <v>3848275</v>
      </c>
    </row>
    <row r="271" spans="1:8" ht="15">
      <c r="A271" s="102" t="s">
        <v>358</v>
      </c>
      <c r="B271" s="91" t="s">
        <v>4</v>
      </c>
      <c r="C271" s="83" t="s">
        <v>346</v>
      </c>
      <c r="D271" s="83" t="s">
        <v>47</v>
      </c>
      <c r="E271" s="92" t="s">
        <v>301</v>
      </c>
      <c r="F271" s="94">
        <v>500</v>
      </c>
      <c r="G271" s="59">
        <v>4184999</v>
      </c>
      <c r="H271" s="59">
        <v>3848275</v>
      </c>
    </row>
    <row r="272" spans="1:8" ht="30.75">
      <c r="A272" s="85" t="s">
        <v>221</v>
      </c>
      <c r="B272" s="82" t="s">
        <v>350</v>
      </c>
      <c r="C272" s="86"/>
      <c r="D272" s="86"/>
      <c r="E272" s="95"/>
      <c r="F272" s="94"/>
      <c r="G272" s="55">
        <f>G273+G280+G333</f>
        <v>177648814</v>
      </c>
      <c r="H272" s="55">
        <f>H273+H280+H333</f>
        <v>192610193</v>
      </c>
    </row>
    <row r="273" spans="1:8" ht="15">
      <c r="A273" s="85" t="s">
        <v>182</v>
      </c>
      <c r="B273" s="82" t="s">
        <v>350</v>
      </c>
      <c r="C273" s="86" t="s">
        <v>50</v>
      </c>
      <c r="D273" s="86"/>
      <c r="E273" s="95"/>
      <c r="F273" s="94"/>
      <c r="G273" s="55">
        <f>G274</f>
        <v>34000</v>
      </c>
      <c r="H273" s="55">
        <f>H274</f>
        <v>34000</v>
      </c>
    </row>
    <row r="274" spans="1:8" ht="15">
      <c r="A274" s="85" t="s">
        <v>62</v>
      </c>
      <c r="B274" s="82" t="s">
        <v>350</v>
      </c>
      <c r="C274" s="86" t="s">
        <v>50</v>
      </c>
      <c r="D274" s="86" t="s">
        <v>47</v>
      </c>
      <c r="E274" s="95"/>
      <c r="F274" s="94"/>
      <c r="G274" s="55">
        <f>G275</f>
        <v>34000</v>
      </c>
      <c r="H274" s="55">
        <f>H275</f>
        <v>34000</v>
      </c>
    </row>
    <row r="275" spans="1:8" ht="35.25" customHeight="1">
      <c r="A275" s="89" t="s">
        <v>442</v>
      </c>
      <c r="B275" s="82" t="s">
        <v>350</v>
      </c>
      <c r="C275" s="86" t="s">
        <v>50</v>
      </c>
      <c r="D275" s="86" t="s">
        <v>47</v>
      </c>
      <c r="E275" s="95" t="s">
        <v>573</v>
      </c>
      <c r="F275" s="98"/>
      <c r="G275" s="55">
        <f>G278</f>
        <v>34000</v>
      </c>
      <c r="H275" s="55">
        <f>H278</f>
        <v>34000</v>
      </c>
    </row>
    <row r="276" spans="1:8" ht="62.25">
      <c r="A276" s="85" t="s">
        <v>443</v>
      </c>
      <c r="B276" s="82" t="s">
        <v>350</v>
      </c>
      <c r="C276" s="86" t="s">
        <v>50</v>
      </c>
      <c r="D276" s="86" t="s">
        <v>47</v>
      </c>
      <c r="E276" s="95" t="s">
        <v>597</v>
      </c>
      <c r="F276" s="98"/>
      <c r="G276" s="55">
        <f aca="true" t="shared" si="23" ref="G276:H278">G277</f>
        <v>34000</v>
      </c>
      <c r="H276" s="55">
        <f t="shared" si="23"/>
        <v>34000</v>
      </c>
    </row>
    <row r="277" spans="1:8" ht="46.5">
      <c r="A277" s="103" t="s">
        <v>37</v>
      </c>
      <c r="B277" s="82" t="s">
        <v>350</v>
      </c>
      <c r="C277" s="86" t="s">
        <v>50</v>
      </c>
      <c r="D277" s="86" t="s">
        <v>47</v>
      </c>
      <c r="E277" s="90" t="s">
        <v>621</v>
      </c>
      <c r="F277" s="105"/>
      <c r="G277" s="55">
        <f t="shared" si="23"/>
        <v>34000</v>
      </c>
      <c r="H277" s="55">
        <f t="shared" si="23"/>
        <v>34000</v>
      </c>
    </row>
    <row r="278" spans="1:8" ht="30.75">
      <c r="A278" s="93" t="s">
        <v>220</v>
      </c>
      <c r="B278" s="91" t="s">
        <v>350</v>
      </c>
      <c r="C278" s="83" t="s">
        <v>50</v>
      </c>
      <c r="D278" s="83" t="s">
        <v>47</v>
      </c>
      <c r="E278" s="84" t="s">
        <v>303</v>
      </c>
      <c r="F278" s="104"/>
      <c r="G278" s="59">
        <f t="shared" si="23"/>
        <v>34000</v>
      </c>
      <c r="H278" s="59">
        <f t="shared" si="23"/>
        <v>34000</v>
      </c>
    </row>
    <row r="279" spans="1:8" ht="30.75">
      <c r="A279" s="93" t="s">
        <v>59</v>
      </c>
      <c r="B279" s="91" t="s">
        <v>350</v>
      </c>
      <c r="C279" s="83" t="s">
        <v>50</v>
      </c>
      <c r="D279" s="83" t="s">
        <v>47</v>
      </c>
      <c r="E279" s="84" t="s">
        <v>303</v>
      </c>
      <c r="F279" s="94">
        <v>600</v>
      </c>
      <c r="G279" s="59">
        <v>34000</v>
      </c>
      <c r="H279" s="59">
        <v>34000</v>
      </c>
    </row>
    <row r="280" spans="1:8" ht="15">
      <c r="A280" s="85" t="s">
        <v>183</v>
      </c>
      <c r="B280" s="82" t="s">
        <v>350</v>
      </c>
      <c r="C280" s="86" t="s">
        <v>54</v>
      </c>
      <c r="D280" s="86"/>
      <c r="E280" s="95"/>
      <c r="F280" s="94"/>
      <c r="G280" s="55">
        <f>G281+G289++G307+G314+G322</f>
        <v>168822498</v>
      </c>
      <c r="H280" s="55">
        <f>H281+H289++H307+H314+H322</f>
        <v>183783877</v>
      </c>
    </row>
    <row r="281" spans="1:8" ht="15">
      <c r="A281" s="85" t="s">
        <v>34</v>
      </c>
      <c r="B281" s="82" t="s">
        <v>350</v>
      </c>
      <c r="C281" s="86" t="s">
        <v>54</v>
      </c>
      <c r="D281" s="86" t="s">
        <v>47</v>
      </c>
      <c r="E281" s="95"/>
      <c r="F281" s="94"/>
      <c r="G281" s="55">
        <f aca="true" t="shared" si="24" ref="G281:H283">G282</f>
        <v>9196177</v>
      </c>
      <c r="H281" s="55">
        <f t="shared" si="24"/>
        <v>9196177</v>
      </c>
    </row>
    <row r="282" spans="1:8" ht="30.75">
      <c r="A282" s="89" t="s">
        <v>448</v>
      </c>
      <c r="B282" s="82" t="s">
        <v>350</v>
      </c>
      <c r="C282" s="86" t="s">
        <v>54</v>
      </c>
      <c r="D282" s="86" t="s">
        <v>47</v>
      </c>
      <c r="E282" s="95" t="s">
        <v>576</v>
      </c>
      <c r="F282" s="94"/>
      <c r="G282" s="55">
        <f t="shared" si="24"/>
        <v>9196177</v>
      </c>
      <c r="H282" s="55">
        <f t="shared" si="24"/>
        <v>9196177</v>
      </c>
    </row>
    <row r="283" spans="1:8" ht="46.5">
      <c r="A283" s="89" t="s">
        <v>449</v>
      </c>
      <c r="B283" s="82" t="s">
        <v>350</v>
      </c>
      <c r="C283" s="86" t="s">
        <v>54</v>
      </c>
      <c r="D283" s="86" t="s">
        <v>47</v>
      </c>
      <c r="E283" s="95" t="s">
        <v>584</v>
      </c>
      <c r="F283" s="98"/>
      <c r="G283" s="55">
        <f t="shared" si="24"/>
        <v>9196177</v>
      </c>
      <c r="H283" s="55">
        <f t="shared" si="24"/>
        <v>9196177</v>
      </c>
    </row>
    <row r="284" spans="1:8" ht="15">
      <c r="A284" s="103" t="s">
        <v>304</v>
      </c>
      <c r="B284" s="82" t="s">
        <v>350</v>
      </c>
      <c r="C284" s="86" t="s">
        <v>54</v>
      </c>
      <c r="D284" s="86" t="s">
        <v>47</v>
      </c>
      <c r="E284" s="90" t="s">
        <v>628</v>
      </c>
      <c r="F284" s="98"/>
      <c r="G284" s="55">
        <f>G285+G287</f>
        <v>9196177</v>
      </c>
      <c r="H284" s="55">
        <f>H285+H287</f>
        <v>9196177</v>
      </c>
    </row>
    <row r="285" spans="1:8" ht="93">
      <c r="A285" s="101" t="s">
        <v>282</v>
      </c>
      <c r="B285" s="82" t="s">
        <v>350</v>
      </c>
      <c r="C285" s="86" t="s">
        <v>54</v>
      </c>
      <c r="D285" s="86" t="s">
        <v>47</v>
      </c>
      <c r="E285" s="90" t="s">
        <v>305</v>
      </c>
      <c r="F285" s="105"/>
      <c r="G285" s="59">
        <f>G286</f>
        <v>3981213</v>
      </c>
      <c r="H285" s="59">
        <f>H286</f>
        <v>3981213</v>
      </c>
    </row>
    <row r="286" spans="1:8" ht="30.75">
      <c r="A286" s="93" t="s">
        <v>59</v>
      </c>
      <c r="B286" s="91" t="s">
        <v>350</v>
      </c>
      <c r="C286" s="83" t="s">
        <v>54</v>
      </c>
      <c r="D286" s="83" t="s">
        <v>47</v>
      </c>
      <c r="E286" s="92" t="s">
        <v>305</v>
      </c>
      <c r="F286" s="94">
        <v>600</v>
      </c>
      <c r="G286" s="59">
        <v>3981213</v>
      </c>
      <c r="H286" s="59">
        <v>3981213</v>
      </c>
    </row>
    <row r="287" spans="1:8" ht="30.75">
      <c r="A287" s="85" t="s">
        <v>219</v>
      </c>
      <c r="B287" s="82" t="s">
        <v>350</v>
      </c>
      <c r="C287" s="86" t="s">
        <v>54</v>
      </c>
      <c r="D287" s="86" t="s">
        <v>47</v>
      </c>
      <c r="E287" s="87" t="s">
        <v>306</v>
      </c>
      <c r="F287" s="105"/>
      <c r="G287" s="55">
        <f>G288</f>
        <v>5214964</v>
      </c>
      <c r="H287" s="55">
        <f>H288</f>
        <v>5214964</v>
      </c>
    </row>
    <row r="288" spans="1:8" ht="30.75">
      <c r="A288" s="93" t="s">
        <v>59</v>
      </c>
      <c r="B288" s="91" t="s">
        <v>350</v>
      </c>
      <c r="C288" s="83" t="s">
        <v>54</v>
      </c>
      <c r="D288" s="83" t="s">
        <v>47</v>
      </c>
      <c r="E288" s="84" t="s">
        <v>306</v>
      </c>
      <c r="F288" s="94">
        <v>600</v>
      </c>
      <c r="G288" s="59">
        <v>5214964</v>
      </c>
      <c r="H288" s="59">
        <v>5214964</v>
      </c>
    </row>
    <row r="289" spans="1:8" ht="15">
      <c r="A289" s="85" t="s">
        <v>336</v>
      </c>
      <c r="B289" s="82" t="s">
        <v>350</v>
      </c>
      <c r="C289" s="86" t="s">
        <v>54</v>
      </c>
      <c r="D289" s="86" t="s">
        <v>48</v>
      </c>
      <c r="E289" s="95"/>
      <c r="F289" s="98"/>
      <c r="G289" s="55">
        <f>G290</f>
        <v>149756456</v>
      </c>
      <c r="H289" s="55">
        <f>H290</f>
        <v>164717835</v>
      </c>
    </row>
    <row r="290" spans="1:8" ht="30.75">
      <c r="A290" s="89" t="s">
        <v>448</v>
      </c>
      <c r="B290" s="82" t="s">
        <v>350</v>
      </c>
      <c r="C290" s="86" t="s">
        <v>54</v>
      </c>
      <c r="D290" s="86" t="s">
        <v>48</v>
      </c>
      <c r="E290" s="95" t="s">
        <v>576</v>
      </c>
      <c r="F290" s="94"/>
      <c r="G290" s="55">
        <f>G291</f>
        <v>149756456</v>
      </c>
      <c r="H290" s="55">
        <f>H291</f>
        <v>164717835</v>
      </c>
    </row>
    <row r="291" spans="1:8" ht="46.5">
      <c r="A291" s="89" t="s">
        <v>449</v>
      </c>
      <c r="B291" s="82" t="s">
        <v>350</v>
      </c>
      <c r="C291" s="86" t="s">
        <v>54</v>
      </c>
      <c r="D291" s="86" t="s">
        <v>48</v>
      </c>
      <c r="E291" s="95" t="s">
        <v>584</v>
      </c>
      <c r="F291" s="98"/>
      <c r="G291" s="55">
        <f>G292+G301+G304</f>
        <v>149756456</v>
      </c>
      <c r="H291" s="55">
        <f>H292+H301+H304</f>
        <v>164717835</v>
      </c>
    </row>
    <row r="292" spans="1:8" ht="15">
      <c r="A292" s="103" t="s">
        <v>307</v>
      </c>
      <c r="B292" s="82" t="s">
        <v>350</v>
      </c>
      <c r="C292" s="86" t="s">
        <v>54</v>
      </c>
      <c r="D292" s="86" t="s">
        <v>48</v>
      </c>
      <c r="E292" s="87" t="s">
        <v>629</v>
      </c>
      <c r="F292" s="98"/>
      <c r="G292" s="55">
        <f>G293+G295+G297+G299</f>
        <v>145779815</v>
      </c>
      <c r="H292" s="55">
        <f>H293+H295+H297+H299</f>
        <v>160741194</v>
      </c>
    </row>
    <row r="293" spans="1:8" ht="108.75">
      <c r="A293" s="103" t="s">
        <v>206</v>
      </c>
      <c r="B293" s="82" t="s">
        <v>350</v>
      </c>
      <c r="C293" s="86" t="s">
        <v>54</v>
      </c>
      <c r="D293" s="86" t="s">
        <v>48</v>
      </c>
      <c r="E293" s="90" t="s">
        <v>308</v>
      </c>
      <c r="F293" s="105"/>
      <c r="G293" s="55">
        <f>G294</f>
        <v>118595641</v>
      </c>
      <c r="H293" s="55">
        <f>H294</f>
        <v>133557020</v>
      </c>
    </row>
    <row r="294" spans="1:8" ht="30.75">
      <c r="A294" s="93" t="s">
        <v>59</v>
      </c>
      <c r="B294" s="91" t="s">
        <v>350</v>
      </c>
      <c r="C294" s="83" t="s">
        <v>54</v>
      </c>
      <c r="D294" s="83" t="s">
        <v>48</v>
      </c>
      <c r="E294" s="92" t="s">
        <v>308</v>
      </c>
      <c r="F294" s="94">
        <v>600</v>
      </c>
      <c r="G294" s="59">
        <v>118595641</v>
      </c>
      <c r="H294" s="59">
        <v>133557020</v>
      </c>
    </row>
    <row r="295" spans="1:8" ht="30.75">
      <c r="A295" s="85" t="s">
        <v>222</v>
      </c>
      <c r="B295" s="82" t="s">
        <v>350</v>
      </c>
      <c r="C295" s="86" t="s">
        <v>54</v>
      </c>
      <c r="D295" s="86" t="s">
        <v>48</v>
      </c>
      <c r="E295" s="90" t="s">
        <v>309</v>
      </c>
      <c r="F295" s="105"/>
      <c r="G295" s="55">
        <f>G296</f>
        <v>1050658</v>
      </c>
      <c r="H295" s="55">
        <f>H296</f>
        <v>1050658</v>
      </c>
    </row>
    <row r="296" spans="1:8" ht="30.75">
      <c r="A296" s="93" t="s">
        <v>59</v>
      </c>
      <c r="B296" s="91" t="s">
        <v>350</v>
      </c>
      <c r="C296" s="83" t="s">
        <v>54</v>
      </c>
      <c r="D296" s="83" t="s">
        <v>48</v>
      </c>
      <c r="E296" s="92" t="s">
        <v>309</v>
      </c>
      <c r="F296" s="94">
        <v>600</v>
      </c>
      <c r="G296" s="59">
        <v>1050658</v>
      </c>
      <c r="H296" s="59">
        <v>1050658</v>
      </c>
    </row>
    <row r="297" spans="1:8" ht="30.75">
      <c r="A297" s="85" t="s">
        <v>219</v>
      </c>
      <c r="B297" s="82" t="s">
        <v>350</v>
      </c>
      <c r="C297" s="86" t="s">
        <v>54</v>
      </c>
      <c r="D297" s="86" t="s">
        <v>48</v>
      </c>
      <c r="E297" s="87" t="s">
        <v>310</v>
      </c>
      <c r="F297" s="105"/>
      <c r="G297" s="55">
        <f>G298</f>
        <v>26063516</v>
      </c>
      <c r="H297" s="55">
        <f>H298</f>
        <v>26063516</v>
      </c>
    </row>
    <row r="298" spans="1:8" ht="30.75">
      <c r="A298" s="93" t="s">
        <v>59</v>
      </c>
      <c r="B298" s="91" t="s">
        <v>350</v>
      </c>
      <c r="C298" s="83" t="s">
        <v>54</v>
      </c>
      <c r="D298" s="83" t="s">
        <v>48</v>
      </c>
      <c r="E298" s="84" t="s">
        <v>310</v>
      </c>
      <c r="F298" s="94">
        <v>600</v>
      </c>
      <c r="G298" s="59">
        <v>26063516</v>
      </c>
      <c r="H298" s="59">
        <v>26063516</v>
      </c>
    </row>
    <row r="299" spans="1:8" ht="30.75">
      <c r="A299" s="85" t="s">
        <v>5</v>
      </c>
      <c r="B299" s="82" t="s">
        <v>350</v>
      </c>
      <c r="C299" s="86" t="s">
        <v>54</v>
      </c>
      <c r="D299" s="86" t="s">
        <v>48</v>
      </c>
      <c r="E299" s="87" t="s">
        <v>6</v>
      </c>
      <c r="F299" s="98"/>
      <c r="G299" s="55">
        <f>G300</f>
        <v>70000</v>
      </c>
      <c r="H299" s="55">
        <f>H300</f>
        <v>70000</v>
      </c>
    </row>
    <row r="300" spans="1:8" ht="30.75">
      <c r="A300" s="93" t="s">
        <v>59</v>
      </c>
      <c r="B300" s="91" t="s">
        <v>350</v>
      </c>
      <c r="C300" s="83" t="s">
        <v>54</v>
      </c>
      <c r="D300" s="83" t="s">
        <v>48</v>
      </c>
      <c r="E300" s="84" t="s">
        <v>6</v>
      </c>
      <c r="F300" s="94">
        <v>600</v>
      </c>
      <c r="G300" s="59">
        <v>70000</v>
      </c>
      <c r="H300" s="59">
        <v>70000</v>
      </c>
    </row>
    <row r="301" spans="1:8" ht="30.75">
      <c r="A301" s="103" t="s">
        <v>313</v>
      </c>
      <c r="B301" s="82" t="s">
        <v>350</v>
      </c>
      <c r="C301" s="86" t="s">
        <v>54</v>
      </c>
      <c r="D301" s="86" t="s">
        <v>48</v>
      </c>
      <c r="E301" s="90" t="s">
        <v>630</v>
      </c>
      <c r="F301" s="94"/>
      <c r="G301" s="55">
        <f>G302</f>
        <v>2159451</v>
      </c>
      <c r="H301" s="55">
        <f>H302</f>
        <v>2159451</v>
      </c>
    </row>
    <row r="302" spans="1:8" ht="67.5" customHeight="1">
      <c r="A302" s="103" t="s">
        <v>656</v>
      </c>
      <c r="B302" s="82" t="s">
        <v>350</v>
      </c>
      <c r="C302" s="86" t="s">
        <v>54</v>
      </c>
      <c r="D302" s="86" t="s">
        <v>48</v>
      </c>
      <c r="E302" s="90" t="s">
        <v>15</v>
      </c>
      <c r="F302" s="94"/>
      <c r="G302" s="55">
        <f>G303</f>
        <v>2159451</v>
      </c>
      <c r="H302" s="55">
        <f>H303</f>
        <v>2159451</v>
      </c>
    </row>
    <row r="303" spans="1:8" ht="30.75">
      <c r="A303" s="93" t="s">
        <v>59</v>
      </c>
      <c r="B303" s="91" t="s">
        <v>350</v>
      </c>
      <c r="C303" s="83" t="s">
        <v>54</v>
      </c>
      <c r="D303" s="83" t="s">
        <v>48</v>
      </c>
      <c r="E303" s="92" t="s">
        <v>15</v>
      </c>
      <c r="F303" s="94">
        <v>600</v>
      </c>
      <c r="G303" s="59">
        <v>2159451</v>
      </c>
      <c r="H303" s="59">
        <v>2159451</v>
      </c>
    </row>
    <row r="304" spans="1:8" ht="30.75">
      <c r="A304" s="103" t="s">
        <v>314</v>
      </c>
      <c r="B304" s="82" t="s">
        <v>350</v>
      </c>
      <c r="C304" s="86" t="s">
        <v>54</v>
      </c>
      <c r="D304" s="86" t="s">
        <v>48</v>
      </c>
      <c r="E304" s="90" t="s">
        <v>631</v>
      </c>
      <c r="F304" s="98"/>
      <c r="G304" s="55">
        <f>G305</f>
        <v>1817190</v>
      </c>
      <c r="H304" s="55">
        <f>H305</f>
        <v>1817190</v>
      </c>
    </row>
    <row r="305" spans="1:8" ht="30.75">
      <c r="A305" s="103" t="s">
        <v>315</v>
      </c>
      <c r="B305" s="82" t="s">
        <v>350</v>
      </c>
      <c r="C305" s="86" t="s">
        <v>54</v>
      </c>
      <c r="D305" s="86" t="s">
        <v>48</v>
      </c>
      <c r="E305" s="90" t="s">
        <v>316</v>
      </c>
      <c r="F305" s="105"/>
      <c r="G305" s="55">
        <f>G306</f>
        <v>1817190</v>
      </c>
      <c r="H305" s="55">
        <f>H306</f>
        <v>1817190</v>
      </c>
    </row>
    <row r="306" spans="1:8" ht="30.75">
      <c r="A306" s="93" t="s">
        <v>59</v>
      </c>
      <c r="B306" s="91" t="s">
        <v>350</v>
      </c>
      <c r="C306" s="83" t="s">
        <v>54</v>
      </c>
      <c r="D306" s="83" t="s">
        <v>48</v>
      </c>
      <c r="E306" s="92" t="s">
        <v>316</v>
      </c>
      <c r="F306" s="104">
        <v>600</v>
      </c>
      <c r="G306" s="59">
        <v>1817190</v>
      </c>
      <c r="H306" s="59">
        <v>1817190</v>
      </c>
    </row>
    <row r="307" spans="1:8" ht="15">
      <c r="A307" s="85" t="s">
        <v>356</v>
      </c>
      <c r="B307" s="82" t="s">
        <v>350</v>
      </c>
      <c r="C307" s="86" t="s">
        <v>54</v>
      </c>
      <c r="D307" s="117" t="s">
        <v>49</v>
      </c>
      <c r="E307" s="92"/>
      <c r="F307" s="104"/>
      <c r="G307" s="55">
        <f aca="true" t="shared" si="25" ref="G307:H310">G308</f>
        <v>3774489</v>
      </c>
      <c r="H307" s="55">
        <f t="shared" si="25"/>
        <v>3774489</v>
      </c>
    </row>
    <row r="308" spans="1:8" ht="30.75">
      <c r="A308" s="89" t="s">
        <v>448</v>
      </c>
      <c r="B308" s="82" t="s">
        <v>350</v>
      </c>
      <c r="C308" s="86" t="s">
        <v>54</v>
      </c>
      <c r="D308" s="117" t="s">
        <v>49</v>
      </c>
      <c r="E308" s="95" t="s">
        <v>576</v>
      </c>
      <c r="F308" s="104"/>
      <c r="G308" s="55">
        <f t="shared" si="25"/>
        <v>3774489</v>
      </c>
      <c r="H308" s="55">
        <f t="shared" si="25"/>
        <v>3774489</v>
      </c>
    </row>
    <row r="309" spans="1:8" ht="62.25">
      <c r="A309" s="96" t="s">
        <v>450</v>
      </c>
      <c r="B309" s="82" t="s">
        <v>350</v>
      </c>
      <c r="C309" s="86" t="s">
        <v>54</v>
      </c>
      <c r="D309" s="117" t="s">
        <v>49</v>
      </c>
      <c r="E309" s="95" t="s">
        <v>591</v>
      </c>
      <c r="F309" s="98"/>
      <c r="G309" s="55">
        <f t="shared" si="25"/>
        <v>3774489</v>
      </c>
      <c r="H309" s="55">
        <f t="shared" si="25"/>
        <v>3774489</v>
      </c>
    </row>
    <row r="310" spans="1:8" ht="30.75">
      <c r="A310" s="96" t="s">
        <v>317</v>
      </c>
      <c r="B310" s="82" t="s">
        <v>350</v>
      </c>
      <c r="C310" s="86" t="s">
        <v>54</v>
      </c>
      <c r="D310" s="117" t="s">
        <v>49</v>
      </c>
      <c r="E310" s="90" t="s">
        <v>632</v>
      </c>
      <c r="F310" s="105"/>
      <c r="G310" s="55">
        <f t="shared" si="25"/>
        <v>3774489</v>
      </c>
      <c r="H310" s="55">
        <f t="shared" si="25"/>
        <v>3774489</v>
      </c>
    </row>
    <row r="311" spans="1:8" ht="30.75">
      <c r="A311" s="93" t="s">
        <v>219</v>
      </c>
      <c r="B311" s="91" t="s">
        <v>350</v>
      </c>
      <c r="C311" s="83" t="s">
        <v>54</v>
      </c>
      <c r="D311" s="118" t="s">
        <v>49</v>
      </c>
      <c r="E311" s="84" t="s">
        <v>318</v>
      </c>
      <c r="F311" s="105"/>
      <c r="G311" s="59">
        <f>G312+G313</f>
        <v>3774489</v>
      </c>
      <c r="H311" s="59">
        <f>H312+H313</f>
        <v>3774489</v>
      </c>
    </row>
    <row r="312" spans="1:8" ht="62.25">
      <c r="A312" s="93" t="s">
        <v>58</v>
      </c>
      <c r="B312" s="91" t="s">
        <v>350</v>
      </c>
      <c r="C312" s="83" t="s">
        <v>54</v>
      </c>
      <c r="D312" s="118" t="s">
        <v>49</v>
      </c>
      <c r="E312" s="84" t="s">
        <v>318</v>
      </c>
      <c r="F312" s="94">
        <v>100</v>
      </c>
      <c r="G312" s="59">
        <v>3658570</v>
      </c>
      <c r="H312" s="59">
        <v>3658570</v>
      </c>
    </row>
    <row r="313" spans="1:8" ht="30.75">
      <c r="A313" s="93" t="s">
        <v>212</v>
      </c>
      <c r="B313" s="91" t="s">
        <v>350</v>
      </c>
      <c r="C313" s="83" t="s">
        <v>54</v>
      </c>
      <c r="D313" s="118" t="s">
        <v>49</v>
      </c>
      <c r="E313" s="84" t="s">
        <v>318</v>
      </c>
      <c r="F313" s="94">
        <v>200</v>
      </c>
      <c r="G313" s="59">
        <v>115919</v>
      </c>
      <c r="H313" s="59">
        <v>115919</v>
      </c>
    </row>
    <row r="314" spans="1:8" ht="15">
      <c r="A314" s="85" t="s">
        <v>365</v>
      </c>
      <c r="B314" s="82" t="s">
        <v>350</v>
      </c>
      <c r="C314" s="86" t="s">
        <v>54</v>
      </c>
      <c r="D314" s="86" t="s">
        <v>54</v>
      </c>
      <c r="E314" s="95"/>
      <c r="F314" s="94"/>
      <c r="G314" s="55">
        <f aca="true" t="shared" si="26" ref="G314:H316">G315</f>
        <v>1262910</v>
      </c>
      <c r="H314" s="55">
        <f t="shared" si="26"/>
        <v>1262910</v>
      </c>
    </row>
    <row r="315" spans="1:8" ht="62.25">
      <c r="A315" s="96" t="s">
        <v>451</v>
      </c>
      <c r="B315" s="82" t="s">
        <v>350</v>
      </c>
      <c r="C315" s="86" t="s">
        <v>54</v>
      </c>
      <c r="D315" s="86" t="s">
        <v>54</v>
      </c>
      <c r="E315" s="95" t="s">
        <v>577</v>
      </c>
      <c r="F315" s="94"/>
      <c r="G315" s="55">
        <f t="shared" si="26"/>
        <v>1262910</v>
      </c>
      <c r="H315" s="55">
        <f t="shared" si="26"/>
        <v>1262910</v>
      </c>
    </row>
    <row r="316" spans="1:8" ht="78">
      <c r="A316" s="96" t="s">
        <v>453</v>
      </c>
      <c r="B316" s="82" t="s">
        <v>350</v>
      </c>
      <c r="C316" s="86" t="s">
        <v>54</v>
      </c>
      <c r="D316" s="86" t="s">
        <v>54</v>
      </c>
      <c r="E316" s="95" t="s">
        <v>589</v>
      </c>
      <c r="F316" s="98"/>
      <c r="G316" s="55">
        <f t="shared" si="26"/>
        <v>1262910</v>
      </c>
      <c r="H316" s="55">
        <f t="shared" si="26"/>
        <v>1262910</v>
      </c>
    </row>
    <row r="317" spans="1:8" ht="30.75">
      <c r="A317" s="85" t="s">
        <v>268</v>
      </c>
      <c r="B317" s="82" t="s">
        <v>350</v>
      </c>
      <c r="C317" s="86" t="s">
        <v>54</v>
      </c>
      <c r="D317" s="86" t="s">
        <v>54</v>
      </c>
      <c r="E317" s="90" t="s">
        <v>635</v>
      </c>
      <c r="F317" s="98"/>
      <c r="G317" s="55">
        <f>G318+G320</f>
        <v>1262910</v>
      </c>
      <c r="H317" s="55">
        <f>H318+H320</f>
        <v>1262910</v>
      </c>
    </row>
    <row r="318" spans="1:8" ht="30.75">
      <c r="A318" s="85" t="s">
        <v>219</v>
      </c>
      <c r="B318" s="82" t="s">
        <v>350</v>
      </c>
      <c r="C318" s="86" t="s">
        <v>54</v>
      </c>
      <c r="D318" s="86" t="s">
        <v>54</v>
      </c>
      <c r="E318" s="90" t="s">
        <v>281</v>
      </c>
      <c r="F318" s="98"/>
      <c r="G318" s="55">
        <f>G319</f>
        <v>1000000</v>
      </c>
      <c r="H318" s="55">
        <f>H319</f>
        <v>1000000</v>
      </c>
    </row>
    <row r="319" spans="1:8" ht="30.75">
      <c r="A319" s="93" t="s">
        <v>59</v>
      </c>
      <c r="B319" s="91" t="s">
        <v>350</v>
      </c>
      <c r="C319" s="83" t="s">
        <v>54</v>
      </c>
      <c r="D319" s="83" t="s">
        <v>54</v>
      </c>
      <c r="E319" s="92" t="s">
        <v>281</v>
      </c>
      <c r="F319" s="94">
        <v>600</v>
      </c>
      <c r="G319" s="59">
        <v>1000000</v>
      </c>
      <c r="H319" s="59">
        <v>1000000</v>
      </c>
    </row>
    <row r="320" spans="1:8" ht="30.75">
      <c r="A320" s="85" t="s">
        <v>269</v>
      </c>
      <c r="B320" s="82" t="s">
        <v>350</v>
      </c>
      <c r="C320" s="86" t="s">
        <v>54</v>
      </c>
      <c r="D320" s="86" t="s">
        <v>54</v>
      </c>
      <c r="E320" s="90" t="s">
        <v>271</v>
      </c>
      <c r="F320" s="98"/>
      <c r="G320" s="55">
        <f>G321</f>
        <v>262910</v>
      </c>
      <c r="H320" s="55">
        <f>H321</f>
        <v>262910</v>
      </c>
    </row>
    <row r="321" spans="1:8" ht="30.75">
      <c r="A321" s="93" t="s">
        <v>59</v>
      </c>
      <c r="B321" s="91" t="s">
        <v>350</v>
      </c>
      <c r="C321" s="83" t="s">
        <v>54</v>
      </c>
      <c r="D321" s="83" t="s">
        <v>54</v>
      </c>
      <c r="E321" s="92" t="s">
        <v>271</v>
      </c>
      <c r="F321" s="94">
        <v>600</v>
      </c>
      <c r="G321" s="59">
        <v>262910</v>
      </c>
      <c r="H321" s="59">
        <v>262910</v>
      </c>
    </row>
    <row r="322" spans="1:8" ht="15">
      <c r="A322" s="85" t="s">
        <v>22</v>
      </c>
      <c r="B322" s="82" t="s">
        <v>350</v>
      </c>
      <c r="C322" s="86" t="s">
        <v>54</v>
      </c>
      <c r="D322" s="86" t="s">
        <v>52</v>
      </c>
      <c r="E322" s="95"/>
      <c r="F322" s="94"/>
      <c r="G322" s="55">
        <f>G323</f>
        <v>4832466</v>
      </c>
      <c r="H322" s="55">
        <f>H323</f>
        <v>4832466</v>
      </c>
    </row>
    <row r="323" spans="1:8" ht="30.75">
      <c r="A323" s="89" t="s">
        <v>448</v>
      </c>
      <c r="B323" s="82" t="s">
        <v>350</v>
      </c>
      <c r="C323" s="86" t="s">
        <v>54</v>
      </c>
      <c r="D323" s="86" t="s">
        <v>52</v>
      </c>
      <c r="E323" s="95" t="s">
        <v>576</v>
      </c>
      <c r="F323" s="98"/>
      <c r="G323" s="55">
        <f>G324+G330</f>
        <v>4832466</v>
      </c>
      <c r="H323" s="55">
        <f>H324+H330</f>
        <v>4832466</v>
      </c>
    </row>
    <row r="324" spans="1:8" ht="62.25">
      <c r="A324" s="96" t="s">
        <v>454</v>
      </c>
      <c r="B324" s="82" t="s">
        <v>350</v>
      </c>
      <c r="C324" s="86" t="s">
        <v>54</v>
      </c>
      <c r="D324" s="86" t="s">
        <v>52</v>
      </c>
      <c r="E324" s="95" t="s">
        <v>588</v>
      </c>
      <c r="F324" s="98"/>
      <c r="G324" s="55">
        <f>G325</f>
        <v>4808130</v>
      </c>
      <c r="H324" s="55">
        <f>H325</f>
        <v>4808130</v>
      </c>
    </row>
    <row r="325" spans="1:8" ht="66" customHeight="1">
      <c r="A325" s="103" t="s">
        <v>455</v>
      </c>
      <c r="B325" s="82" t="s">
        <v>350</v>
      </c>
      <c r="C325" s="86" t="s">
        <v>54</v>
      </c>
      <c r="D325" s="86" t="s">
        <v>52</v>
      </c>
      <c r="E325" s="90" t="s">
        <v>636</v>
      </c>
      <c r="F325" s="105"/>
      <c r="G325" s="55">
        <f>G326</f>
        <v>4808130</v>
      </c>
      <c r="H325" s="55">
        <f>H326</f>
        <v>4808130</v>
      </c>
    </row>
    <row r="326" spans="1:8" ht="30.75">
      <c r="A326" s="93" t="s">
        <v>219</v>
      </c>
      <c r="B326" s="91" t="s">
        <v>350</v>
      </c>
      <c r="C326" s="83" t="s">
        <v>54</v>
      </c>
      <c r="D326" s="83" t="s">
        <v>52</v>
      </c>
      <c r="E326" s="92" t="s">
        <v>320</v>
      </c>
      <c r="F326" s="104"/>
      <c r="G326" s="55">
        <f>G327+G328+G329</f>
        <v>4808130</v>
      </c>
      <c r="H326" s="55">
        <f>H327+H328+H329</f>
        <v>4808130</v>
      </c>
    </row>
    <row r="327" spans="1:8" ht="62.25">
      <c r="A327" s="93" t="s">
        <v>58</v>
      </c>
      <c r="B327" s="91" t="s">
        <v>350</v>
      </c>
      <c r="C327" s="83" t="s">
        <v>54</v>
      </c>
      <c r="D327" s="83" t="s">
        <v>52</v>
      </c>
      <c r="E327" s="92" t="s">
        <v>320</v>
      </c>
      <c r="F327" s="94">
        <v>100</v>
      </c>
      <c r="G327" s="59">
        <v>4471264</v>
      </c>
      <c r="H327" s="59">
        <v>4471264</v>
      </c>
    </row>
    <row r="328" spans="1:8" ht="30.75">
      <c r="A328" s="93" t="s">
        <v>212</v>
      </c>
      <c r="B328" s="91" t="s">
        <v>350</v>
      </c>
      <c r="C328" s="83" t="s">
        <v>54</v>
      </c>
      <c r="D328" s="83" t="s">
        <v>52</v>
      </c>
      <c r="E328" s="92" t="s">
        <v>320</v>
      </c>
      <c r="F328" s="94">
        <v>200</v>
      </c>
      <c r="G328" s="59">
        <v>330462</v>
      </c>
      <c r="H328" s="59">
        <v>330462</v>
      </c>
    </row>
    <row r="329" spans="1:8" ht="15">
      <c r="A329" s="93" t="s">
        <v>337</v>
      </c>
      <c r="B329" s="91" t="s">
        <v>350</v>
      </c>
      <c r="C329" s="83" t="s">
        <v>54</v>
      </c>
      <c r="D329" s="83" t="s">
        <v>52</v>
      </c>
      <c r="E329" s="92" t="s">
        <v>320</v>
      </c>
      <c r="F329" s="94">
        <v>800</v>
      </c>
      <c r="G329" s="59">
        <v>6404</v>
      </c>
      <c r="H329" s="59">
        <v>6404</v>
      </c>
    </row>
    <row r="330" spans="1:8" ht="30.75">
      <c r="A330" s="103" t="s">
        <v>319</v>
      </c>
      <c r="B330" s="82" t="s">
        <v>350</v>
      </c>
      <c r="C330" s="86" t="s">
        <v>54</v>
      </c>
      <c r="D330" s="86" t="s">
        <v>52</v>
      </c>
      <c r="E330" s="90" t="s">
        <v>637</v>
      </c>
      <c r="F330" s="98"/>
      <c r="G330" s="55">
        <f>G331</f>
        <v>24336</v>
      </c>
      <c r="H330" s="55">
        <f>H331</f>
        <v>24336</v>
      </c>
    </row>
    <row r="331" spans="1:8" ht="46.5">
      <c r="A331" s="135" t="s">
        <v>283</v>
      </c>
      <c r="B331" s="91" t="s">
        <v>350</v>
      </c>
      <c r="C331" s="83" t="s">
        <v>54</v>
      </c>
      <c r="D331" s="83" t="s">
        <v>52</v>
      </c>
      <c r="E331" s="92" t="s">
        <v>321</v>
      </c>
      <c r="F331" s="104"/>
      <c r="G331" s="59">
        <f>G332</f>
        <v>24336</v>
      </c>
      <c r="H331" s="59">
        <f>H332</f>
        <v>24336</v>
      </c>
    </row>
    <row r="332" spans="1:8" ht="62.25">
      <c r="A332" s="93" t="s">
        <v>58</v>
      </c>
      <c r="B332" s="91" t="s">
        <v>350</v>
      </c>
      <c r="C332" s="83" t="s">
        <v>54</v>
      </c>
      <c r="D332" s="83" t="s">
        <v>52</v>
      </c>
      <c r="E332" s="92" t="s">
        <v>321</v>
      </c>
      <c r="F332" s="94">
        <v>100</v>
      </c>
      <c r="G332" s="59">
        <v>24336</v>
      </c>
      <c r="H332" s="59">
        <v>24336</v>
      </c>
    </row>
    <row r="333" spans="1:8" ht="15">
      <c r="A333" s="85" t="s">
        <v>226</v>
      </c>
      <c r="B333" s="82" t="s">
        <v>350</v>
      </c>
      <c r="C333" s="86" t="s">
        <v>56</v>
      </c>
      <c r="D333" s="86"/>
      <c r="E333" s="95"/>
      <c r="F333" s="94"/>
      <c r="G333" s="55">
        <f>G334+G341</f>
        <v>8792316</v>
      </c>
      <c r="H333" s="55">
        <f>H334+H341</f>
        <v>8792316</v>
      </c>
    </row>
    <row r="334" spans="1:8" ht="15">
      <c r="A334" s="85" t="s">
        <v>360</v>
      </c>
      <c r="B334" s="82" t="s">
        <v>350</v>
      </c>
      <c r="C334" s="86" t="s">
        <v>56</v>
      </c>
      <c r="D334" s="86" t="s">
        <v>49</v>
      </c>
      <c r="E334" s="95"/>
      <c r="F334" s="94"/>
      <c r="G334" s="55">
        <f>G335</f>
        <v>8435385</v>
      </c>
      <c r="H334" s="55">
        <f>H335</f>
        <v>8435385</v>
      </c>
    </row>
    <row r="335" spans="1:8" ht="30.75">
      <c r="A335" s="89" t="s">
        <v>448</v>
      </c>
      <c r="B335" s="82" t="s">
        <v>350</v>
      </c>
      <c r="C335" s="86" t="s">
        <v>56</v>
      </c>
      <c r="D335" s="86" t="s">
        <v>49</v>
      </c>
      <c r="E335" s="95" t="s">
        <v>576</v>
      </c>
      <c r="F335" s="98"/>
      <c r="G335" s="55">
        <f>G336</f>
        <v>8435385</v>
      </c>
      <c r="H335" s="55">
        <f>H336</f>
        <v>8435385</v>
      </c>
    </row>
    <row r="336" spans="1:8" ht="46.5">
      <c r="A336" s="89" t="s">
        <v>449</v>
      </c>
      <c r="B336" s="82" t="s">
        <v>350</v>
      </c>
      <c r="C336" s="86" t="s">
        <v>56</v>
      </c>
      <c r="D336" s="86" t="s">
        <v>49</v>
      </c>
      <c r="E336" s="95" t="s">
        <v>584</v>
      </c>
      <c r="F336" s="98"/>
      <c r="G336" s="55">
        <f>G338</f>
        <v>8435385</v>
      </c>
      <c r="H336" s="55">
        <f>H338</f>
        <v>8435385</v>
      </c>
    </row>
    <row r="337" spans="1:8" ht="46.5">
      <c r="A337" s="103" t="s">
        <v>311</v>
      </c>
      <c r="B337" s="82" t="s">
        <v>350</v>
      </c>
      <c r="C337" s="86" t="s">
        <v>56</v>
      </c>
      <c r="D337" s="86" t="s">
        <v>49</v>
      </c>
      <c r="E337" s="90" t="s">
        <v>644</v>
      </c>
      <c r="F337" s="94"/>
      <c r="G337" s="55">
        <f>G338</f>
        <v>8435385</v>
      </c>
      <c r="H337" s="55">
        <f>H338</f>
        <v>8435385</v>
      </c>
    </row>
    <row r="338" spans="1:8" ht="78">
      <c r="A338" s="103" t="s">
        <v>31</v>
      </c>
      <c r="B338" s="82" t="s">
        <v>350</v>
      </c>
      <c r="C338" s="86" t="s">
        <v>56</v>
      </c>
      <c r="D338" s="86" t="s">
        <v>49</v>
      </c>
      <c r="E338" s="90" t="s">
        <v>312</v>
      </c>
      <c r="F338" s="105"/>
      <c r="G338" s="55">
        <f>G339+G340</f>
        <v>8435385</v>
      </c>
      <c r="H338" s="55">
        <f>H339+H340</f>
        <v>8435385</v>
      </c>
    </row>
    <row r="339" spans="1:8" ht="30.75">
      <c r="A339" s="93" t="s">
        <v>212</v>
      </c>
      <c r="B339" s="91" t="s">
        <v>350</v>
      </c>
      <c r="C339" s="83" t="s">
        <v>56</v>
      </c>
      <c r="D339" s="83" t="s">
        <v>49</v>
      </c>
      <c r="E339" s="92" t="s">
        <v>312</v>
      </c>
      <c r="F339" s="94">
        <v>200</v>
      </c>
      <c r="G339" s="59">
        <v>1500</v>
      </c>
      <c r="H339" s="59">
        <v>1500</v>
      </c>
    </row>
    <row r="340" spans="1:8" ht="15">
      <c r="A340" s="93" t="s">
        <v>359</v>
      </c>
      <c r="B340" s="91" t="s">
        <v>350</v>
      </c>
      <c r="C340" s="83" t="s">
        <v>56</v>
      </c>
      <c r="D340" s="83" t="s">
        <v>49</v>
      </c>
      <c r="E340" s="92" t="s">
        <v>312</v>
      </c>
      <c r="F340" s="94">
        <v>300</v>
      </c>
      <c r="G340" s="59">
        <v>8433885</v>
      </c>
      <c r="H340" s="59">
        <v>8433885</v>
      </c>
    </row>
    <row r="341" spans="1:8" ht="15">
      <c r="A341" s="85" t="s">
        <v>227</v>
      </c>
      <c r="B341" s="82" t="s">
        <v>350</v>
      </c>
      <c r="C341" s="86" t="s">
        <v>56</v>
      </c>
      <c r="D341" s="86" t="s">
        <v>50</v>
      </c>
      <c r="E341" s="95"/>
      <c r="F341" s="98"/>
      <c r="G341" s="55">
        <f aca="true" t="shared" si="27" ref="G341:H345">G342</f>
        <v>356931</v>
      </c>
      <c r="H341" s="55">
        <f t="shared" si="27"/>
        <v>356931</v>
      </c>
    </row>
    <row r="342" spans="1:8" ht="30.75">
      <c r="A342" s="89" t="s">
        <v>448</v>
      </c>
      <c r="B342" s="82" t="s">
        <v>350</v>
      </c>
      <c r="C342" s="86" t="s">
        <v>56</v>
      </c>
      <c r="D342" s="86" t="s">
        <v>50</v>
      </c>
      <c r="E342" s="95" t="s">
        <v>576</v>
      </c>
      <c r="F342" s="98"/>
      <c r="G342" s="55">
        <f t="shared" si="27"/>
        <v>356931</v>
      </c>
      <c r="H342" s="55">
        <f t="shared" si="27"/>
        <v>356931</v>
      </c>
    </row>
    <row r="343" spans="1:8" ht="46.5">
      <c r="A343" s="89" t="s">
        <v>463</v>
      </c>
      <c r="B343" s="82" t="s">
        <v>350</v>
      </c>
      <c r="C343" s="86" t="s">
        <v>56</v>
      </c>
      <c r="D343" s="86" t="s">
        <v>50</v>
      </c>
      <c r="E343" s="95" t="s">
        <v>584</v>
      </c>
      <c r="F343" s="98"/>
      <c r="G343" s="55">
        <f t="shared" si="27"/>
        <v>356931</v>
      </c>
      <c r="H343" s="55">
        <f t="shared" si="27"/>
        <v>356931</v>
      </c>
    </row>
    <row r="344" spans="1:8" ht="15">
      <c r="A344" s="103" t="s">
        <v>304</v>
      </c>
      <c r="B344" s="82" t="s">
        <v>350</v>
      </c>
      <c r="C344" s="86" t="s">
        <v>56</v>
      </c>
      <c r="D344" s="86" t="s">
        <v>50</v>
      </c>
      <c r="E344" s="90" t="s">
        <v>628</v>
      </c>
      <c r="F344" s="105"/>
      <c r="G344" s="55">
        <f t="shared" si="27"/>
        <v>356931</v>
      </c>
      <c r="H344" s="55">
        <f t="shared" si="27"/>
        <v>356931</v>
      </c>
    </row>
    <row r="345" spans="1:8" ht="15">
      <c r="A345" s="93" t="s">
        <v>44</v>
      </c>
      <c r="B345" s="91" t="s">
        <v>350</v>
      </c>
      <c r="C345" s="83" t="s">
        <v>56</v>
      </c>
      <c r="D345" s="83" t="s">
        <v>50</v>
      </c>
      <c r="E345" s="92" t="s">
        <v>322</v>
      </c>
      <c r="F345" s="104"/>
      <c r="G345" s="59">
        <f t="shared" si="27"/>
        <v>356931</v>
      </c>
      <c r="H345" s="59">
        <f t="shared" si="27"/>
        <v>356931</v>
      </c>
    </row>
    <row r="346" spans="1:8" ht="15">
      <c r="A346" s="93" t="s">
        <v>359</v>
      </c>
      <c r="B346" s="91" t="s">
        <v>350</v>
      </c>
      <c r="C346" s="83" t="s">
        <v>56</v>
      </c>
      <c r="D346" s="83" t="s">
        <v>50</v>
      </c>
      <c r="E346" s="92" t="s">
        <v>322</v>
      </c>
      <c r="F346" s="94">
        <v>300</v>
      </c>
      <c r="G346" s="59">
        <v>356931</v>
      </c>
      <c r="H346" s="59">
        <v>356931</v>
      </c>
    </row>
    <row r="347" spans="1:8" ht="34.5" customHeight="1">
      <c r="A347" s="85" t="s">
        <v>185</v>
      </c>
      <c r="B347" s="82" t="s">
        <v>24</v>
      </c>
      <c r="C347" s="86"/>
      <c r="D347" s="86"/>
      <c r="E347" s="95"/>
      <c r="F347" s="94"/>
      <c r="G347" s="55">
        <f>G348+G371</f>
        <v>29559339</v>
      </c>
      <c r="H347" s="55">
        <f>H348+H371</f>
        <v>30876575</v>
      </c>
    </row>
    <row r="348" spans="1:8" ht="15">
      <c r="A348" s="85" t="s">
        <v>361</v>
      </c>
      <c r="B348" s="82" t="s">
        <v>24</v>
      </c>
      <c r="C348" s="86" t="s">
        <v>55</v>
      </c>
      <c r="D348" s="86"/>
      <c r="E348" s="95"/>
      <c r="F348" s="94"/>
      <c r="G348" s="55">
        <f>G349+G361</f>
        <v>28594168</v>
      </c>
      <c r="H348" s="55">
        <f>H349+H361</f>
        <v>29911404</v>
      </c>
    </row>
    <row r="349" spans="1:8" ht="15">
      <c r="A349" s="85" t="s">
        <v>23</v>
      </c>
      <c r="B349" s="82" t="s">
        <v>24</v>
      </c>
      <c r="C349" s="86" t="s">
        <v>55</v>
      </c>
      <c r="D349" s="86" t="s">
        <v>47</v>
      </c>
      <c r="E349" s="95"/>
      <c r="F349" s="94"/>
      <c r="G349" s="55">
        <f>G350</f>
        <v>27091603</v>
      </c>
      <c r="H349" s="55">
        <f>H350</f>
        <v>28408839</v>
      </c>
    </row>
    <row r="350" spans="1:8" ht="30.75">
      <c r="A350" s="89" t="s">
        <v>487</v>
      </c>
      <c r="B350" s="82" t="s">
        <v>24</v>
      </c>
      <c r="C350" s="86" t="s">
        <v>55</v>
      </c>
      <c r="D350" s="86" t="s">
        <v>47</v>
      </c>
      <c r="E350" s="95" t="s">
        <v>578</v>
      </c>
      <c r="F350" s="94"/>
      <c r="G350" s="55">
        <f>G351+G355</f>
        <v>27091603</v>
      </c>
      <c r="H350" s="55">
        <f>H351+H355</f>
        <v>28408839</v>
      </c>
    </row>
    <row r="351" spans="1:8" ht="46.5">
      <c r="A351" s="89" t="s">
        <v>488</v>
      </c>
      <c r="B351" s="82" t="s">
        <v>24</v>
      </c>
      <c r="C351" s="86" t="s">
        <v>55</v>
      </c>
      <c r="D351" s="86" t="s">
        <v>47</v>
      </c>
      <c r="E351" s="90" t="s">
        <v>587</v>
      </c>
      <c r="F351" s="105"/>
      <c r="G351" s="55">
        <f aca="true" t="shared" si="28" ref="G351:H353">G352</f>
        <v>9523700</v>
      </c>
      <c r="H351" s="55">
        <f t="shared" si="28"/>
        <v>9950035</v>
      </c>
    </row>
    <row r="352" spans="1:8" ht="78">
      <c r="A352" s="89" t="s">
        <v>323</v>
      </c>
      <c r="B352" s="82" t="s">
        <v>24</v>
      </c>
      <c r="C352" s="86" t="s">
        <v>55</v>
      </c>
      <c r="D352" s="86" t="s">
        <v>47</v>
      </c>
      <c r="E352" s="90" t="s">
        <v>638</v>
      </c>
      <c r="F352" s="105"/>
      <c r="G352" s="55">
        <f t="shared" si="28"/>
        <v>9523700</v>
      </c>
      <c r="H352" s="55">
        <f t="shared" si="28"/>
        <v>9950035</v>
      </c>
    </row>
    <row r="353" spans="1:8" ht="30.75">
      <c r="A353" s="93" t="s">
        <v>219</v>
      </c>
      <c r="B353" s="91" t="s">
        <v>24</v>
      </c>
      <c r="C353" s="83" t="s">
        <v>55</v>
      </c>
      <c r="D353" s="83" t="s">
        <v>47</v>
      </c>
      <c r="E353" s="92" t="s">
        <v>324</v>
      </c>
      <c r="F353" s="104"/>
      <c r="G353" s="59">
        <f t="shared" si="28"/>
        <v>9523700</v>
      </c>
      <c r="H353" s="59">
        <f t="shared" si="28"/>
        <v>9950035</v>
      </c>
    </row>
    <row r="354" spans="1:8" ht="30.75">
      <c r="A354" s="93" t="s">
        <v>59</v>
      </c>
      <c r="B354" s="91" t="s">
        <v>24</v>
      </c>
      <c r="C354" s="83" t="s">
        <v>55</v>
      </c>
      <c r="D354" s="83" t="s">
        <v>47</v>
      </c>
      <c r="E354" s="92" t="s">
        <v>324</v>
      </c>
      <c r="F354" s="104">
        <v>600</v>
      </c>
      <c r="G354" s="59">
        <v>9523700</v>
      </c>
      <c r="H354" s="59">
        <v>9950035</v>
      </c>
    </row>
    <row r="355" spans="1:8" ht="46.5">
      <c r="A355" s="89" t="s">
        <v>489</v>
      </c>
      <c r="B355" s="82" t="s">
        <v>24</v>
      </c>
      <c r="C355" s="86" t="s">
        <v>55</v>
      </c>
      <c r="D355" s="86" t="s">
        <v>47</v>
      </c>
      <c r="E355" s="95" t="s">
        <v>586</v>
      </c>
      <c r="F355" s="94"/>
      <c r="G355" s="55">
        <f>G356</f>
        <v>17567903</v>
      </c>
      <c r="H355" s="55">
        <f>H356</f>
        <v>18458804</v>
      </c>
    </row>
    <row r="356" spans="1:8" ht="15">
      <c r="A356" s="103" t="s">
        <v>325</v>
      </c>
      <c r="B356" s="82" t="s">
        <v>24</v>
      </c>
      <c r="C356" s="86" t="s">
        <v>55</v>
      </c>
      <c r="D356" s="86" t="s">
        <v>47</v>
      </c>
      <c r="E356" s="90" t="s">
        <v>639</v>
      </c>
      <c r="F356" s="104"/>
      <c r="G356" s="55">
        <f>G357</f>
        <v>17567903</v>
      </c>
      <c r="H356" s="55">
        <f>H357</f>
        <v>18458804</v>
      </c>
    </row>
    <row r="357" spans="1:8" ht="30.75">
      <c r="A357" s="93" t="s">
        <v>219</v>
      </c>
      <c r="B357" s="91" t="s">
        <v>24</v>
      </c>
      <c r="C357" s="83" t="s">
        <v>55</v>
      </c>
      <c r="D357" s="83" t="s">
        <v>47</v>
      </c>
      <c r="E357" s="92" t="s">
        <v>326</v>
      </c>
      <c r="F357" s="104"/>
      <c r="G357" s="59">
        <f>G358+G359+G360</f>
        <v>17567903</v>
      </c>
      <c r="H357" s="59">
        <f>H358+H359+H360</f>
        <v>18458804</v>
      </c>
    </row>
    <row r="358" spans="1:8" ht="62.25">
      <c r="A358" s="93" t="s">
        <v>58</v>
      </c>
      <c r="B358" s="91" t="s">
        <v>24</v>
      </c>
      <c r="C358" s="83" t="s">
        <v>55</v>
      </c>
      <c r="D358" s="83" t="s">
        <v>47</v>
      </c>
      <c r="E358" s="92" t="s">
        <v>326</v>
      </c>
      <c r="F358" s="104">
        <v>100</v>
      </c>
      <c r="G358" s="59">
        <v>16479577</v>
      </c>
      <c r="H358" s="59">
        <v>17370478</v>
      </c>
    </row>
    <row r="359" spans="1:8" ht="30.75">
      <c r="A359" s="93" t="s">
        <v>212</v>
      </c>
      <c r="B359" s="91" t="s">
        <v>24</v>
      </c>
      <c r="C359" s="83" t="s">
        <v>55</v>
      </c>
      <c r="D359" s="83" t="s">
        <v>47</v>
      </c>
      <c r="E359" s="92" t="s">
        <v>326</v>
      </c>
      <c r="F359" s="104">
        <v>200</v>
      </c>
      <c r="G359" s="59">
        <v>989186</v>
      </c>
      <c r="H359" s="59">
        <v>989186</v>
      </c>
    </row>
    <row r="360" spans="1:8" ht="15">
      <c r="A360" s="93" t="s">
        <v>337</v>
      </c>
      <c r="B360" s="91" t="s">
        <v>24</v>
      </c>
      <c r="C360" s="83" t="s">
        <v>55</v>
      </c>
      <c r="D360" s="83" t="s">
        <v>47</v>
      </c>
      <c r="E360" s="92" t="s">
        <v>326</v>
      </c>
      <c r="F360" s="104">
        <v>800</v>
      </c>
      <c r="G360" s="59">
        <v>99140</v>
      </c>
      <c r="H360" s="59">
        <v>99140</v>
      </c>
    </row>
    <row r="361" spans="1:8" ht="15">
      <c r="A361" s="85" t="s">
        <v>213</v>
      </c>
      <c r="B361" s="82" t="s">
        <v>24</v>
      </c>
      <c r="C361" s="86" t="s">
        <v>55</v>
      </c>
      <c r="D361" s="86" t="s">
        <v>50</v>
      </c>
      <c r="E361" s="95"/>
      <c r="F361" s="94"/>
      <c r="G361" s="55">
        <f>G362</f>
        <v>1502565</v>
      </c>
      <c r="H361" s="55">
        <f>H362</f>
        <v>1502565</v>
      </c>
    </row>
    <row r="362" spans="1:8" ht="30.75">
      <c r="A362" s="89" t="s">
        <v>487</v>
      </c>
      <c r="B362" s="82" t="s">
        <v>24</v>
      </c>
      <c r="C362" s="86" t="s">
        <v>55</v>
      </c>
      <c r="D362" s="86" t="s">
        <v>50</v>
      </c>
      <c r="E362" s="95" t="s">
        <v>578</v>
      </c>
      <c r="F362" s="98"/>
      <c r="G362" s="55">
        <f>G363</f>
        <v>1502565</v>
      </c>
      <c r="H362" s="55">
        <f>H363</f>
        <v>1502565</v>
      </c>
    </row>
    <row r="363" spans="1:8" ht="62.25">
      <c r="A363" s="89" t="s">
        <v>490</v>
      </c>
      <c r="B363" s="82" t="s">
        <v>24</v>
      </c>
      <c r="C363" s="86" t="s">
        <v>55</v>
      </c>
      <c r="D363" s="86" t="s">
        <v>50</v>
      </c>
      <c r="E363" s="90" t="s">
        <v>585</v>
      </c>
      <c r="F363" s="94"/>
      <c r="G363" s="55">
        <f>G365+G369</f>
        <v>1502565</v>
      </c>
      <c r="H363" s="55">
        <f>H365+H369</f>
        <v>1502565</v>
      </c>
    </row>
    <row r="364" spans="1:8" ht="30.75">
      <c r="A364" s="103" t="s">
        <v>327</v>
      </c>
      <c r="B364" s="82" t="s">
        <v>24</v>
      </c>
      <c r="C364" s="86" t="s">
        <v>55</v>
      </c>
      <c r="D364" s="86" t="s">
        <v>50</v>
      </c>
      <c r="E364" s="90" t="s">
        <v>640</v>
      </c>
      <c r="F364" s="105"/>
      <c r="G364" s="55">
        <f>G365</f>
        <v>1452857</v>
      </c>
      <c r="H364" s="55">
        <f>H365</f>
        <v>1452857</v>
      </c>
    </row>
    <row r="365" spans="1:8" ht="30.75">
      <c r="A365" s="93" t="s">
        <v>219</v>
      </c>
      <c r="B365" s="91" t="s">
        <v>24</v>
      </c>
      <c r="C365" s="83" t="s">
        <v>55</v>
      </c>
      <c r="D365" s="83" t="s">
        <v>50</v>
      </c>
      <c r="E365" s="84" t="s">
        <v>328</v>
      </c>
      <c r="F365" s="105"/>
      <c r="G365" s="59">
        <f>G366+G367</f>
        <v>1452857</v>
      </c>
      <c r="H365" s="59">
        <f>H366+H367</f>
        <v>1452857</v>
      </c>
    </row>
    <row r="366" spans="1:8" ht="62.25">
      <c r="A366" s="93" t="s">
        <v>58</v>
      </c>
      <c r="B366" s="91" t="s">
        <v>24</v>
      </c>
      <c r="C366" s="83" t="s">
        <v>55</v>
      </c>
      <c r="D366" s="83" t="s">
        <v>50</v>
      </c>
      <c r="E366" s="84" t="s">
        <v>328</v>
      </c>
      <c r="F366" s="104">
        <v>100</v>
      </c>
      <c r="G366" s="59">
        <v>1316157</v>
      </c>
      <c r="H366" s="59">
        <v>1316157</v>
      </c>
    </row>
    <row r="367" spans="1:8" ht="30.75">
      <c r="A367" s="93" t="s">
        <v>212</v>
      </c>
      <c r="B367" s="91" t="s">
        <v>24</v>
      </c>
      <c r="C367" s="83" t="s">
        <v>55</v>
      </c>
      <c r="D367" s="83" t="s">
        <v>50</v>
      </c>
      <c r="E367" s="84" t="s">
        <v>328</v>
      </c>
      <c r="F367" s="104">
        <v>200</v>
      </c>
      <c r="G367" s="59">
        <v>136700</v>
      </c>
      <c r="H367" s="59">
        <v>136700</v>
      </c>
    </row>
    <row r="368" spans="1:8" ht="30.75">
      <c r="A368" s="103" t="s">
        <v>329</v>
      </c>
      <c r="B368" s="82" t="s">
        <v>24</v>
      </c>
      <c r="C368" s="86" t="s">
        <v>55</v>
      </c>
      <c r="D368" s="86" t="s">
        <v>50</v>
      </c>
      <c r="E368" s="90" t="s">
        <v>641</v>
      </c>
      <c r="F368" s="105"/>
      <c r="G368" s="55">
        <f>G369</f>
        <v>49708</v>
      </c>
      <c r="H368" s="55">
        <f>H369</f>
        <v>49708</v>
      </c>
    </row>
    <row r="369" spans="1:8" ht="50.25" customHeight="1">
      <c r="A369" s="93" t="s">
        <v>330</v>
      </c>
      <c r="B369" s="91" t="s">
        <v>24</v>
      </c>
      <c r="C369" s="83" t="s">
        <v>55</v>
      </c>
      <c r="D369" s="83" t="s">
        <v>50</v>
      </c>
      <c r="E369" s="92" t="s">
        <v>331</v>
      </c>
      <c r="F369" s="104"/>
      <c r="G369" s="59">
        <f>G370</f>
        <v>49708</v>
      </c>
      <c r="H369" s="59">
        <f>H370</f>
        <v>49708</v>
      </c>
    </row>
    <row r="370" spans="1:8" ht="62.25">
      <c r="A370" s="93" t="s">
        <v>58</v>
      </c>
      <c r="B370" s="91" t="s">
        <v>24</v>
      </c>
      <c r="C370" s="83" t="s">
        <v>55</v>
      </c>
      <c r="D370" s="83" t="s">
        <v>50</v>
      </c>
      <c r="E370" s="92" t="s">
        <v>331</v>
      </c>
      <c r="F370" s="104">
        <v>100</v>
      </c>
      <c r="G370" s="59">
        <v>49708</v>
      </c>
      <c r="H370" s="59">
        <v>49708</v>
      </c>
    </row>
    <row r="371" spans="1:8" ht="15">
      <c r="A371" s="85" t="s">
        <v>226</v>
      </c>
      <c r="B371" s="82" t="s">
        <v>24</v>
      </c>
      <c r="C371" s="86" t="s">
        <v>56</v>
      </c>
      <c r="D371" s="86"/>
      <c r="E371" s="95"/>
      <c r="F371" s="94"/>
      <c r="G371" s="55">
        <f aca="true" t="shared" si="29" ref="G371:H376">G372</f>
        <v>965171</v>
      </c>
      <c r="H371" s="55">
        <f t="shared" si="29"/>
        <v>965171</v>
      </c>
    </row>
    <row r="372" spans="1:8" ht="15">
      <c r="A372" s="85" t="s">
        <v>360</v>
      </c>
      <c r="B372" s="82" t="s">
        <v>24</v>
      </c>
      <c r="C372" s="86" t="s">
        <v>56</v>
      </c>
      <c r="D372" s="86" t="s">
        <v>49</v>
      </c>
      <c r="E372" s="95"/>
      <c r="F372" s="94"/>
      <c r="G372" s="55">
        <f t="shared" si="29"/>
        <v>965171</v>
      </c>
      <c r="H372" s="55">
        <f t="shared" si="29"/>
        <v>965171</v>
      </c>
    </row>
    <row r="373" spans="1:8" ht="30.75">
      <c r="A373" s="89" t="s">
        <v>487</v>
      </c>
      <c r="B373" s="82" t="s">
        <v>24</v>
      </c>
      <c r="C373" s="86" t="s">
        <v>56</v>
      </c>
      <c r="D373" s="86" t="s">
        <v>49</v>
      </c>
      <c r="E373" s="95" t="s">
        <v>578</v>
      </c>
      <c r="F373" s="94"/>
      <c r="G373" s="55">
        <f t="shared" si="29"/>
        <v>965171</v>
      </c>
      <c r="H373" s="55">
        <f t="shared" si="29"/>
        <v>965171</v>
      </c>
    </row>
    <row r="374" spans="1:8" ht="62.25">
      <c r="A374" s="89" t="s">
        <v>491</v>
      </c>
      <c r="B374" s="82" t="s">
        <v>24</v>
      </c>
      <c r="C374" s="86" t="s">
        <v>56</v>
      </c>
      <c r="D374" s="86" t="s">
        <v>49</v>
      </c>
      <c r="E374" s="90" t="s">
        <v>585</v>
      </c>
      <c r="F374" s="94"/>
      <c r="G374" s="55">
        <f t="shared" si="29"/>
        <v>965171</v>
      </c>
      <c r="H374" s="55">
        <f t="shared" si="29"/>
        <v>965171</v>
      </c>
    </row>
    <row r="375" spans="1:8" ht="30.75">
      <c r="A375" s="103" t="s">
        <v>329</v>
      </c>
      <c r="B375" s="82" t="s">
        <v>24</v>
      </c>
      <c r="C375" s="86" t="s">
        <v>56</v>
      </c>
      <c r="D375" s="86" t="s">
        <v>49</v>
      </c>
      <c r="E375" s="90" t="s">
        <v>641</v>
      </c>
      <c r="F375" s="94"/>
      <c r="G375" s="55">
        <f t="shared" si="29"/>
        <v>965171</v>
      </c>
      <c r="H375" s="55">
        <f t="shared" si="29"/>
        <v>965171</v>
      </c>
    </row>
    <row r="376" spans="1:8" ht="46.5">
      <c r="A376" s="101" t="s">
        <v>32</v>
      </c>
      <c r="B376" s="91" t="s">
        <v>24</v>
      </c>
      <c r="C376" s="83" t="s">
        <v>56</v>
      </c>
      <c r="D376" s="83" t="s">
        <v>49</v>
      </c>
      <c r="E376" s="92" t="s">
        <v>332</v>
      </c>
      <c r="F376" s="104"/>
      <c r="G376" s="59">
        <f t="shared" si="29"/>
        <v>965171</v>
      </c>
      <c r="H376" s="59">
        <f t="shared" si="29"/>
        <v>965171</v>
      </c>
    </row>
    <row r="377" spans="1:8" ht="15">
      <c r="A377" s="93" t="s">
        <v>359</v>
      </c>
      <c r="B377" s="91" t="s">
        <v>24</v>
      </c>
      <c r="C377" s="83" t="s">
        <v>56</v>
      </c>
      <c r="D377" s="83" t="s">
        <v>49</v>
      </c>
      <c r="E377" s="92" t="s">
        <v>332</v>
      </c>
      <c r="F377" s="104">
        <v>300</v>
      </c>
      <c r="G377" s="59">
        <v>965171</v>
      </c>
      <c r="H377" s="59">
        <v>965171</v>
      </c>
    </row>
    <row r="378" spans="1:8" ht="30.75">
      <c r="A378" s="85" t="s">
        <v>187</v>
      </c>
      <c r="B378" s="117" t="s">
        <v>186</v>
      </c>
      <c r="C378" s="86"/>
      <c r="D378" s="86"/>
      <c r="E378" s="100"/>
      <c r="F378" s="94"/>
      <c r="G378" s="55">
        <f>G379</f>
        <v>1052081</v>
      </c>
      <c r="H378" s="55">
        <f>H379</f>
        <v>1052081</v>
      </c>
    </row>
    <row r="379" spans="1:8" ht="15">
      <c r="A379" s="85" t="s">
        <v>18</v>
      </c>
      <c r="B379" s="117" t="s">
        <v>186</v>
      </c>
      <c r="C379" s="86" t="s">
        <v>47</v>
      </c>
      <c r="D379" s="86"/>
      <c r="E379" s="100"/>
      <c r="F379" s="94"/>
      <c r="G379" s="55">
        <f>G380+G386</f>
        <v>1052081</v>
      </c>
      <c r="H379" s="55">
        <f>H380+H386</f>
        <v>1052081</v>
      </c>
    </row>
    <row r="380" spans="1:8" ht="46.5">
      <c r="A380" s="85" t="s">
        <v>345</v>
      </c>
      <c r="B380" s="117" t="s">
        <v>186</v>
      </c>
      <c r="C380" s="86" t="s">
        <v>47</v>
      </c>
      <c r="D380" s="86" t="s">
        <v>49</v>
      </c>
      <c r="E380" s="100"/>
      <c r="F380" s="94"/>
      <c r="G380" s="55">
        <f aca="true" t="shared" si="30" ref="G380:H382">G381</f>
        <v>1022081</v>
      </c>
      <c r="H380" s="55">
        <f t="shared" si="30"/>
        <v>1022081</v>
      </c>
    </row>
    <row r="381" spans="1:8" ht="30.75">
      <c r="A381" s="96" t="s">
        <v>231</v>
      </c>
      <c r="B381" s="117" t="s">
        <v>186</v>
      </c>
      <c r="C381" s="86" t="s">
        <v>47</v>
      </c>
      <c r="D381" s="86" t="s">
        <v>49</v>
      </c>
      <c r="E381" s="95" t="s">
        <v>552</v>
      </c>
      <c r="F381" s="98"/>
      <c r="G381" s="55">
        <f t="shared" si="30"/>
        <v>1022081</v>
      </c>
      <c r="H381" s="55">
        <f t="shared" si="30"/>
        <v>1022081</v>
      </c>
    </row>
    <row r="382" spans="1:8" ht="30.75">
      <c r="A382" s="96" t="s">
        <v>232</v>
      </c>
      <c r="B382" s="117" t="s">
        <v>186</v>
      </c>
      <c r="C382" s="86" t="s">
        <v>47</v>
      </c>
      <c r="D382" s="86" t="s">
        <v>49</v>
      </c>
      <c r="E382" s="90" t="s">
        <v>553</v>
      </c>
      <c r="F382" s="98"/>
      <c r="G382" s="55">
        <f t="shared" si="30"/>
        <v>1022081</v>
      </c>
      <c r="H382" s="55">
        <f t="shared" si="30"/>
        <v>1022081</v>
      </c>
    </row>
    <row r="383" spans="1:8" ht="30.75">
      <c r="A383" s="97" t="s">
        <v>233</v>
      </c>
      <c r="B383" s="118" t="s">
        <v>186</v>
      </c>
      <c r="C383" s="83" t="s">
        <v>47</v>
      </c>
      <c r="D383" s="83" t="s">
        <v>49</v>
      </c>
      <c r="E383" s="84" t="s">
        <v>291</v>
      </c>
      <c r="F383" s="94"/>
      <c r="G383" s="59">
        <f>G384+G385</f>
        <v>1022081</v>
      </c>
      <c r="H383" s="59">
        <f>H384+H385</f>
        <v>1022081</v>
      </c>
    </row>
    <row r="384" spans="1:8" ht="62.25">
      <c r="A384" s="93" t="s">
        <v>58</v>
      </c>
      <c r="B384" s="118" t="s">
        <v>186</v>
      </c>
      <c r="C384" s="83" t="s">
        <v>47</v>
      </c>
      <c r="D384" s="83" t="s">
        <v>49</v>
      </c>
      <c r="E384" s="84" t="s">
        <v>291</v>
      </c>
      <c r="F384" s="94">
        <v>100</v>
      </c>
      <c r="G384" s="59">
        <v>959581</v>
      </c>
      <c r="H384" s="59">
        <v>959581</v>
      </c>
    </row>
    <row r="385" spans="1:8" ht="30.75">
      <c r="A385" s="93" t="s">
        <v>212</v>
      </c>
      <c r="B385" s="118" t="s">
        <v>186</v>
      </c>
      <c r="C385" s="83" t="s">
        <v>47</v>
      </c>
      <c r="D385" s="83" t="s">
        <v>49</v>
      </c>
      <c r="E385" s="84" t="s">
        <v>291</v>
      </c>
      <c r="F385" s="94">
        <v>200</v>
      </c>
      <c r="G385" s="59">
        <v>62500</v>
      </c>
      <c r="H385" s="59">
        <v>62500</v>
      </c>
    </row>
    <row r="386" spans="1:8" ht="15">
      <c r="A386" s="85" t="s">
        <v>21</v>
      </c>
      <c r="B386" s="118" t="s">
        <v>186</v>
      </c>
      <c r="C386" s="83" t="s">
        <v>47</v>
      </c>
      <c r="D386" s="118" t="s">
        <v>218</v>
      </c>
      <c r="E386" s="270"/>
      <c r="F386" s="271"/>
      <c r="G386" s="273">
        <f aca="true" t="shared" si="31" ref="G386:H389">G387</f>
        <v>30000</v>
      </c>
      <c r="H386" s="273">
        <f t="shared" si="31"/>
        <v>30000</v>
      </c>
    </row>
    <row r="387" spans="1:8" ht="30.75">
      <c r="A387" s="85" t="s">
        <v>42</v>
      </c>
      <c r="B387" s="118" t="s">
        <v>186</v>
      </c>
      <c r="C387" s="83" t="s">
        <v>47</v>
      </c>
      <c r="D387" s="118" t="s">
        <v>218</v>
      </c>
      <c r="E387" s="90" t="s">
        <v>558</v>
      </c>
      <c r="F387" s="272"/>
      <c r="G387" s="259">
        <f t="shared" si="31"/>
        <v>30000</v>
      </c>
      <c r="H387" s="259">
        <f t="shared" si="31"/>
        <v>30000</v>
      </c>
    </row>
    <row r="388" spans="1:8" ht="30.75">
      <c r="A388" s="85" t="s">
        <v>7</v>
      </c>
      <c r="B388" s="118" t="s">
        <v>186</v>
      </c>
      <c r="C388" s="83" t="s">
        <v>47</v>
      </c>
      <c r="D388" s="118" t="s">
        <v>218</v>
      </c>
      <c r="E388" s="90" t="s">
        <v>559</v>
      </c>
      <c r="F388" s="272"/>
      <c r="G388" s="274">
        <f t="shared" si="31"/>
        <v>30000</v>
      </c>
      <c r="H388" s="274">
        <f t="shared" si="31"/>
        <v>30000</v>
      </c>
    </row>
    <row r="389" spans="1:8" ht="30.75">
      <c r="A389" s="96" t="s">
        <v>64</v>
      </c>
      <c r="B389" s="118" t="s">
        <v>186</v>
      </c>
      <c r="C389" s="83" t="s">
        <v>47</v>
      </c>
      <c r="D389" s="118" t="s">
        <v>218</v>
      </c>
      <c r="E389" s="90" t="s">
        <v>255</v>
      </c>
      <c r="F389" s="86"/>
      <c r="G389" s="55">
        <f t="shared" si="31"/>
        <v>30000</v>
      </c>
      <c r="H389" s="55">
        <f t="shared" si="31"/>
        <v>30000</v>
      </c>
    </row>
    <row r="390" spans="1:8" ht="30.75">
      <c r="A390" s="93" t="s">
        <v>212</v>
      </c>
      <c r="B390" s="118" t="s">
        <v>186</v>
      </c>
      <c r="C390" s="83" t="s">
        <v>47</v>
      </c>
      <c r="D390" s="118" t="s">
        <v>218</v>
      </c>
      <c r="E390" s="92" t="s">
        <v>255</v>
      </c>
      <c r="F390" s="94">
        <v>200</v>
      </c>
      <c r="G390" s="59">
        <v>30000</v>
      </c>
      <c r="H390" s="280">
        <v>30000</v>
      </c>
    </row>
  </sheetData>
  <sheetProtection/>
  <mergeCells count="14">
    <mergeCell ref="H10:H11"/>
    <mergeCell ref="A10:A11"/>
    <mergeCell ref="B10:B11"/>
    <mergeCell ref="C10:C11"/>
    <mergeCell ref="D10:D11"/>
    <mergeCell ref="E10:E11"/>
    <mergeCell ref="F10:F11"/>
    <mergeCell ref="G10:G11"/>
    <mergeCell ref="B1:H1"/>
    <mergeCell ref="B2:H2"/>
    <mergeCell ref="B3:H3"/>
    <mergeCell ref="B4:H4"/>
    <mergeCell ref="A6:H6"/>
    <mergeCell ref="A7:H7"/>
  </mergeCells>
  <printOptions/>
  <pageMargins left="0.7086614173228347" right="0.31496062992125984" top="0.35433070866141736" bottom="0.35433070866141736" header="0.31496062992125984" footer="0.31496062992125984"/>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E289"/>
  <sheetViews>
    <sheetView tabSelected="1" view="pageBreakPreview" zoomScaleSheetLayoutView="100" zoomScalePageLayoutView="0" workbookViewId="0" topLeftCell="A1">
      <selection activeCell="H6" sqref="H6"/>
    </sheetView>
  </sheetViews>
  <sheetFormatPr defaultColWidth="9.00390625" defaultRowHeight="12.75"/>
  <cols>
    <col min="1" max="1" width="90.125" style="0" customWidth="1"/>
    <col min="2" max="2" width="15.375" style="0" customWidth="1"/>
    <col min="3" max="3" width="6.50390625" style="0" customWidth="1"/>
    <col min="4" max="5" width="21.00390625" style="275" customWidth="1"/>
  </cols>
  <sheetData>
    <row r="1" spans="1:5" ht="15.75" customHeight="1">
      <c r="A1" s="253" t="s">
        <v>492</v>
      </c>
      <c r="B1" s="321" t="s">
        <v>523</v>
      </c>
      <c r="C1" s="321"/>
      <c r="D1" s="321"/>
      <c r="E1" s="321"/>
    </row>
    <row r="2" spans="1:5" ht="31.5" customHeight="1">
      <c r="A2" s="256" t="s">
        <v>492</v>
      </c>
      <c r="B2" s="322" t="s">
        <v>549</v>
      </c>
      <c r="C2" s="322"/>
      <c r="D2" s="322"/>
      <c r="E2" s="322"/>
    </row>
    <row r="3" spans="1:5" ht="69" customHeight="1">
      <c r="A3" s="254" t="s">
        <v>492</v>
      </c>
      <c r="B3" s="321" t="s">
        <v>679</v>
      </c>
      <c r="C3" s="321"/>
      <c r="D3" s="321"/>
      <c r="E3" s="321"/>
    </row>
    <row r="4" spans="1:4" ht="15">
      <c r="A4" s="256"/>
      <c r="B4" s="255"/>
      <c r="C4" s="255"/>
      <c r="D4" s="255"/>
    </row>
    <row r="5" spans="1:5" ht="46.5" customHeight="1">
      <c r="A5" s="320" t="s">
        <v>521</v>
      </c>
      <c r="B5" s="320"/>
      <c r="C5" s="320"/>
      <c r="D5" s="320"/>
      <c r="E5" s="320"/>
    </row>
    <row r="6" spans="2:5" ht="15">
      <c r="B6" s="267"/>
      <c r="C6" s="267"/>
      <c r="D6" s="267"/>
      <c r="E6" s="269" t="s">
        <v>493</v>
      </c>
    </row>
    <row r="7" spans="1:5" ht="36.75" customHeight="1">
      <c r="A7" s="257" t="s">
        <v>33</v>
      </c>
      <c r="B7" s="257" t="s">
        <v>354</v>
      </c>
      <c r="C7" s="257" t="s">
        <v>355</v>
      </c>
      <c r="D7" s="105" t="s">
        <v>470</v>
      </c>
      <c r="E7" s="268" t="s">
        <v>471</v>
      </c>
    </row>
    <row r="8" spans="1:5" ht="15">
      <c r="A8" s="257" t="s">
        <v>494</v>
      </c>
      <c r="B8" s="257" t="s">
        <v>495</v>
      </c>
      <c r="C8" s="257" t="s">
        <v>496</v>
      </c>
      <c r="D8" s="105" t="s">
        <v>497</v>
      </c>
      <c r="E8" s="257" t="s">
        <v>522</v>
      </c>
    </row>
    <row r="9" spans="1:5" ht="17.25">
      <c r="A9" s="155" t="s">
        <v>498</v>
      </c>
      <c r="B9" s="203"/>
      <c r="C9" s="203"/>
      <c r="D9" s="277">
        <f>D10+D31++D77+D131+D156+D161+D167+D176+D192+D210+D220+D126+D242+D247+D254+D258+D263+D268+D272+D286+D119+D230</f>
        <v>267614735</v>
      </c>
      <c r="E9" s="277">
        <f>E10+E31++E77+E131+E156+E161+E167+E176+E192+E210+E220+E126+E242+E247+E254+E258+E263+E268+E272+E286+E119+E230</f>
        <v>284159763</v>
      </c>
    </row>
    <row r="10" spans="1:5" ht="30.75">
      <c r="A10" s="186" t="s">
        <v>508</v>
      </c>
      <c r="B10" s="95" t="s">
        <v>578</v>
      </c>
      <c r="C10" s="258"/>
      <c r="D10" s="274">
        <f>D11+D15+D21</f>
        <v>29559339</v>
      </c>
      <c r="E10" s="274">
        <f>E11+E15+E21</f>
        <v>30876575</v>
      </c>
    </row>
    <row r="11" spans="1:5" ht="30.75">
      <c r="A11" s="186" t="s">
        <v>488</v>
      </c>
      <c r="B11" s="90" t="s">
        <v>587</v>
      </c>
      <c r="C11" s="258"/>
      <c r="D11" s="274">
        <f aca="true" t="shared" si="0" ref="D11:E13">D12</f>
        <v>9523700</v>
      </c>
      <c r="E11" s="274">
        <f t="shared" si="0"/>
        <v>9950035</v>
      </c>
    </row>
    <row r="12" spans="1:5" ht="62.25">
      <c r="A12" s="186" t="s">
        <v>323</v>
      </c>
      <c r="B12" s="90" t="s">
        <v>638</v>
      </c>
      <c r="C12" s="258"/>
      <c r="D12" s="274">
        <f t="shared" si="0"/>
        <v>9523700</v>
      </c>
      <c r="E12" s="274">
        <f t="shared" si="0"/>
        <v>9950035</v>
      </c>
    </row>
    <row r="13" spans="1:5" ht="15">
      <c r="A13" s="93" t="s">
        <v>219</v>
      </c>
      <c r="B13" s="92" t="s">
        <v>324</v>
      </c>
      <c r="C13" s="260"/>
      <c r="D13" s="278">
        <f t="shared" si="0"/>
        <v>9523700</v>
      </c>
      <c r="E13" s="278">
        <f t="shared" si="0"/>
        <v>9950035</v>
      </c>
    </row>
    <row r="14" spans="1:5" ht="30.75">
      <c r="A14" s="93" t="s">
        <v>59</v>
      </c>
      <c r="B14" s="92" t="s">
        <v>324</v>
      </c>
      <c r="C14" s="104">
        <v>600</v>
      </c>
      <c r="D14" s="278">
        <f>'Ведомственная 19-20'!G354</f>
        <v>9523700</v>
      </c>
      <c r="E14" s="278">
        <f>'Ведомственная 19-20'!H354</f>
        <v>9950035</v>
      </c>
    </row>
    <row r="15" spans="1:5" ht="30.75">
      <c r="A15" s="186" t="s">
        <v>509</v>
      </c>
      <c r="B15" s="90" t="s">
        <v>586</v>
      </c>
      <c r="C15" s="104"/>
      <c r="D15" s="274">
        <f>D16</f>
        <v>17567903</v>
      </c>
      <c r="E15" s="274">
        <f>E16</f>
        <v>18458804</v>
      </c>
    </row>
    <row r="16" spans="1:5" ht="15">
      <c r="A16" s="103" t="s">
        <v>325</v>
      </c>
      <c r="B16" s="90" t="s">
        <v>639</v>
      </c>
      <c r="C16" s="104"/>
      <c r="D16" s="274">
        <f>D17</f>
        <v>17567903</v>
      </c>
      <c r="E16" s="274">
        <f>E17</f>
        <v>18458804</v>
      </c>
    </row>
    <row r="17" spans="1:5" ht="15">
      <c r="A17" s="93" t="s">
        <v>219</v>
      </c>
      <c r="B17" s="92" t="s">
        <v>326</v>
      </c>
      <c r="C17" s="104"/>
      <c r="D17" s="278">
        <f>D18+D19+D20</f>
        <v>17567903</v>
      </c>
      <c r="E17" s="278">
        <f>E18+E19+E20</f>
        <v>18458804</v>
      </c>
    </row>
    <row r="18" spans="1:5" ht="46.5">
      <c r="A18" s="93" t="s">
        <v>58</v>
      </c>
      <c r="B18" s="92" t="s">
        <v>326</v>
      </c>
      <c r="C18" s="104">
        <v>100</v>
      </c>
      <c r="D18" s="278">
        <f>'Ведомственная 19-20'!G358</f>
        <v>16479577</v>
      </c>
      <c r="E18" s="278">
        <f>'Ведомственная 19-20'!H358</f>
        <v>17370478</v>
      </c>
    </row>
    <row r="19" spans="1:5" ht="15">
      <c r="A19" s="93" t="s">
        <v>212</v>
      </c>
      <c r="B19" s="92" t="s">
        <v>326</v>
      </c>
      <c r="C19" s="104">
        <v>200</v>
      </c>
      <c r="D19" s="278">
        <f>'Ведомственная 19-20'!G359</f>
        <v>989186</v>
      </c>
      <c r="E19" s="278">
        <f>'Ведомственная 19-20'!H359</f>
        <v>989186</v>
      </c>
    </row>
    <row r="20" spans="1:5" ht="15">
      <c r="A20" s="93" t="s">
        <v>337</v>
      </c>
      <c r="B20" s="92" t="s">
        <v>326</v>
      </c>
      <c r="C20" s="104">
        <v>800</v>
      </c>
      <c r="D20" s="278">
        <f>'Ведомственная 19-20'!G360</f>
        <v>99140</v>
      </c>
      <c r="E20" s="278">
        <f>'Ведомственная 19-20'!H360</f>
        <v>99140</v>
      </c>
    </row>
    <row r="21" spans="1:5" ht="46.5">
      <c r="A21" s="186" t="s">
        <v>510</v>
      </c>
      <c r="B21" s="90" t="s">
        <v>585</v>
      </c>
      <c r="C21" s="105"/>
      <c r="D21" s="274">
        <f>D22+D26</f>
        <v>2467736</v>
      </c>
      <c r="E21" s="274">
        <f>E22+E26</f>
        <v>2467736</v>
      </c>
    </row>
    <row r="22" spans="1:5" ht="30.75">
      <c r="A22" s="103" t="s">
        <v>327</v>
      </c>
      <c r="B22" s="90" t="s">
        <v>640</v>
      </c>
      <c r="C22" s="105"/>
      <c r="D22" s="274">
        <f>D23</f>
        <v>1452857</v>
      </c>
      <c r="E22" s="274">
        <f>E23</f>
        <v>1452857</v>
      </c>
    </row>
    <row r="23" spans="1:5" ht="15">
      <c r="A23" s="93" t="s">
        <v>219</v>
      </c>
      <c r="B23" s="162" t="s">
        <v>328</v>
      </c>
      <c r="C23" s="105"/>
      <c r="D23" s="278">
        <f>D24+D25</f>
        <v>1452857</v>
      </c>
      <c r="E23" s="278">
        <f>E24+E25</f>
        <v>1452857</v>
      </c>
    </row>
    <row r="24" spans="1:5" ht="46.5">
      <c r="A24" s="93" t="s">
        <v>58</v>
      </c>
      <c r="B24" s="162" t="s">
        <v>328</v>
      </c>
      <c r="C24" s="104">
        <v>100</v>
      </c>
      <c r="D24" s="278">
        <f>'Ведомственная 19-20'!G366</f>
        <v>1316157</v>
      </c>
      <c r="E24" s="278">
        <f>'Ведомственная 19-20'!H366</f>
        <v>1316157</v>
      </c>
    </row>
    <row r="25" spans="1:5" ht="15">
      <c r="A25" s="93" t="s">
        <v>212</v>
      </c>
      <c r="B25" s="162" t="s">
        <v>328</v>
      </c>
      <c r="C25" s="104">
        <v>200</v>
      </c>
      <c r="D25" s="278">
        <f>'Ведомственная 19-20'!G367</f>
        <v>136700</v>
      </c>
      <c r="E25" s="278">
        <f>'Ведомственная 19-20'!H367</f>
        <v>136700</v>
      </c>
    </row>
    <row r="26" spans="1:5" ht="30.75">
      <c r="A26" s="103" t="s">
        <v>329</v>
      </c>
      <c r="B26" s="90" t="s">
        <v>641</v>
      </c>
      <c r="C26" s="105"/>
      <c r="D26" s="274">
        <f>D27+D29</f>
        <v>1014879</v>
      </c>
      <c r="E26" s="274">
        <f>E27+E29</f>
        <v>1014879</v>
      </c>
    </row>
    <row r="27" spans="1:5" ht="46.5">
      <c r="A27" s="93" t="s">
        <v>499</v>
      </c>
      <c r="B27" s="92" t="s">
        <v>331</v>
      </c>
      <c r="C27" s="104"/>
      <c r="D27" s="278">
        <f>D28</f>
        <v>49708</v>
      </c>
      <c r="E27" s="278">
        <f>E28</f>
        <v>49708</v>
      </c>
    </row>
    <row r="28" spans="1:5" ht="46.5">
      <c r="A28" s="93" t="s">
        <v>58</v>
      </c>
      <c r="B28" s="92" t="s">
        <v>331</v>
      </c>
      <c r="C28" s="104">
        <v>100</v>
      </c>
      <c r="D28" s="278">
        <f>'Ведомственная 19-20'!G370</f>
        <v>49708</v>
      </c>
      <c r="E28" s="278">
        <f>'Ведомственная 19-20'!H370</f>
        <v>49708</v>
      </c>
    </row>
    <row r="29" spans="1:5" ht="30.75">
      <c r="A29" s="261" t="s">
        <v>32</v>
      </c>
      <c r="B29" s="92" t="s">
        <v>332</v>
      </c>
      <c r="C29" s="104"/>
      <c r="D29" s="278">
        <f>D30</f>
        <v>965171</v>
      </c>
      <c r="E29" s="278">
        <f>E30</f>
        <v>965171</v>
      </c>
    </row>
    <row r="30" spans="1:5" ht="15">
      <c r="A30" s="93" t="s">
        <v>359</v>
      </c>
      <c r="B30" s="92" t="s">
        <v>332</v>
      </c>
      <c r="C30" s="104">
        <v>300</v>
      </c>
      <c r="D30" s="278">
        <f>'Ведомственная 19-20'!G377</f>
        <v>965171</v>
      </c>
      <c r="E30" s="278">
        <f>'Ведомственная 19-20'!H377</f>
        <v>965171</v>
      </c>
    </row>
    <row r="31" spans="1:5" ht="30.75">
      <c r="A31" s="186" t="s">
        <v>428</v>
      </c>
      <c r="B31" s="95" t="s">
        <v>565</v>
      </c>
      <c r="C31" s="105"/>
      <c r="D31" s="274">
        <f>D32+D40+D63</f>
        <v>15344455</v>
      </c>
      <c r="E31" s="274">
        <f>E32+E40+E63</f>
        <v>15344455</v>
      </c>
    </row>
    <row r="32" spans="1:5" ht="46.5">
      <c r="A32" s="186" t="s">
        <v>511</v>
      </c>
      <c r="B32" s="90" t="s">
        <v>581</v>
      </c>
      <c r="C32" s="105"/>
      <c r="D32" s="274">
        <f>D33+D37</f>
        <v>1583900</v>
      </c>
      <c r="E32" s="274">
        <f>E33+E37</f>
        <v>1583900</v>
      </c>
    </row>
    <row r="33" spans="1:5" ht="30.75">
      <c r="A33" s="103" t="s">
        <v>276</v>
      </c>
      <c r="B33" s="90" t="s">
        <v>646</v>
      </c>
      <c r="C33" s="105"/>
      <c r="D33" s="274">
        <f>D34</f>
        <v>1461000</v>
      </c>
      <c r="E33" s="274">
        <f>E34</f>
        <v>1461000</v>
      </c>
    </row>
    <row r="34" spans="1:5" ht="30.75">
      <c r="A34" s="261" t="s">
        <v>26</v>
      </c>
      <c r="B34" s="92" t="s">
        <v>277</v>
      </c>
      <c r="C34" s="104"/>
      <c r="D34" s="278">
        <f>D35+D36</f>
        <v>1461000</v>
      </c>
      <c r="E34" s="278">
        <f>E35+E36</f>
        <v>1461000</v>
      </c>
    </row>
    <row r="35" spans="1:5" ht="46.5">
      <c r="A35" s="93" t="s">
        <v>58</v>
      </c>
      <c r="B35" s="92" t="s">
        <v>277</v>
      </c>
      <c r="C35" s="104">
        <v>100</v>
      </c>
      <c r="D35" s="278">
        <f>'Ведомственная 19-20'!G213</f>
        <v>1396192</v>
      </c>
      <c r="E35" s="278">
        <f>'Ведомственная 19-20'!H213</f>
        <v>1396192</v>
      </c>
    </row>
    <row r="36" spans="1:5" ht="18" customHeight="1">
      <c r="A36" s="93" t="s">
        <v>212</v>
      </c>
      <c r="B36" s="92" t="s">
        <v>277</v>
      </c>
      <c r="C36" s="104">
        <v>200</v>
      </c>
      <c r="D36" s="278">
        <f>'Ведомственная 19-20'!G214</f>
        <v>64808</v>
      </c>
      <c r="E36" s="278">
        <f>'Ведомственная 19-20'!H214</f>
        <v>64808</v>
      </c>
    </row>
    <row r="37" spans="1:5" ht="46.5">
      <c r="A37" s="89" t="s">
        <v>240</v>
      </c>
      <c r="B37" s="90" t="s">
        <v>605</v>
      </c>
      <c r="C37" s="104"/>
      <c r="D37" s="274">
        <f>D38</f>
        <v>122900</v>
      </c>
      <c r="E37" s="274">
        <f>E38</f>
        <v>122900</v>
      </c>
    </row>
    <row r="38" spans="1:5" ht="30.75">
      <c r="A38" s="261" t="s">
        <v>1</v>
      </c>
      <c r="B38" s="92" t="s">
        <v>241</v>
      </c>
      <c r="C38" s="104"/>
      <c r="D38" s="278">
        <f>D39</f>
        <v>122900</v>
      </c>
      <c r="E38" s="278">
        <f>E39</f>
        <v>122900</v>
      </c>
    </row>
    <row r="39" spans="1:5" ht="30.75">
      <c r="A39" s="93" t="s">
        <v>59</v>
      </c>
      <c r="B39" s="92" t="s">
        <v>241</v>
      </c>
      <c r="C39" s="104">
        <v>600</v>
      </c>
      <c r="D39" s="278">
        <f>'Ведомственная 19-20'!G47</f>
        <v>122900</v>
      </c>
      <c r="E39" s="278">
        <f>'Ведомственная 19-20'!H47</f>
        <v>122900</v>
      </c>
    </row>
    <row r="40" spans="1:5" ht="46.5">
      <c r="A40" s="186" t="s">
        <v>462</v>
      </c>
      <c r="B40" s="90" t="s">
        <v>583</v>
      </c>
      <c r="C40" s="105"/>
      <c r="D40" s="274">
        <f>D41+D60</f>
        <v>9110837</v>
      </c>
      <c r="E40" s="274">
        <f>E41+E60</f>
        <v>9110837</v>
      </c>
    </row>
    <row r="41" spans="1:5" ht="30.75">
      <c r="A41" s="103" t="s">
        <v>272</v>
      </c>
      <c r="B41" s="90" t="s">
        <v>643</v>
      </c>
      <c r="C41" s="105"/>
      <c r="D41" s="274">
        <f>D42+D45+D48+D51+D58</f>
        <v>9070837</v>
      </c>
      <c r="E41" s="274">
        <f>E42+E45+E48+E51+E58</f>
        <v>9070837</v>
      </c>
    </row>
    <row r="42" spans="1:5" ht="15">
      <c r="A42" s="93" t="s">
        <v>344</v>
      </c>
      <c r="B42" s="108" t="s">
        <v>295</v>
      </c>
      <c r="C42" s="109"/>
      <c r="D42" s="278">
        <f>D44+D43</f>
        <v>2049758</v>
      </c>
      <c r="E42" s="278">
        <f>E44+E43</f>
        <v>2049758</v>
      </c>
    </row>
    <row r="43" spans="1:5" ht="15">
      <c r="A43" s="93" t="s">
        <v>212</v>
      </c>
      <c r="B43" s="108" t="s">
        <v>295</v>
      </c>
      <c r="C43" s="94">
        <v>200</v>
      </c>
      <c r="D43" s="278">
        <f>'Ведомственная 19-20'!G263</f>
        <v>250</v>
      </c>
      <c r="E43" s="278">
        <f>'Ведомственная 19-20'!H263</f>
        <v>250</v>
      </c>
    </row>
    <row r="44" spans="1:5" ht="15">
      <c r="A44" s="93" t="s">
        <v>359</v>
      </c>
      <c r="B44" s="108" t="s">
        <v>295</v>
      </c>
      <c r="C44" s="94">
        <v>300</v>
      </c>
      <c r="D44" s="278">
        <f>'Ведомственная 19-20'!G264</f>
        <v>2049508</v>
      </c>
      <c r="E44" s="278">
        <f>'Ведомственная 19-20'!H264</f>
        <v>2049508</v>
      </c>
    </row>
    <row r="45" spans="1:5" ht="30.75">
      <c r="A45" s="93" t="s">
        <v>500</v>
      </c>
      <c r="B45" s="108" t="s">
        <v>296</v>
      </c>
      <c r="C45" s="104"/>
      <c r="D45" s="278">
        <f>D46+D47</f>
        <v>91278</v>
      </c>
      <c r="E45" s="278">
        <f>E46+E47</f>
        <v>91278</v>
      </c>
    </row>
    <row r="46" spans="1:5" ht="15">
      <c r="A46" s="93" t="s">
        <v>212</v>
      </c>
      <c r="B46" s="108" t="s">
        <v>296</v>
      </c>
      <c r="C46" s="94">
        <v>200</v>
      </c>
      <c r="D46" s="278">
        <f>'Ведомственная 19-20'!G246</f>
        <v>1700</v>
      </c>
      <c r="E46" s="278">
        <f>'Ведомственная 19-20'!H246</f>
        <v>1700</v>
      </c>
    </row>
    <row r="47" spans="1:5" ht="15">
      <c r="A47" s="93" t="s">
        <v>359</v>
      </c>
      <c r="B47" s="108" t="s">
        <v>296</v>
      </c>
      <c r="C47" s="94">
        <v>300</v>
      </c>
      <c r="D47" s="278">
        <f>'Ведомственная 19-20'!G247</f>
        <v>89578</v>
      </c>
      <c r="E47" s="278">
        <f>'Ведомственная 19-20'!H247</f>
        <v>89578</v>
      </c>
    </row>
    <row r="48" spans="1:5" ht="30.75">
      <c r="A48" s="261" t="s">
        <v>335</v>
      </c>
      <c r="B48" s="108" t="s">
        <v>297</v>
      </c>
      <c r="C48" s="104"/>
      <c r="D48" s="278">
        <f>D50+D49</f>
        <v>187246</v>
      </c>
      <c r="E48" s="278">
        <f>E50+E49</f>
        <v>187246</v>
      </c>
    </row>
    <row r="49" spans="1:5" ht="15">
      <c r="A49" s="93" t="s">
        <v>212</v>
      </c>
      <c r="B49" s="108" t="s">
        <v>297</v>
      </c>
      <c r="C49" s="104">
        <v>200</v>
      </c>
      <c r="D49" s="278">
        <f>'Ведомственная 19-20'!G249</f>
        <v>4000</v>
      </c>
      <c r="E49" s="278">
        <f>'Ведомственная 19-20'!H249</f>
        <v>4000</v>
      </c>
    </row>
    <row r="50" spans="1:5" ht="15">
      <c r="A50" s="93" t="s">
        <v>359</v>
      </c>
      <c r="B50" s="108" t="s">
        <v>297</v>
      </c>
      <c r="C50" s="94">
        <v>300</v>
      </c>
      <c r="D50" s="278">
        <f>'Ведомственная 19-20'!G250</f>
        <v>183246</v>
      </c>
      <c r="E50" s="278">
        <f>'Ведомственная 19-20'!H250</f>
        <v>183246</v>
      </c>
    </row>
    <row r="51" spans="1:5" ht="15">
      <c r="A51" s="93" t="s">
        <v>351</v>
      </c>
      <c r="B51" s="108" t="s">
        <v>298</v>
      </c>
      <c r="C51" s="104"/>
      <c r="D51" s="278">
        <f>D52+D55</f>
        <v>6173162</v>
      </c>
      <c r="E51" s="278">
        <f>E52+E55</f>
        <v>6173162</v>
      </c>
    </row>
    <row r="52" spans="1:5" ht="15">
      <c r="A52" s="261" t="s">
        <v>19</v>
      </c>
      <c r="B52" s="108" t="s">
        <v>299</v>
      </c>
      <c r="C52" s="104"/>
      <c r="D52" s="278">
        <f>D53+D54</f>
        <v>4691603</v>
      </c>
      <c r="E52" s="278">
        <f>E53+E54</f>
        <v>4691603</v>
      </c>
    </row>
    <row r="53" spans="1:5" ht="15">
      <c r="A53" s="93" t="s">
        <v>212</v>
      </c>
      <c r="B53" s="108" t="s">
        <v>299</v>
      </c>
      <c r="C53" s="94">
        <v>200</v>
      </c>
      <c r="D53" s="278">
        <f>'Ведомственная 19-20'!G253</f>
        <v>86000</v>
      </c>
      <c r="E53" s="278">
        <f>'Ведомственная 19-20'!H253</f>
        <v>86000</v>
      </c>
    </row>
    <row r="54" spans="1:5" ht="15">
      <c r="A54" s="93" t="s">
        <v>359</v>
      </c>
      <c r="B54" s="108" t="s">
        <v>299</v>
      </c>
      <c r="C54" s="94">
        <v>300</v>
      </c>
      <c r="D54" s="278">
        <f>'Ведомственная 19-20'!G254</f>
        <v>4605603</v>
      </c>
      <c r="E54" s="278">
        <f>'Ведомственная 19-20'!H254</f>
        <v>4605603</v>
      </c>
    </row>
    <row r="55" spans="1:5" ht="15">
      <c r="A55" s="261" t="s">
        <v>60</v>
      </c>
      <c r="B55" s="108" t="s">
        <v>300</v>
      </c>
      <c r="C55" s="104"/>
      <c r="D55" s="278">
        <f>D56+D57</f>
        <v>1481559</v>
      </c>
      <c r="E55" s="278">
        <f>E56+E57</f>
        <v>1481559</v>
      </c>
    </row>
    <row r="56" spans="1:5" ht="15">
      <c r="A56" s="93" t="s">
        <v>212</v>
      </c>
      <c r="B56" s="108" t="s">
        <v>300</v>
      </c>
      <c r="C56" s="94">
        <v>200</v>
      </c>
      <c r="D56" s="278">
        <f>'Ведомственная 19-20'!G256</f>
        <v>26800</v>
      </c>
      <c r="E56" s="278">
        <f>'Ведомственная 19-20'!H256</f>
        <v>26800</v>
      </c>
    </row>
    <row r="57" spans="1:5" ht="15">
      <c r="A57" s="93" t="s">
        <v>359</v>
      </c>
      <c r="B57" s="108" t="s">
        <v>300</v>
      </c>
      <c r="C57" s="94">
        <v>300</v>
      </c>
      <c r="D57" s="278">
        <f>'Ведомственная 19-20'!G257</f>
        <v>1454759</v>
      </c>
      <c r="E57" s="278">
        <f>'Ведомственная 19-20'!H257</f>
        <v>1454759</v>
      </c>
    </row>
    <row r="58" spans="1:5" ht="15">
      <c r="A58" s="101" t="s">
        <v>349</v>
      </c>
      <c r="B58" s="162" t="s">
        <v>273</v>
      </c>
      <c r="C58" s="104"/>
      <c r="D58" s="278">
        <f>D59</f>
        <v>569393</v>
      </c>
      <c r="E58" s="278">
        <f>E59</f>
        <v>569393</v>
      </c>
    </row>
    <row r="59" spans="1:5" ht="15">
      <c r="A59" s="93" t="s">
        <v>359</v>
      </c>
      <c r="B59" s="162" t="s">
        <v>273</v>
      </c>
      <c r="C59" s="109">
        <v>300</v>
      </c>
      <c r="D59" s="278">
        <f>'Ведомственная 19-20'!G201</f>
        <v>569393</v>
      </c>
      <c r="E59" s="278">
        <f>'Ведомственная 19-20'!H201</f>
        <v>569393</v>
      </c>
    </row>
    <row r="60" spans="1:5" ht="30.75">
      <c r="A60" s="85" t="s">
        <v>242</v>
      </c>
      <c r="B60" s="189" t="s">
        <v>606</v>
      </c>
      <c r="C60" s="109"/>
      <c r="D60" s="274">
        <f>D61</f>
        <v>40000</v>
      </c>
      <c r="E60" s="274">
        <f>E61</f>
        <v>40000</v>
      </c>
    </row>
    <row r="61" spans="1:5" ht="15">
      <c r="A61" s="102" t="s">
        <v>243</v>
      </c>
      <c r="B61" s="108" t="s">
        <v>340</v>
      </c>
      <c r="C61" s="104"/>
      <c r="D61" s="278">
        <f>D62</f>
        <v>40000</v>
      </c>
      <c r="E61" s="278">
        <f>E62</f>
        <v>40000</v>
      </c>
    </row>
    <row r="62" spans="1:5" ht="15">
      <c r="A62" s="93" t="s">
        <v>212</v>
      </c>
      <c r="B62" s="108" t="s">
        <v>340</v>
      </c>
      <c r="C62" s="109">
        <v>200</v>
      </c>
      <c r="D62" s="278">
        <f>'Ведомственная 19-20'!G51</f>
        <v>40000</v>
      </c>
      <c r="E62" s="278">
        <f>'Ведомственная 19-20'!H51</f>
        <v>40000</v>
      </c>
    </row>
    <row r="63" spans="1:5" ht="46.5">
      <c r="A63" s="186" t="s">
        <v>431</v>
      </c>
      <c r="B63" s="90" t="s">
        <v>582</v>
      </c>
      <c r="C63" s="104"/>
      <c r="D63" s="274">
        <f>D64+D67+D70+D73</f>
        <v>4649718</v>
      </c>
      <c r="E63" s="274">
        <f>E64+E67+E70+E73</f>
        <v>4649718</v>
      </c>
    </row>
    <row r="64" spans="1:5" ht="46.5">
      <c r="A64" s="85" t="s">
        <v>274</v>
      </c>
      <c r="B64" s="90" t="s">
        <v>645</v>
      </c>
      <c r="C64" s="104"/>
      <c r="D64" s="274">
        <f>D65</f>
        <v>3650118</v>
      </c>
      <c r="E64" s="274">
        <f>E65</f>
        <v>3650118</v>
      </c>
    </row>
    <row r="65" spans="1:5" ht="30.75">
      <c r="A65" s="261" t="s">
        <v>228</v>
      </c>
      <c r="B65" s="108" t="s">
        <v>275</v>
      </c>
      <c r="C65" s="104"/>
      <c r="D65" s="278">
        <f>D66</f>
        <v>3650118</v>
      </c>
      <c r="E65" s="278">
        <f>E66</f>
        <v>3650118</v>
      </c>
    </row>
    <row r="66" spans="1:5" ht="15">
      <c r="A66" s="93" t="s">
        <v>359</v>
      </c>
      <c r="B66" s="108" t="s">
        <v>275</v>
      </c>
      <c r="C66" s="109">
        <v>300</v>
      </c>
      <c r="D66" s="278">
        <f>'Ведомственная 19-20'!G207</f>
        <v>3650118</v>
      </c>
      <c r="E66" s="278">
        <f>'Ведомственная 19-20'!H207</f>
        <v>3650118</v>
      </c>
    </row>
    <row r="67" spans="1:5" ht="46.5">
      <c r="A67" s="85" t="s">
        <v>290</v>
      </c>
      <c r="B67" s="106" t="s">
        <v>607</v>
      </c>
      <c r="C67" s="109"/>
      <c r="D67" s="274">
        <f>D68</f>
        <v>7000</v>
      </c>
      <c r="E67" s="274">
        <f>E68</f>
        <v>7000</v>
      </c>
    </row>
    <row r="68" spans="1:5" ht="15">
      <c r="A68" s="102" t="s">
        <v>243</v>
      </c>
      <c r="B68" s="108" t="s">
        <v>247</v>
      </c>
      <c r="C68" s="104"/>
      <c r="D68" s="278">
        <f>D69</f>
        <v>7000</v>
      </c>
      <c r="E68" s="278">
        <f>E69</f>
        <v>7000</v>
      </c>
    </row>
    <row r="69" spans="1:5" ht="20.25" customHeight="1">
      <c r="A69" s="93" t="s">
        <v>212</v>
      </c>
      <c r="B69" s="108" t="s">
        <v>247</v>
      </c>
      <c r="C69" s="109">
        <v>200</v>
      </c>
      <c r="D69" s="278">
        <f>'Ведомственная 19-20'!G55</f>
        <v>7000</v>
      </c>
      <c r="E69" s="278">
        <f>'Ведомственная 19-20'!H55</f>
        <v>7000</v>
      </c>
    </row>
    <row r="70" spans="1:5" ht="30.75">
      <c r="A70" s="103" t="s">
        <v>246</v>
      </c>
      <c r="B70" s="106" t="s">
        <v>608</v>
      </c>
      <c r="C70" s="109"/>
      <c r="D70" s="274">
        <f>D71</f>
        <v>116000</v>
      </c>
      <c r="E70" s="274">
        <f>E71</f>
        <v>116000</v>
      </c>
    </row>
    <row r="71" spans="1:5" ht="15">
      <c r="A71" s="102" t="s">
        <v>243</v>
      </c>
      <c r="B71" s="108" t="s">
        <v>248</v>
      </c>
      <c r="C71" s="104"/>
      <c r="D71" s="278">
        <f>D72</f>
        <v>116000</v>
      </c>
      <c r="E71" s="278">
        <f>E72</f>
        <v>116000</v>
      </c>
    </row>
    <row r="72" spans="1:5" ht="20.25" customHeight="1">
      <c r="A72" s="93" t="s">
        <v>212</v>
      </c>
      <c r="B72" s="108" t="s">
        <v>248</v>
      </c>
      <c r="C72" s="104">
        <v>200</v>
      </c>
      <c r="D72" s="278">
        <f>'Ведомственная 19-20'!G58</f>
        <v>116000</v>
      </c>
      <c r="E72" s="278">
        <f>'Ведомственная 19-20'!H58</f>
        <v>116000</v>
      </c>
    </row>
    <row r="73" spans="1:5" ht="46.5">
      <c r="A73" s="103" t="s">
        <v>244</v>
      </c>
      <c r="B73" s="106" t="s">
        <v>609</v>
      </c>
      <c r="C73" s="104"/>
      <c r="D73" s="274">
        <f>D74</f>
        <v>876600</v>
      </c>
      <c r="E73" s="274">
        <f>E74</f>
        <v>876600</v>
      </c>
    </row>
    <row r="74" spans="1:5" ht="30.75">
      <c r="A74" s="93" t="s">
        <v>0</v>
      </c>
      <c r="B74" s="108" t="s">
        <v>245</v>
      </c>
      <c r="C74" s="104"/>
      <c r="D74" s="278">
        <f>D75+D76</f>
        <v>876600</v>
      </c>
      <c r="E74" s="278">
        <f>E75+E76</f>
        <v>876600</v>
      </c>
    </row>
    <row r="75" spans="1:5" ht="46.5">
      <c r="A75" s="93" t="s">
        <v>58</v>
      </c>
      <c r="B75" s="108" t="s">
        <v>245</v>
      </c>
      <c r="C75" s="104">
        <v>100</v>
      </c>
      <c r="D75" s="278">
        <f>'Ведомственная 19-20'!G61</f>
        <v>859086</v>
      </c>
      <c r="E75" s="278">
        <f>'Ведомственная 19-20'!H61</f>
        <v>859086</v>
      </c>
    </row>
    <row r="76" spans="1:5" ht="19.5" customHeight="1">
      <c r="A76" s="93" t="s">
        <v>212</v>
      </c>
      <c r="B76" s="108" t="s">
        <v>245</v>
      </c>
      <c r="C76" s="104">
        <v>200</v>
      </c>
      <c r="D76" s="278">
        <f>'Ведомственная 19-20'!G62</f>
        <v>17514</v>
      </c>
      <c r="E76" s="278">
        <f>'Ведомственная 19-20'!H62</f>
        <v>17514</v>
      </c>
    </row>
    <row r="77" spans="1:5" ht="30.75">
      <c r="A77" s="186" t="s">
        <v>512</v>
      </c>
      <c r="B77" s="95" t="s">
        <v>576</v>
      </c>
      <c r="C77" s="105"/>
      <c r="D77" s="274">
        <f>D78+D87+D114</f>
        <v>176351904</v>
      </c>
      <c r="E77" s="274">
        <f>E78+E87+E114</f>
        <v>191313283</v>
      </c>
    </row>
    <row r="78" spans="1:5" ht="46.5">
      <c r="A78" s="205" t="s">
        <v>513</v>
      </c>
      <c r="B78" s="90" t="s">
        <v>588</v>
      </c>
      <c r="C78" s="105"/>
      <c r="D78" s="274">
        <f>D79+D84</f>
        <v>4832466</v>
      </c>
      <c r="E78" s="274">
        <f>E79+E84</f>
        <v>4832466</v>
      </c>
    </row>
    <row r="79" spans="1:5" ht="49.5" customHeight="1">
      <c r="A79" s="103" t="s">
        <v>455</v>
      </c>
      <c r="B79" s="90" t="s">
        <v>636</v>
      </c>
      <c r="C79" s="105"/>
      <c r="D79" s="274">
        <f>D80</f>
        <v>4808130</v>
      </c>
      <c r="E79" s="274">
        <f>E80</f>
        <v>4808130</v>
      </c>
    </row>
    <row r="80" spans="1:5" ht="15">
      <c r="A80" s="93" t="s">
        <v>219</v>
      </c>
      <c r="B80" s="108" t="s">
        <v>320</v>
      </c>
      <c r="C80" s="104"/>
      <c r="D80" s="274">
        <f>D81+D82+D83</f>
        <v>4808130</v>
      </c>
      <c r="E80" s="274">
        <f>E81+E82+E83</f>
        <v>4808130</v>
      </c>
    </row>
    <row r="81" spans="1:5" ht="46.5">
      <c r="A81" s="93" t="s">
        <v>58</v>
      </c>
      <c r="B81" s="108" t="s">
        <v>320</v>
      </c>
      <c r="C81" s="109">
        <v>100</v>
      </c>
      <c r="D81" s="278">
        <f>'Ведомственная 19-20'!G327</f>
        <v>4471264</v>
      </c>
      <c r="E81" s="278">
        <f>'Ведомственная 19-20'!H327</f>
        <v>4471264</v>
      </c>
    </row>
    <row r="82" spans="1:5" ht="15">
      <c r="A82" s="93" t="s">
        <v>212</v>
      </c>
      <c r="B82" s="108" t="s">
        <v>320</v>
      </c>
      <c r="C82" s="109">
        <v>200</v>
      </c>
      <c r="D82" s="278">
        <f>'Ведомственная 19-20'!G328</f>
        <v>330462</v>
      </c>
      <c r="E82" s="278">
        <f>'Ведомственная 19-20'!H328</f>
        <v>330462</v>
      </c>
    </row>
    <row r="83" spans="1:5" ht="15">
      <c r="A83" s="93" t="s">
        <v>337</v>
      </c>
      <c r="B83" s="108" t="s">
        <v>320</v>
      </c>
      <c r="C83" s="109">
        <v>800</v>
      </c>
      <c r="D83" s="278">
        <f>'Ведомственная 19-20'!G329</f>
        <v>6404</v>
      </c>
      <c r="E83" s="278">
        <f>'Ведомственная 19-20'!H329</f>
        <v>6404</v>
      </c>
    </row>
    <row r="84" spans="1:5" ht="30.75">
      <c r="A84" s="103" t="s">
        <v>319</v>
      </c>
      <c r="B84" s="106" t="s">
        <v>637</v>
      </c>
      <c r="C84" s="109"/>
      <c r="D84" s="274">
        <f>D85</f>
        <v>24336</v>
      </c>
      <c r="E84" s="274">
        <f>E85</f>
        <v>24336</v>
      </c>
    </row>
    <row r="85" spans="1:5" ht="30.75">
      <c r="A85" s="236" t="s">
        <v>501</v>
      </c>
      <c r="B85" s="108" t="s">
        <v>321</v>
      </c>
      <c r="C85" s="104"/>
      <c r="D85" s="278">
        <f>D86</f>
        <v>24336</v>
      </c>
      <c r="E85" s="278">
        <f>E86</f>
        <v>24336</v>
      </c>
    </row>
    <row r="86" spans="1:5" ht="46.5">
      <c r="A86" s="93" t="s">
        <v>58</v>
      </c>
      <c r="B86" s="108" t="s">
        <v>321</v>
      </c>
      <c r="C86" s="109">
        <v>100</v>
      </c>
      <c r="D86" s="278">
        <f>'Ведомственная 19-20'!G332</f>
        <v>24336</v>
      </c>
      <c r="E86" s="278">
        <f>'Ведомственная 19-20'!H332</f>
        <v>24336</v>
      </c>
    </row>
    <row r="87" spans="1:5" ht="46.5">
      <c r="A87" s="186" t="s">
        <v>449</v>
      </c>
      <c r="B87" s="90" t="s">
        <v>584</v>
      </c>
      <c r="C87" s="105"/>
      <c r="D87" s="274">
        <f>D88+D95+D104+D108+D111</f>
        <v>167744949</v>
      </c>
      <c r="E87" s="274">
        <f>E88+E95+E104+E108+E111</f>
        <v>182706328</v>
      </c>
    </row>
    <row r="88" spans="1:5" ht="15">
      <c r="A88" s="103" t="s">
        <v>304</v>
      </c>
      <c r="B88" s="90" t="s">
        <v>628</v>
      </c>
      <c r="C88" s="105"/>
      <c r="D88" s="274">
        <f>D89+D91+D93</f>
        <v>9553108</v>
      </c>
      <c r="E88" s="274">
        <f>E89+E91+E93</f>
        <v>9553108</v>
      </c>
    </row>
    <row r="89" spans="1:5" ht="15">
      <c r="A89" s="85" t="s">
        <v>44</v>
      </c>
      <c r="B89" s="106" t="s">
        <v>322</v>
      </c>
      <c r="C89" s="105"/>
      <c r="D89" s="274">
        <f>D90</f>
        <v>356931</v>
      </c>
      <c r="E89" s="274">
        <f>E90</f>
        <v>356931</v>
      </c>
    </row>
    <row r="90" spans="1:5" ht="15">
      <c r="A90" s="93" t="s">
        <v>359</v>
      </c>
      <c r="B90" s="108" t="s">
        <v>322</v>
      </c>
      <c r="C90" s="109">
        <v>300</v>
      </c>
      <c r="D90" s="278">
        <f>'Ведомственная 19-20'!G346</f>
        <v>356931</v>
      </c>
      <c r="E90" s="278">
        <f>'Ведомственная 19-20'!H346</f>
        <v>356931</v>
      </c>
    </row>
    <row r="91" spans="1:5" ht="78">
      <c r="A91" s="262" t="s">
        <v>282</v>
      </c>
      <c r="B91" s="106" t="s">
        <v>305</v>
      </c>
      <c r="C91" s="105"/>
      <c r="D91" s="274">
        <f>D92</f>
        <v>3981213</v>
      </c>
      <c r="E91" s="274">
        <f>E92</f>
        <v>3981213</v>
      </c>
    </row>
    <row r="92" spans="1:5" ht="30.75">
      <c r="A92" s="93" t="s">
        <v>59</v>
      </c>
      <c r="B92" s="108" t="s">
        <v>305</v>
      </c>
      <c r="C92" s="109">
        <v>600</v>
      </c>
      <c r="D92" s="278">
        <f>'Ведомственная 19-20'!G286</f>
        <v>3981213</v>
      </c>
      <c r="E92" s="278">
        <f>'Ведомственная 19-20'!H286</f>
        <v>3981213</v>
      </c>
    </row>
    <row r="93" spans="1:5" ht="30.75">
      <c r="A93" s="85" t="s">
        <v>219</v>
      </c>
      <c r="B93" s="189" t="s">
        <v>306</v>
      </c>
      <c r="C93" s="105"/>
      <c r="D93" s="274">
        <f>D94</f>
        <v>5214964</v>
      </c>
      <c r="E93" s="274">
        <f>E94</f>
        <v>5214964</v>
      </c>
    </row>
    <row r="94" spans="1:5" ht="30.75">
      <c r="A94" s="93" t="s">
        <v>59</v>
      </c>
      <c r="B94" s="162" t="s">
        <v>306</v>
      </c>
      <c r="C94" s="109">
        <v>600</v>
      </c>
      <c r="D94" s="278">
        <f>'Ведомственная 19-20'!G288</f>
        <v>5214964</v>
      </c>
      <c r="E94" s="278">
        <f>'Ведомственная 19-20'!H288</f>
        <v>5214964</v>
      </c>
    </row>
    <row r="95" spans="1:5" ht="15">
      <c r="A95" s="103" t="s">
        <v>307</v>
      </c>
      <c r="B95" s="189" t="s">
        <v>629</v>
      </c>
      <c r="C95" s="109"/>
      <c r="D95" s="274">
        <f>D96+D98+D100+D102</f>
        <v>145779815</v>
      </c>
      <c r="E95" s="274">
        <f>E96+E98+E100+E102</f>
        <v>160741194</v>
      </c>
    </row>
    <row r="96" spans="1:5" ht="78">
      <c r="A96" s="262" t="s">
        <v>206</v>
      </c>
      <c r="B96" s="106" t="s">
        <v>308</v>
      </c>
      <c r="C96" s="105"/>
      <c r="D96" s="274">
        <f>D97</f>
        <v>118595641</v>
      </c>
      <c r="E96" s="274">
        <f>E97</f>
        <v>133557020</v>
      </c>
    </row>
    <row r="97" spans="1:5" ht="30.75">
      <c r="A97" s="93" t="s">
        <v>59</v>
      </c>
      <c r="B97" s="108" t="s">
        <v>308</v>
      </c>
      <c r="C97" s="109">
        <v>600</v>
      </c>
      <c r="D97" s="278">
        <f>'Ведомственная 19-20'!G294</f>
        <v>118595641</v>
      </c>
      <c r="E97" s="278">
        <f>'Ведомственная 19-20'!H294</f>
        <v>133557020</v>
      </c>
    </row>
    <row r="98" spans="1:5" ht="15">
      <c r="A98" s="85" t="s">
        <v>222</v>
      </c>
      <c r="B98" s="106" t="s">
        <v>309</v>
      </c>
      <c r="C98" s="105"/>
      <c r="D98" s="274">
        <f>D99</f>
        <v>1050658</v>
      </c>
      <c r="E98" s="274">
        <f>E99</f>
        <v>1050658</v>
      </c>
    </row>
    <row r="99" spans="1:5" ht="30.75">
      <c r="A99" s="93" t="s">
        <v>59</v>
      </c>
      <c r="B99" s="108" t="s">
        <v>309</v>
      </c>
      <c r="C99" s="109">
        <v>600</v>
      </c>
      <c r="D99" s="278">
        <f>'Ведомственная 19-20'!G296</f>
        <v>1050658</v>
      </c>
      <c r="E99" s="278">
        <f>'Ведомственная 19-20'!H296</f>
        <v>1050658</v>
      </c>
    </row>
    <row r="100" spans="1:5" ht="30.75">
      <c r="A100" s="85" t="s">
        <v>219</v>
      </c>
      <c r="B100" s="189" t="s">
        <v>310</v>
      </c>
      <c r="C100" s="105"/>
      <c r="D100" s="274">
        <f>D101</f>
        <v>26063516</v>
      </c>
      <c r="E100" s="274">
        <f>E101</f>
        <v>26063516</v>
      </c>
    </row>
    <row r="101" spans="1:5" ht="30.75">
      <c r="A101" s="93" t="s">
        <v>59</v>
      </c>
      <c r="B101" s="162" t="s">
        <v>310</v>
      </c>
      <c r="C101" s="109">
        <v>600</v>
      </c>
      <c r="D101" s="278">
        <f>'Ведомственная 19-20'!G298</f>
        <v>26063516</v>
      </c>
      <c r="E101" s="278">
        <f>'Ведомственная 19-20'!H298</f>
        <v>26063516</v>
      </c>
    </row>
    <row r="102" spans="1:5" ht="15">
      <c r="A102" s="85" t="s">
        <v>5</v>
      </c>
      <c r="B102" s="87" t="s">
        <v>6</v>
      </c>
      <c r="C102" s="98"/>
      <c r="D102" s="274">
        <f>D103</f>
        <v>70000</v>
      </c>
      <c r="E102" s="274">
        <f>E103</f>
        <v>70000</v>
      </c>
    </row>
    <row r="103" spans="1:5" ht="30.75">
      <c r="A103" s="93" t="s">
        <v>59</v>
      </c>
      <c r="B103" s="84" t="s">
        <v>6</v>
      </c>
      <c r="C103" s="94">
        <v>600</v>
      </c>
      <c r="D103" s="278">
        <f>'Ведомственная 19-20'!G300</f>
        <v>70000</v>
      </c>
      <c r="E103" s="278">
        <f>'Ведомственная 19-20'!H300</f>
        <v>70000</v>
      </c>
    </row>
    <row r="104" spans="1:5" ht="30.75">
      <c r="A104" s="103" t="s">
        <v>311</v>
      </c>
      <c r="B104" s="106" t="s">
        <v>644</v>
      </c>
      <c r="C104" s="109"/>
      <c r="D104" s="278">
        <f>D105</f>
        <v>8435385</v>
      </c>
      <c r="E104" s="278">
        <f>E105</f>
        <v>8435385</v>
      </c>
    </row>
    <row r="105" spans="1:5" ht="62.25">
      <c r="A105" s="262" t="s">
        <v>31</v>
      </c>
      <c r="B105" s="106" t="s">
        <v>312</v>
      </c>
      <c r="C105" s="105"/>
      <c r="D105" s="274">
        <f>D106+D107</f>
        <v>8435385</v>
      </c>
      <c r="E105" s="274">
        <f>E106+E107</f>
        <v>8435385</v>
      </c>
    </row>
    <row r="106" spans="1:5" ht="18" customHeight="1">
      <c r="A106" s="93" t="s">
        <v>212</v>
      </c>
      <c r="B106" s="108" t="s">
        <v>312</v>
      </c>
      <c r="C106" s="109">
        <v>200</v>
      </c>
      <c r="D106" s="278">
        <f>'Ведомственная 19-20'!G339</f>
        <v>1500</v>
      </c>
      <c r="E106" s="278">
        <f>'Ведомственная 19-20'!H339</f>
        <v>1500</v>
      </c>
    </row>
    <row r="107" spans="1:5" ht="15">
      <c r="A107" s="93" t="s">
        <v>359</v>
      </c>
      <c r="B107" s="108" t="s">
        <v>312</v>
      </c>
      <c r="C107" s="109">
        <v>300</v>
      </c>
      <c r="D107" s="278">
        <f>'Ведомственная 19-20'!G340</f>
        <v>8433885</v>
      </c>
      <c r="E107" s="278">
        <f>'Ведомственная 19-20'!H340</f>
        <v>8433885</v>
      </c>
    </row>
    <row r="108" spans="1:5" ht="15">
      <c r="A108" s="103" t="s">
        <v>313</v>
      </c>
      <c r="B108" s="106" t="s">
        <v>630</v>
      </c>
      <c r="C108" s="109"/>
      <c r="D108" s="274">
        <f>D109</f>
        <v>2159451</v>
      </c>
      <c r="E108" s="274">
        <f>E109</f>
        <v>2159451</v>
      </c>
    </row>
    <row r="109" spans="1:5" ht="46.5">
      <c r="A109" s="103" t="s">
        <v>656</v>
      </c>
      <c r="B109" s="106" t="s">
        <v>15</v>
      </c>
      <c r="C109" s="109"/>
      <c r="D109" s="274">
        <f>D110</f>
        <v>2159451</v>
      </c>
      <c r="E109" s="274">
        <f>E110</f>
        <v>2159451</v>
      </c>
    </row>
    <row r="110" spans="1:5" ht="30.75">
      <c r="A110" s="93" t="s">
        <v>59</v>
      </c>
      <c r="B110" s="108" t="s">
        <v>15</v>
      </c>
      <c r="C110" s="109">
        <v>600</v>
      </c>
      <c r="D110" s="278">
        <f>'Ведомственная 19-20'!G303</f>
        <v>2159451</v>
      </c>
      <c r="E110" s="278">
        <f>'Ведомственная 19-20'!H303</f>
        <v>2159451</v>
      </c>
    </row>
    <row r="111" spans="1:5" ht="15">
      <c r="A111" s="103" t="s">
        <v>314</v>
      </c>
      <c r="B111" s="106" t="s">
        <v>631</v>
      </c>
      <c r="C111" s="109"/>
      <c r="D111" s="274">
        <f>D112</f>
        <v>1817190</v>
      </c>
      <c r="E111" s="274">
        <f>E112</f>
        <v>1817190</v>
      </c>
    </row>
    <row r="112" spans="1:5" ht="30.75">
      <c r="A112" s="103" t="s">
        <v>315</v>
      </c>
      <c r="B112" s="90" t="s">
        <v>316</v>
      </c>
      <c r="C112" s="105"/>
      <c r="D112" s="274">
        <f>D113</f>
        <v>1817190</v>
      </c>
      <c r="E112" s="274">
        <f>E113</f>
        <v>1817190</v>
      </c>
    </row>
    <row r="113" spans="1:5" ht="30.75">
      <c r="A113" s="93" t="s">
        <v>59</v>
      </c>
      <c r="B113" s="92" t="s">
        <v>316</v>
      </c>
      <c r="C113" s="104">
        <v>600</v>
      </c>
      <c r="D113" s="278">
        <f>'Ведомственная 19-20'!G306</f>
        <v>1817190</v>
      </c>
      <c r="E113" s="278">
        <f>'Ведомственная 19-20'!H306</f>
        <v>1817190</v>
      </c>
    </row>
    <row r="114" spans="1:5" ht="46.5">
      <c r="A114" s="205" t="s">
        <v>450</v>
      </c>
      <c r="B114" s="90" t="s">
        <v>591</v>
      </c>
      <c r="C114" s="105"/>
      <c r="D114" s="274">
        <f>D115</f>
        <v>3774489</v>
      </c>
      <c r="E114" s="274">
        <f>E115</f>
        <v>3774489</v>
      </c>
    </row>
    <row r="115" spans="1:5" ht="30.75">
      <c r="A115" s="205" t="s">
        <v>317</v>
      </c>
      <c r="B115" s="90" t="s">
        <v>632</v>
      </c>
      <c r="C115" s="105"/>
      <c r="D115" s="274">
        <f>D116</f>
        <v>3774489</v>
      </c>
      <c r="E115" s="274">
        <f>E116</f>
        <v>3774489</v>
      </c>
    </row>
    <row r="116" spans="1:5" ht="15">
      <c r="A116" s="93" t="s">
        <v>219</v>
      </c>
      <c r="B116" s="189" t="s">
        <v>318</v>
      </c>
      <c r="C116" s="105"/>
      <c r="D116" s="274">
        <f>D117+D118</f>
        <v>3774489</v>
      </c>
      <c r="E116" s="274">
        <f>E117+E118</f>
        <v>3774489</v>
      </c>
    </row>
    <row r="117" spans="1:5" ht="46.5">
      <c r="A117" s="93" t="s">
        <v>58</v>
      </c>
      <c r="B117" s="162" t="s">
        <v>318</v>
      </c>
      <c r="C117" s="109">
        <v>100</v>
      </c>
      <c r="D117" s="278">
        <f>'Ведомственная 19-20'!G312</f>
        <v>3658570</v>
      </c>
      <c r="E117" s="278">
        <f>'Ведомственная 19-20'!H312</f>
        <v>3658570</v>
      </c>
    </row>
    <row r="118" spans="1:5" ht="23.25" customHeight="1">
      <c r="A118" s="93" t="s">
        <v>212</v>
      </c>
      <c r="B118" s="162" t="s">
        <v>318</v>
      </c>
      <c r="C118" s="109">
        <v>200</v>
      </c>
      <c r="D118" s="278">
        <f>'Ведомственная 19-20'!G313</f>
        <v>115919</v>
      </c>
      <c r="E118" s="278">
        <f>'Ведомственная 19-20'!H313</f>
        <v>115919</v>
      </c>
    </row>
    <row r="119" spans="1:5" ht="30.75">
      <c r="A119" s="85" t="s">
        <v>432</v>
      </c>
      <c r="B119" s="95" t="s">
        <v>566</v>
      </c>
      <c r="C119" s="105"/>
      <c r="D119" s="274">
        <f>D120</f>
        <v>180000</v>
      </c>
      <c r="E119" s="274">
        <f>E120</f>
        <v>180000</v>
      </c>
    </row>
    <row r="120" spans="1:5" ht="51.75" customHeight="1">
      <c r="A120" s="85" t="s">
        <v>433</v>
      </c>
      <c r="B120" s="90" t="s">
        <v>604</v>
      </c>
      <c r="C120" s="105"/>
      <c r="D120" s="274">
        <f>D121</f>
        <v>180000</v>
      </c>
      <c r="E120" s="274">
        <f>E121</f>
        <v>180000</v>
      </c>
    </row>
    <row r="121" spans="1:5" ht="46.5">
      <c r="A121" s="85" t="s">
        <v>165</v>
      </c>
      <c r="B121" s="90" t="s">
        <v>610</v>
      </c>
      <c r="C121" s="105"/>
      <c r="D121" s="274">
        <f>D122+D124</f>
        <v>180000</v>
      </c>
      <c r="E121" s="274">
        <f>E122+E124</f>
        <v>180000</v>
      </c>
    </row>
    <row r="122" spans="1:5" ht="15">
      <c r="A122" s="93" t="s">
        <v>394</v>
      </c>
      <c r="B122" s="92" t="s">
        <v>395</v>
      </c>
      <c r="C122" s="104"/>
      <c r="D122" s="278">
        <f>D123</f>
        <v>30000</v>
      </c>
      <c r="E122" s="278">
        <f>E123</f>
        <v>30000</v>
      </c>
    </row>
    <row r="123" spans="1:5" ht="21.75" customHeight="1">
      <c r="A123" s="93" t="s">
        <v>212</v>
      </c>
      <c r="B123" s="92" t="s">
        <v>395</v>
      </c>
      <c r="C123" s="104">
        <v>200</v>
      </c>
      <c r="D123" s="278">
        <f>'Ведомственная 19-20'!G67</f>
        <v>30000</v>
      </c>
      <c r="E123" s="278">
        <f>'Ведомственная 19-20'!H67</f>
        <v>30000</v>
      </c>
    </row>
    <row r="124" spans="1:5" ht="15">
      <c r="A124" s="93" t="s">
        <v>166</v>
      </c>
      <c r="B124" s="92" t="s">
        <v>167</v>
      </c>
      <c r="C124" s="104"/>
      <c r="D124" s="278">
        <f>D125</f>
        <v>150000</v>
      </c>
      <c r="E124" s="278">
        <f>E125</f>
        <v>150000</v>
      </c>
    </row>
    <row r="125" spans="1:5" ht="21.75" customHeight="1">
      <c r="A125" s="93" t="s">
        <v>212</v>
      </c>
      <c r="B125" s="92" t="s">
        <v>167</v>
      </c>
      <c r="C125" s="104">
        <v>200</v>
      </c>
      <c r="D125" s="278">
        <f>'Ведомственная 19-20'!G69</f>
        <v>150000</v>
      </c>
      <c r="E125" s="278">
        <f>'Ведомственная 19-20'!H69</f>
        <v>150000</v>
      </c>
    </row>
    <row r="126" spans="1:5" ht="48.75" customHeight="1">
      <c r="A126" s="128" t="s">
        <v>666</v>
      </c>
      <c r="B126" s="95" t="s">
        <v>670</v>
      </c>
      <c r="C126" s="104"/>
      <c r="D126" s="274">
        <f aca="true" t="shared" si="1" ref="D126:E129">D127</f>
        <v>100000</v>
      </c>
      <c r="E126" s="274">
        <f t="shared" si="1"/>
        <v>0</v>
      </c>
    </row>
    <row r="127" spans="1:5" ht="66.75" customHeight="1">
      <c r="A127" s="128" t="s">
        <v>667</v>
      </c>
      <c r="B127" s="95" t="s">
        <v>671</v>
      </c>
      <c r="C127" s="104"/>
      <c r="D127" s="274">
        <f t="shared" si="1"/>
        <v>100000</v>
      </c>
      <c r="E127" s="274">
        <f t="shared" si="1"/>
        <v>0</v>
      </c>
    </row>
    <row r="128" spans="1:5" ht="36" customHeight="1">
      <c r="A128" s="128" t="s">
        <v>665</v>
      </c>
      <c r="B128" s="95" t="s">
        <v>672</v>
      </c>
      <c r="C128" s="104"/>
      <c r="D128" s="274">
        <f t="shared" si="1"/>
        <v>100000</v>
      </c>
      <c r="E128" s="274">
        <f t="shared" si="1"/>
        <v>0</v>
      </c>
    </row>
    <row r="129" spans="1:5" ht="52.5" customHeight="1">
      <c r="A129" s="128" t="s">
        <v>669</v>
      </c>
      <c r="B129" s="95" t="s">
        <v>674</v>
      </c>
      <c r="C129" s="130"/>
      <c r="D129" s="274">
        <f t="shared" si="1"/>
        <v>100000</v>
      </c>
      <c r="E129" s="274">
        <f t="shared" si="1"/>
        <v>0</v>
      </c>
    </row>
    <row r="130" spans="1:5" ht="21.75" customHeight="1">
      <c r="A130" s="102" t="s">
        <v>358</v>
      </c>
      <c r="B130" s="115" t="s">
        <v>674</v>
      </c>
      <c r="C130" s="129" t="s">
        <v>668</v>
      </c>
      <c r="D130" s="278">
        <f>'Ведомственная 19-20'!G170</f>
        <v>100000</v>
      </c>
      <c r="E130" s="278">
        <f>'Ведомственная 19-20'!H170</f>
        <v>0</v>
      </c>
    </row>
    <row r="131" spans="1:5" ht="46.5">
      <c r="A131" s="205" t="s">
        <v>514</v>
      </c>
      <c r="B131" s="95" t="s">
        <v>577</v>
      </c>
      <c r="C131" s="105"/>
      <c r="D131" s="274">
        <f>D132+D140+D147</f>
        <v>1972000</v>
      </c>
      <c r="E131" s="274">
        <f>E132+E140+E147</f>
        <v>1972000</v>
      </c>
    </row>
    <row r="132" spans="1:5" ht="62.25">
      <c r="A132" s="85" t="s">
        <v>452</v>
      </c>
      <c r="B132" s="106" t="s">
        <v>590</v>
      </c>
      <c r="C132" s="105"/>
      <c r="D132" s="274">
        <f>D133+D137</f>
        <v>137000</v>
      </c>
      <c r="E132" s="274">
        <f>E133+E137</f>
        <v>137000</v>
      </c>
    </row>
    <row r="133" spans="1:5" ht="30.75">
      <c r="A133" s="103" t="s">
        <v>265</v>
      </c>
      <c r="B133" s="106" t="s">
        <v>633</v>
      </c>
      <c r="C133" s="105"/>
      <c r="D133" s="274">
        <f>D134</f>
        <v>85000</v>
      </c>
      <c r="E133" s="274">
        <f>E134</f>
        <v>85000</v>
      </c>
    </row>
    <row r="134" spans="1:5" ht="15">
      <c r="A134" s="93" t="s">
        <v>25</v>
      </c>
      <c r="B134" s="108" t="s">
        <v>266</v>
      </c>
      <c r="C134" s="104"/>
      <c r="D134" s="278">
        <f>D135+D136</f>
        <v>85000</v>
      </c>
      <c r="E134" s="278">
        <f>E135+E136</f>
        <v>85000</v>
      </c>
    </row>
    <row r="135" spans="1:5" ht="18.75" customHeight="1">
      <c r="A135" s="93" t="s">
        <v>212</v>
      </c>
      <c r="B135" s="108" t="s">
        <v>266</v>
      </c>
      <c r="C135" s="109">
        <v>200</v>
      </c>
      <c r="D135" s="278">
        <f>'Ведомственная 19-20'!G177</f>
        <v>50000</v>
      </c>
      <c r="E135" s="278">
        <f>'Ведомственная 19-20'!H177</f>
        <v>50000</v>
      </c>
    </row>
    <row r="136" spans="1:5" ht="15">
      <c r="A136" s="93" t="s">
        <v>359</v>
      </c>
      <c r="B136" s="108" t="s">
        <v>266</v>
      </c>
      <c r="C136" s="94">
        <v>300</v>
      </c>
      <c r="D136" s="278">
        <f>'Ведомственная 19-20'!G178</f>
        <v>35000</v>
      </c>
      <c r="E136" s="278">
        <f>'Ведомственная 19-20'!H178</f>
        <v>35000</v>
      </c>
    </row>
    <row r="137" spans="1:5" ht="46.5">
      <c r="A137" s="103" t="s">
        <v>502</v>
      </c>
      <c r="B137" s="106" t="s">
        <v>634</v>
      </c>
      <c r="C137" s="94"/>
      <c r="D137" s="274">
        <f>D138</f>
        <v>52000</v>
      </c>
      <c r="E137" s="274">
        <f>E138</f>
        <v>52000</v>
      </c>
    </row>
    <row r="138" spans="1:5" ht="15">
      <c r="A138" s="93" t="s">
        <v>25</v>
      </c>
      <c r="B138" s="108" t="s">
        <v>267</v>
      </c>
      <c r="C138" s="94"/>
      <c r="D138" s="278">
        <f>D139</f>
        <v>52000</v>
      </c>
      <c r="E138" s="278">
        <f>E139</f>
        <v>52000</v>
      </c>
    </row>
    <row r="139" spans="1:5" ht="18.75" customHeight="1">
      <c r="A139" s="93" t="s">
        <v>212</v>
      </c>
      <c r="B139" s="108" t="s">
        <v>267</v>
      </c>
      <c r="C139" s="94">
        <v>200</v>
      </c>
      <c r="D139" s="278">
        <f>'Ведомственная 19-20'!G181</f>
        <v>52000</v>
      </c>
      <c r="E139" s="278">
        <f>'Ведомственная 19-20'!H181</f>
        <v>52000</v>
      </c>
    </row>
    <row r="140" spans="1:5" ht="78">
      <c r="A140" s="85" t="s">
        <v>467</v>
      </c>
      <c r="B140" s="90" t="s">
        <v>580</v>
      </c>
      <c r="C140" s="105"/>
      <c r="D140" s="274">
        <f>D141+D144</f>
        <v>204200</v>
      </c>
      <c r="E140" s="274">
        <f>E141+E144</f>
        <v>204200</v>
      </c>
    </row>
    <row r="141" spans="1:5" ht="46.5">
      <c r="A141" s="103" t="s">
        <v>503</v>
      </c>
      <c r="B141" s="90" t="s">
        <v>647</v>
      </c>
      <c r="C141" s="105"/>
      <c r="D141" s="274">
        <f>D142</f>
        <v>194200</v>
      </c>
      <c r="E141" s="274">
        <f>E142</f>
        <v>194200</v>
      </c>
    </row>
    <row r="142" spans="1:5" ht="46.5">
      <c r="A142" s="93" t="s">
        <v>333</v>
      </c>
      <c r="B142" s="92" t="s">
        <v>289</v>
      </c>
      <c r="C142" s="104"/>
      <c r="D142" s="278">
        <f>D143</f>
        <v>194200</v>
      </c>
      <c r="E142" s="278">
        <f>E143</f>
        <v>194200</v>
      </c>
    </row>
    <row r="143" spans="1:5" ht="19.5" customHeight="1">
      <c r="A143" s="93" t="s">
        <v>212</v>
      </c>
      <c r="B143" s="92" t="s">
        <v>289</v>
      </c>
      <c r="C143" s="109">
        <v>200</v>
      </c>
      <c r="D143" s="278">
        <f>'Ведомственная 19-20'!G227</f>
        <v>194200</v>
      </c>
      <c r="E143" s="278">
        <f>'Ведомственная 19-20'!H227</f>
        <v>194200</v>
      </c>
    </row>
    <row r="144" spans="1:5" ht="38.25" customHeight="1">
      <c r="A144" s="103" t="s">
        <v>528</v>
      </c>
      <c r="B144" s="90" t="s">
        <v>648</v>
      </c>
      <c r="C144" s="105"/>
      <c r="D144" s="274">
        <f>D145</f>
        <v>10000</v>
      </c>
      <c r="E144" s="274">
        <f>E145</f>
        <v>10000</v>
      </c>
    </row>
    <row r="145" spans="1:5" ht="54" customHeight="1">
      <c r="A145" s="93" t="s">
        <v>333</v>
      </c>
      <c r="B145" s="92" t="s">
        <v>527</v>
      </c>
      <c r="C145" s="104"/>
      <c r="D145" s="278">
        <f>D146</f>
        <v>10000</v>
      </c>
      <c r="E145" s="278">
        <f>E146</f>
        <v>10000</v>
      </c>
    </row>
    <row r="146" spans="1:5" ht="19.5" customHeight="1">
      <c r="A146" s="93" t="s">
        <v>212</v>
      </c>
      <c r="B146" s="92" t="s">
        <v>527</v>
      </c>
      <c r="C146" s="94">
        <v>200</v>
      </c>
      <c r="D146" s="278">
        <f>'Ведомственная 19-20'!G230</f>
        <v>10000</v>
      </c>
      <c r="E146" s="278">
        <f>'Ведомственная 19-20'!H230</f>
        <v>10000</v>
      </c>
    </row>
    <row r="147" spans="1:5" ht="62.25">
      <c r="A147" s="205" t="s">
        <v>453</v>
      </c>
      <c r="B147" s="90" t="s">
        <v>589</v>
      </c>
      <c r="C147" s="105"/>
      <c r="D147" s="274">
        <f>D148</f>
        <v>1630800</v>
      </c>
      <c r="E147" s="274">
        <f>E148</f>
        <v>1630800</v>
      </c>
    </row>
    <row r="148" spans="1:5" ht="30.75">
      <c r="A148" s="85" t="s">
        <v>268</v>
      </c>
      <c r="B148" s="90" t="s">
        <v>635</v>
      </c>
      <c r="C148" s="105"/>
      <c r="D148" s="274">
        <f>D150+D151+D153</f>
        <v>1630800</v>
      </c>
      <c r="E148" s="274">
        <f>E150+E151+E153</f>
        <v>1630800</v>
      </c>
    </row>
    <row r="149" spans="1:5" ht="18.75" customHeight="1">
      <c r="A149" s="85" t="s">
        <v>219</v>
      </c>
      <c r="B149" s="90" t="s">
        <v>281</v>
      </c>
      <c r="C149" s="98"/>
      <c r="D149" s="274">
        <f>D150</f>
        <v>1000000</v>
      </c>
      <c r="E149" s="274">
        <f>E150</f>
        <v>1000000</v>
      </c>
    </row>
    <row r="150" spans="1:5" ht="30.75">
      <c r="A150" s="93" t="s">
        <v>59</v>
      </c>
      <c r="B150" s="92" t="s">
        <v>281</v>
      </c>
      <c r="C150" s="94">
        <v>600</v>
      </c>
      <c r="D150" s="278">
        <f>'Ведомственная 19-20'!G319</f>
        <v>1000000</v>
      </c>
      <c r="E150" s="278">
        <f>'Ведомственная 19-20'!H319</f>
        <v>1000000</v>
      </c>
    </row>
    <row r="151" spans="1:5" ht="15">
      <c r="A151" s="85" t="s">
        <v>284</v>
      </c>
      <c r="B151" s="189" t="s">
        <v>270</v>
      </c>
      <c r="C151" s="104"/>
      <c r="D151" s="274">
        <f>D152</f>
        <v>30000</v>
      </c>
      <c r="E151" s="274">
        <f>E152</f>
        <v>30000</v>
      </c>
    </row>
    <row r="152" spans="1:5" ht="18.75" customHeight="1">
      <c r="A152" s="93" t="s">
        <v>212</v>
      </c>
      <c r="B152" s="162" t="s">
        <v>270</v>
      </c>
      <c r="C152" s="263">
        <v>200</v>
      </c>
      <c r="D152" s="278">
        <f>'Ведомственная 19-20'!G185</f>
        <v>30000</v>
      </c>
      <c r="E152" s="278">
        <f>'Ведомственная 19-20'!H185</f>
        <v>30000</v>
      </c>
    </row>
    <row r="153" spans="1:5" ht="15">
      <c r="A153" s="85" t="s">
        <v>269</v>
      </c>
      <c r="B153" s="90" t="s">
        <v>271</v>
      </c>
      <c r="C153" s="263"/>
      <c r="D153" s="274">
        <f>D154+D155</f>
        <v>600800</v>
      </c>
      <c r="E153" s="274">
        <f>E154+E155</f>
        <v>600800</v>
      </c>
    </row>
    <row r="154" spans="1:5" ht="15">
      <c r="A154" s="93" t="s">
        <v>359</v>
      </c>
      <c r="B154" s="92" t="s">
        <v>271</v>
      </c>
      <c r="C154" s="109">
        <v>300</v>
      </c>
      <c r="D154" s="278">
        <f>'Ведомственная 19-20'!G187</f>
        <v>337890</v>
      </c>
      <c r="E154" s="278">
        <f>'Ведомственная 19-20'!H187</f>
        <v>337890</v>
      </c>
    </row>
    <row r="155" spans="1:5" ht="30.75">
      <c r="A155" s="93" t="s">
        <v>59</v>
      </c>
      <c r="B155" s="92" t="s">
        <v>271</v>
      </c>
      <c r="C155" s="104">
        <v>600</v>
      </c>
      <c r="D155" s="278">
        <f>'Ведомственная 19-20'!G321</f>
        <v>262910</v>
      </c>
      <c r="E155" s="278">
        <f>'Ведомственная 19-20'!H321</f>
        <v>262910</v>
      </c>
    </row>
    <row r="156" spans="1:5" ht="30.75">
      <c r="A156" s="85" t="s">
        <v>434</v>
      </c>
      <c r="B156" s="121" t="s">
        <v>567</v>
      </c>
      <c r="C156" s="107"/>
      <c r="D156" s="274">
        <f aca="true" t="shared" si="2" ref="D156:E159">D157</f>
        <v>25000</v>
      </c>
      <c r="E156" s="274">
        <f t="shared" si="2"/>
        <v>25000</v>
      </c>
    </row>
    <row r="157" spans="1:5" ht="46.5">
      <c r="A157" s="85" t="s">
        <v>435</v>
      </c>
      <c r="B157" s="106" t="s">
        <v>603</v>
      </c>
      <c r="C157" s="107"/>
      <c r="D157" s="274">
        <f t="shared" si="2"/>
        <v>25000</v>
      </c>
      <c r="E157" s="274">
        <f t="shared" si="2"/>
        <v>25000</v>
      </c>
    </row>
    <row r="158" spans="1:5" ht="46.5">
      <c r="A158" s="96" t="s">
        <v>38</v>
      </c>
      <c r="B158" s="106" t="s">
        <v>611</v>
      </c>
      <c r="C158" s="107"/>
      <c r="D158" s="274">
        <f t="shared" si="2"/>
        <v>25000</v>
      </c>
      <c r="E158" s="274">
        <f t="shared" si="2"/>
        <v>25000</v>
      </c>
    </row>
    <row r="159" spans="1:5" ht="15">
      <c r="A159" s="93" t="s">
        <v>249</v>
      </c>
      <c r="B159" s="108" t="s">
        <v>250</v>
      </c>
      <c r="C159" s="109"/>
      <c r="D159" s="278">
        <f t="shared" si="2"/>
        <v>25000</v>
      </c>
      <c r="E159" s="278">
        <f t="shared" si="2"/>
        <v>25000</v>
      </c>
    </row>
    <row r="160" spans="1:5" ht="24.75" customHeight="1">
      <c r="A160" s="93" t="s">
        <v>212</v>
      </c>
      <c r="B160" s="108" t="s">
        <v>250</v>
      </c>
      <c r="C160" s="109">
        <v>200</v>
      </c>
      <c r="D160" s="278">
        <f>'Ведомственная 19-20'!G74</f>
        <v>25000</v>
      </c>
      <c r="E160" s="278">
        <f>'Ведомственная 19-20'!H74</f>
        <v>25000</v>
      </c>
    </row>
    <row r="161" spans="1:5" ht="30.75">
      <c r="A161" s="186" t="s">
        <v>436</v>
      </c>
      <c r="B161" s="95" t="s">
        <v>568</v>
      </c>
      <c r="C161" s="105"/>
      <c r="D161" s="274">
        <f aca="true" t="shared" si="3" ref="D161:E163">D162</f>
        <v>287302</v>
      </c>
      <c r="E161" s="274">
        <f t="shared" si="3"/>
        <v>287302</v>
      </c>
    </row>
    <row r="162" spans="1:5" ht="62.25">
      <c r="A162" s="186" t="s">
        <v>515</v>
      </c>
      <c r="B162" s="90" t="s">
        <v>602</v>
      </c>
      <c r="C162" s="105"/>
      <c r="D162" s="274">
        <f t="shared" si="3"/>
        <v>287302</v>
      </c>
      <c r="E162" s="274">
        <f t="shared" si="3"/>
        <v>287302</v>
      </c>
    </row>
    <row r="163" spans="1:5" ht="30.75">
      <c r="A163" s="103" t="s">
        <v>251</v>
      </c>
      <c r="B163" s="90" t="s">
        <v>612</v>
      </c>
      <c r="C163" s="105"/>
      <c r="D163" s="274">
        <f t="shared" si="3"/>
        <v>287302</v>
      </c>
      <c r="E163" s="274">
        <f t="shared" si="3"/>
        <v>287302</v>
      </c>
    </row>
    <row r="164" spans="1:5" ht="15">
      <c r="A164" s="261" t="s">
        <v>2</v>
      </c>
      <c r="B164" s="108" t="s">
        <v>252</v>
      </c>
      <c r="C164" s="104"/>
      <c r="D164" s="278">
        <f>D165+D166</f>
        <v>287302</v>
      </c>
      <c r="E164" s="278">
        <f>E165+E166</f>
        <v>287302</v>
      </c>
    </row>
    <row r="165" spans="1:5" ht="46.5">
      <c r="A165" s="93" t="s">
        <v>58</v>
      </c>
      <c r="B165" s="108" t="s">
        <v>252</v>
      </c>
      <c r="C165" s="109">
        <v>100</v>
      </c>
      <c r="D165" s="278">
        <f>'Ведомственная 19-20'!G79</f>
        <v>278316</v>
      </c>
      <c r="E165" s="278">
        <f>'Ведомственная 19-20'!H79</f>
        <v>278316</v>
      </c>
    </row>
    <row r="166" spans="1:5" ht="17.25" customHeight="1">
      <c r="A166" s="93" t="s">
        <v>212</v>
      </c>
      <c r="B166" s="108" t="s">
        <v>252</v>
      </c>
      <c r="C166" s="109">
        <v>200</v>
      </c>
      <c r="D166" s="278">
        <f>'Ведомственная 19-20'!G80</f>
        <v>8986</v>
      </c>
      <c r="E166" s="278">
        <f>'Ведомственная 19-20'!H80</f>
        <v>8986</v>
      </c>
    </row>
    <row r="167" spans="1:5" ht="46.5">
      <c r="A167" s="85" t="s">
        <v>516</v>
      </c>
      <c r="B167" s="90" t="s">
        <v>574</v>
      </c>
      <c r="C167" s="105"/>
      <c r="D167" s="274">
        <f>D168+D172</f>
        <v>5719282</v>
      </c>
      <c r="E167" s="274">
        <f>E168+E172</f>
        <v>5913995</v>
      </c>
    </row>
    <row r="168" spans="1:5" ht="62.25">
      <c r="A168" s="85" t="s">
        <v>517</v>
      </c>
      <c r="B168" s="90" t="s">
        <v>595</v>
      </c>
      <c r="C168" s="105"/>
      <c r="D168" s="274">
        <f aca="true" t="shared" si="4" ref="D168:E170">D169</f>
        <v>5594282</v>
      </c>
      <c r="E168" s="274">
        <f t="shared" si="4"/>
        <v>5788995</v>
      </c>
    </row>
    <row r="169" spans="1:5" ht="46.5">
      <c r="A169" s="103" t="s">
        <v>263</v>
      </c>
      <c r="B169" s="90" t="s">
        <v>623</v>
      </c>
      <c r="C169" s="105"/>
      <c r="D169" s="274">
        <f t="shared" si="4"/>
        <v>5594282</v>
      </c>
      <c r="E169" s="274">
        <f t="shared" si="4"/>
        <v>5788995</v>
      </c>
    </row>
    <row r="170" spans="1:5" ht="30.75">
      <c r="A170" s="85" t="s">
        <v>17</v>
      </c>
      <c r="B170" s="106" t="s">
        <v>264</v>
      </c>
      <c r="C170" s="105"/>
      <c r="D170" s="274">
        <f t="shared" si="4"/>
        <v>5594282</v>
      </c>
      <c r="E170" s="274">
        <f t="shared" si="4"/>
        <v>5788995</v>
      </c>
    </row>
    <row r="171" spans="1:5" ht="18" customHeight="1">
      <c r="A171" s="93" t="s">
        <v>212</v>
      </c>
      <c r="B171" s="108" t="s">
        <v>264</v>
      </c>
      <c r="C171" s="104">
        <v>200</v>
      </c>
      <c r="D171" s="278">
        <f>'Ведомственная 19-20'!G146</f>
        <v>5594282</v>
      </c>
      <c r="E171" s="278">
        <f>'Ведомственная 19-20'!H146</f>
        <v>5788995</v>
      </c>
    </row>
    <row r="172" spans="1:5" ht="62.25">
      <c r="A172" s="85" t="s">
        <v>447</v>
      </c>
      <c r="B172" s="121" t="s">
        <v>594</v>
      </c>
      <c r="C172" s="104"/>
      <c r="D172" s="274">
        <f aca="true" t="shared" si="5" ref="D172:E174">D173</f>
        <v>125000</v>
      </c>
      <c r="E172" s="274">
        <f t="shared" si="5"/>
        <v>125000</v>
      </c>
    </row>
    <row r="173" spans="1:5" ht="30.75">
      <c r="A173" s="85" t="s">
        <v>170</v>
      </c>
      <c r="B173" s="90" t="s">
        <v>624</v>
      </c>
      <c r="C173" s="104"/>
      <c r="D173" s="274">
        <f t="shared" si="5"/>
        <v>125000</v>
      </c>
      <c r="E173" s="274">
        <f t="shared" si="5"/>
        <v>125000</v>
      </c>
    </row>
    <row r="174" spans="1:5" ht="30.75">
      <c r="A174" s="93" t="s">
        <v>171</v>
      </c>
      <c r="B174" s="108" t="s">
        <v>172</v>
      </c>
      <c r="C174" s="104"/>
      <c r="D174" s="278">
        <f t="shared" si="5"/>
        <v>125000</v>
      </c>
      <c r="E174" s="278">
        <f t="shared" si="5"/>
        <v>125000</v>
      </c>
    </row>
    <row r="175" spans="1:5" ht="18" customHeight="1">
      <c r="A175" s="93" t="s">
        <v>212</v>
      </c>
      <c r="B175" s="108" t="s">
        <v>172</v>
      </c>
      <c r="C175" s="104">
        <v>200</v>
      </c>
      <c r="D175" s="278">
        <f>'Ведомственная 19-20'!G150</f>
        <v>125000</v>
      </c>
      <c r="E175" s="278">
        <f>'Ведомственная 19-20'!H150</f>
        <v>125000</v>
      </c>
    </row>
    <row r="176" spans="1:5" ht="30.75">
      <c r="A176" s="186" t="s">
        <v>465</v>
      </c>
      <c r="B176" s="90" t="s">
        <v>572</v>
      </c>
      <c r="C176" s="105"/>
      <c r="D176" s="274">
        <f>D177+D182</f>
        <v>312200</v>
      </c>
      <c r="E176" s="274">
        <f>E177+E182</f>
        <v>312200</v>
      </c>
    </row>
    <row r="177" spans="1:5" ht="46.5">
      <c r="A177" s="186" t="s">
        <v>466</v>
      </c>
      <c r="B177" s="90" t="s">
        <v>650</v>
      </c>
      <c r="C177" s="105"/>
      <c r="D177" s="274">
        <f>D178</f>
        <v>292200</v>
      </c>
      <c r="E177" s="274">
        <f>E178</f>
        <v>292200</v>
      </c>
    </row>
    <row r="178" spans="1:5" ht="30.75">
      <c r="A178" s="186" t="s">
        <v>278</v>
      </c>
      <c r="B178" s="90" t="s">
        <v>653</v>
      </c>
      <c r="C178" s="105"/>
      <c r="D178" s="274">
        <f>D179</f>
        <v>292200</v>
      </c>
      <c r="E178" s="274">
        <f>E179</f>
        <v>292200</v>
      </c>
    </row>
    <row r="179" spans="1:5" ht="30.75">
      <c r="A179" s="101" t="s">
        <v>397</v>
      </c>
      <c r="B179" s="108" t="s">
        <v>279</v>
      </c>
      <c r="C179" s="104"/>
      <c r="D179" s="278">
        <f>D180+D181</f>
        <v>292200</v>
      </c>
      <c r="E179" s="278">
        <f>E180+E181</f>
        <v>292200</v>
      </c>
    </row>
    <row r="180" spans="1:5" ht="46.5">
      <c r="A180" s="93" t="s">
        <v>58</v>
      </c>
      <c r="B180" s="108" t="s">
        <v>279</v>
      </c>
      <c r="C180" s="109">
        <v>100</v>
      </c>
      <c r="D180" s="278">
        <f>'Ведомственная 19-20'!G219</f>
        <v>259879</v>
      </c>
      <c r="E180" s="278">
        <f>'Ведомственная 19-20'!H219</f>
        <v>259879</v>
      </c>
    </row>
    <row r="181" spans="1:5" ht="21.75" customHeight="1">
      <c r="A181" s="93" t="s">
        <v>212</v>
      </c>
      <c r="B181" s="108" t="s">
        <v>279</v>
      </c>
      <c r="C181" s="109">
        <v>200</v>
      </c>
      <c r="D181" s="278">
        <f>'Ведомственная 19-20'!G220</f>
        <v>32321</v>
      </c>
      <c r="E181" s="278">
        <f>'Ведомственная 19-20'!H220</f>
        <v>32321</v>
      </c>
    </row>
    <row r="182" spans="1:5" ht="46.5">
      <c r="A182" s="85" t="s">
        <v>518</v>
      </c>
      <c r="B182" s="106" t="s">
        <v>598</v>
      </c>
      <c r="C182" s="107"/>
      <c r="D182" s="274">
        <f>D183+D186+D189</f>
        <v>20000</v>
      </c>
      <c r="E182" s="274">
        <f>E183+E186+E189</f>
        <v>20000</v>
      </c>
    </row>
    <row r="183" spans="1:5" ht="30.75">
      <c r="A183" s="85" t="s">
        <v>189</v>
      </c>
      <c r="B183" s="106" t="s">
        <v>618</v>
      </c>
      <c r="C183" s="107"/>
      <c r="D183" s="274">
        <f>D184</f>
        <v>10000</v>
      </c>
      <c r="E183" s="274">
        <f>E184</f>
        <v>10000</v>
      </c>
    </row>
    <row r="184" spans="1:5" ht="30.75">
      <c r="A184" s="93" t="s">
        <v>338</v>
      </c>
      <c r="B184" s="108" t="s">
        <v>260</v>
      </c>
      <c r="C184" s="109"/>
      <c r="D184" s="278">
        <f>D185</f>
        <v>10000</v>
      </c>
      <c r="E184" s="278">
        <f>E185</f>
        <v>10000</v>
      </c>
    </row>
    <row r="185" spans="1:5" ht="21.75" customHeight="1">
      <c r="A185" s="93" t="s">
        <v>212</v>
      </c>
      <c r="B185" s="108" t="s">
        <v>260</v>
      </c>
      <c r="C185" s="109">
        <v>200</v>
      </c>
      <c r="D185" s="278">
        <f>'Ведомственная 19-20'!G126</f>
        <v>10000</v>
      </c>
      <c r="E185" s="278">
        <f>'Ведомственная 19-20'!H126</f>
        <v>10000</v>
      </c>
    </row>
    <row r="186" spans="1:5" ht="30.75">
      <c r="A186" s="85" t="s">
        <v>259</v>
      </c>
      <c r="B186" s="121" t="s">
        <v>619</v>
      </c>
      <c r="C186" s="107"/>
      <c r="D186" s="274">
        <f>D187</f>
        <v>5000</v>
      </c>
      <c r="E186" s="274">
        <f>E187</f>
        <v>5000</v>
      </c>
    </row>
    <row r="187" spans="1:5" ht="30.75">
      <c r="A187" s="93" t="s">
        <v>338</v>
      </c>
      <c r="B187" s="92" t="s">
        <v>36</v>
      </c>
      <c r="C187" s="109"/>
      <c r="D187" s="278">
        <f>D188</f>
        <v>5000</v>
      </c>
      <c r="E187" s="278">
        <f>E188</f>
        <v>5000</v>
      </c>
    </row>
    <row r="188" spans="1:5" ht="21.75" customHeight="1">
      <c r="A188" s="93" t="s">
        <v>212</v>
      </c>
      <c r="B188" s="92" t="s">
        <v>36</v>
      </c>
      <c r="C188" s="109">
        <v>200</v>
      </c>
      <c r="D188" s="278">
        <f>'Ведомственная 19-20'!G129</f>
        <v>5000</v>
      </c>
      <c r="E188" s="278">
        <f>'Ведомственная 19-20'!H129</f>
        <v>5000</v>
      </c>
    </row>
    <row r="189" spans="1:5" ht="30.75">
      <c r="A189" s="85" t="s">
        <v>211</v>
      </c>
      <c r="B189" s="95" t="s">
        <v>620</v>
      </c>
      <c r="C189" s="98"/>
      <c r="D189" s="274">
        <f>D190</f>
        <v>5000</v>
      </c>
      <c r="E189" s="274">
        <f>E190</f>
        <v>5000</v>
      </c>
    </row>
    <row r="190" spans="1:5" ht="30.75">
      <c r="A190" s="93" t="s">
        <v>338</v>
      </c>
      <c r="B190" s="92" t="s">
        <v>210</v>
      </c>
      <c r="C190" s="94"/>
      <c r="D190" s="278">
        <f>D191</f>
        <v>5000</v>
      </c>
      <c r="E190" s="278">
        <f>E191</f>
        <v>5000</v>
      </c>
    </row>
    <row r="191" spans="1:5" ht="21.75" customHeight="1">
      <c r="A191" s="93" t="s">
        <v>212</v>
      </c>
      <c r="B191" s="92" t="s">
        <v>210</v>
      </c>
      <c r="C191" s="94">
        <v>200</v>
      </c>
      <c r="D191" s="278">
        <f>'Ведомственная 19-20'!G132</f>
        <v>5000</v>
      </c>
      <c r="E191" s="278">
        <f>'Ведомственная 19-20'!H132</f>
        <v>5000</v>
      </c>
    </row>
    <row r="192" spans="1:5" ht="46.5">
      <c r="A192" s="205" t="s">
        <v>438</v>
      </c>
      <c r="B192" s="90" t="s">
        <v>571</v>
      </c>
      <c r="C192" s="105"/>
      <c r="D192" s="274">
        <f>D193+D197</f>
        <v>424000</v>
      </c>
      <c r="E192" s="274">
        <f>E193+E197</f>
        <v>424000</v>
      </c>
    </row>
    <row r="193" spans="1:5" ht="93">
      <c r="A193" s="85" t="s">
        <v>525</v>
      </c>
      <c r="B193" s="95" t="s">
        <v>651</v>
      </c>
      <c r="C193" s="86"/>
      <c r="D193" s="274">
        <f aca="true" t="shared" si="6" ref="D193:E195">D194</f>
        <v>40000</v>
      </c>
      <c r="E193" s="274">
        <f t="shared" si="6"/>
        <v>40000</v>
      </c>
    </row>
    <row r="194" spans="1:5" ht="30.75">
      <c r="A194" s="96" t="s">
        <v>526</v>
      </c>
      <c r="B194" s="90" t="s">
        <v>652</v>
      </c>
      <c r="C194" s="105"/>
      <c r="D194" s="274">
        <f t="shared" si="6"/>
        <v>40000</v>
      </c>
      <c r="E194" s="274">
        <f t="shared" si="6"/>
        <v>40000</v>
      </c>
    </row>
    <row r="195" spans="1:5" ht="30.75">
      <c r="A195" s="93" t="s">
        <v>63</v>
      </c>
      <c r="B195" s="108" t="s">
        <v>524</v>
      </c>
      <c r="C195" s="116"/>
      <c r="D195" s="278">
        <f t="shared" si="6"/>
        <v>40000</v>
      </c>
      <c r="E195" s="278">
        <f t="shared" si="6"/>
        <v>40000</v>
      </c>
    </row>
    <row r="196" spans="1:5" ht="18.75" customHeight="1">
      <c r="A196" s="93" t="s">
        <v>212</v>
      </c>
      <c r="B196" s="108" t="s">
        <v>524</v>
      </c>
      <c r="C196" s="109">
        <v>200</v>
      </c>
      <c r="D196" s="278">
        <f>'Ведомственная 19-20'!G107</f>
        <v>40000</v>
      </c>
      <c r="E196" s="278">
        <f>'Ведомственная 19-20'!H107</f>
        <v>40000</v>
      </c>
    </row>
    <row r="197" spans="1:5" ht="82.5" customHeight="1">
      <c r="A197" s="85" t="s">
        <v>439</v>
      </c>
      <c r="B197" s="90" t="s">
        <v>599</v>
      </c>
      <c r="C197" s="105"/>
      <c r="D197" s="274">
        <f>D201+D204+D207+D198</f>
        <v>384000</v>
      </c>
      <c r="E197" s="274">
        <f>E201+E204+E207+E198</f>
        <v>384000</v>
      </c>
    </row>
    <row r="198" spans="1:5" ht="30.75">
      <c r="A198" s="103" t="s">
        <v>207</v>
      </c>
      <c r="B198" s="90" t="s">
        <v>614</v>
      </c>
      <c r="C198" s="105"/>
      <c r="D198" s="274">
        <f>D199</f>
        <v>40000</v>
      </c>
      <c r="E198" s="274">
        <f>E199</f>
        <v>40000</v>
      </c>
    </row>
    <row r="199" spans="1:5" ht="30.75">
      <c r="A199" s="93" t="s">
        <v>63</v>
      </c>
      <c r="B199" s="108" t="s">
        <v>209</v>
      </c>
      <c r="C199" s="116"/>
      <c r="D199" s="278">
        <f>D200</f>
        <v>40000</v>
      </c>
      <c r="E199" s="278">
        <f>E200</f>
        <v>40000</v>
      </c>
    </row>
    <row r="200" spans="1:5" ht="21.75" customHeight="1">
      <c r="A200" s="93" t="s">
        <v>212</v>
      </c>
      <c r="B200" s="108" t="s">
        <v>209</v>
      </c>
      <c r="C200" s="109">
        <v>200</v>
      </c>
      <c r="D200" s="278">
        <f>'Ведомственная 19-20'!G111</f>
        <v>40000</v>
      </c>
      <c r="E200" s="278">
        <f>'Ведомственная 19-20'!H111</f>
        <v>40000</v>
      </c>
    </row>
    <row r="201" spans="1:5" ht="21.75" customHeight="1">
      <c r="A201" s="103" t="s">
        <v>256</v>
      </c>
      <c r="B201" s="106" t="s">
        <v>615</v>
      </c>
      <c r="C201" s="109"/>
      <c r="D201" s="274">
        <f>D202</f>
        <v>234000</v>
      </c>
      <c r="E201" s="274">
        <f>E202</f>
        <v>234000</v>
      </c>
    </row>
    <row r="202" spans="1:5" ht="30.75">
      <c r="A202" s="93" t="s">
        <v>63</v>
      </c>
      <c r="B202" s="108" t="s">
        <v>341</v>
      </c>
      <c r="C202" s="281"/>
      <c r="D202" s="278">
        <f>D203</f>
        <v>234000</v>
      </c>
      <c r="E202" s="278">
        <f>E203</f>
        <v>234000</v>
      </c>
    </row>
    <row r="203" spans="1:5" ht="21.75" customHeight="1">
      <c r="A203" s="93" t="s">
        <v>212</v>
      </c>
      <c r="B203" s="108" t="s">
        <v>341</v>
      </c>
      <c r="C203" s="109">
        <v>200</v>
      </c>
      <c r="D203" s="278">
        <f>'Ведомственная 19-20'!G114</f>
        <v>234000</v>
      </c>
      <c r="E203" s="278">
        <f>'Ведомственная 19-20'!H114</f>
        <v>234000</v>
      </c>
    </row>
    <row r="204" spans="1:5" ht="46.5">
      <c r="A204" s="103" t="s">
        <v>257</v>
      </c>
      <c r="B204" s="106" t="s">
        <v>616</v>
      </c>
      <c r="C204" s="109"/>
      <c r="D204" s="274">
        <f>D205</f>
        <v>100000</v>
      </c>
      <c r="E204" s="274">
        <f>E205</f>
        <v>100000</v>
      </c>
    </row>
    <row r="205" spans="1:5" ht="30.75">
      <c r="A205" s="93" t="s">
        <v>63</v>
      </c>
      <c r="B205" s="108" t="s">
        <v>342</v>
      </c>
      <c r="C205" s="281"/>
      <c r="D205" s="278">
        <f>D206</f>
        <v>100000</v>
      </c>
      <c r="E205" s="278">
        <f>E206</f>
        <v>100000</v>
      </c>
    </row>
    <row r="206" spans="1:5" ht="21.75" customHeight="1">
      <c r="A206" s="93" t="s">
        <v>212</v>
      </c>
      <c r="B206" s="108" t="s">
        <v>342</v>
      </c>
      <c r="C206" s="109">
        <v>200</v>
      </c>
      <c r="D206" s="278">
        <f>'Ведомственная 19-20'!G117</f>
        <v>100000</v>
      </c>
      <c r="E206" s="278">
        <f>'Ведомственная 19-20'!H117</f>
        <v>100000</v>
      </c>
    </row>
    <row r="207" spans="1:5" ht="30.75">
      <c r="A207" s="103" t="s">
        <v>258</v>
      </c>
      <c r="B207" s="106" t="s">
        <v>617</v>
      </c>
      <c r="C207" s="109"/>
      <c r="D207" s="274">
        <f>D208</f>
        <v>10000</v>
      </c>
      <c r="E207" s="274">
        <f>E208</f>
        <v>10000</v>
      </c>
    </row>
    <row r="208" spans="1:5" ht="30.75">
      <c r="A208" s="93" t="s">
        <v>63</v>
      </c>
      <c r="B208" s="108" t="s">
        <v>343</v>
      </c>
      <c r="C208" s="281"/>
      <c r="D208" s="278">
        <f>D209</f>
        <v>10000</v>
      </c>
      <c r="E208" s="278">
        <f>E209</f>
        <v>10000</v>
      </c>
    </row>
    <row r="209" spans="1:5" ht="21.75" customHeight="1">
      <c r="A209" s="93" t="s">
        <v>212</v>
      </c>
      <c r="B209" s="108" t="s">
        <v>343</v>
      </c>
      <c r="C209" s="109">
        <v>200</v>
      </c>
      <c r="D209" s="278">
        <f>'Ведомственная 19-20'!G120</f>
        <v>10000</v>
      </c>
      <c r="E209" s="278">
        <f>'Ведомственная 19-20'!H120</f>
        <v>10000</v>
      </c>
    </row>
    <row r="210" spans="1:5" ht="46.5">
      <c r="A210" s="205" t="s">
        <v>422</v>
      </c>
      <c r="B210" s="106" t="s">
        <v>560</v>
      </c>
      <c r="C210" s="282"/>
      <c r="D210" s="274">
        <f>D211+D215</f>
        <v>6479233</v>
      </c>
      <c r="E210" s="274">
        <f>E211+E215</f>
        <v>6142509</v>
      </c>
    </row>
    <row r="211" spans="1:5" ht="48" customHeight="1">
      <c r="A211" s="186" t="s">
        <v>519</v>
      </c>
      <c r="B211" s="106" t="s">
        <v>579</v>
      </c>
      <c r="C211" s="282"/>
      <c r="D211" s="274">
        <f aca="true" t="shared" si="7" ref="D211:E213">D212</f>
        <v>4184999</v>
      </c>
      <c r="E211" s="274">
        <f t="shared" si="7"/>
        <v>3848275</v>
      </c>
    </row>
    <row r="212" spans="1:5" ht="30.75">
      <c r="A212" s="103" t="s">
        <v>302</v>
      </c>
      <c r="B212" s="106" t="s">
        <v>649</v>
      </c>
      <c r="C212" s="282"/>
      <c r="D212" s="274">
        <f t="shared" si="7"/>
        <v>4184999</v>
      </c>
      <c r="E212" s="274">
        <f t="shared" si="7"/>
        <v>3848275</v>
      </c>
    </row>
    <row r="213" spans="1:5" ht="30.75">
      <c r="A213" s="261" t="s">
        <v>285</v>
      </c>
      <c r="B213" s="108" t="s">
        <v>301</v>
      </c>
      <c r="C213" s="281"/>
      <c r="D213" s="278">
        <f t="shared" si="7"/>
        <v>4184999</v>
      </c>
      <c r="E213" s="278">
        <f t="shared" si="7"/>
        <v>3848275</v>
      </c>
    </row>
    <row r="214" spans="1:5" ht="15">
      <c r="A214" s="264" t="s">
        <v>358</v>
      </c>
      <c r="B214" s="108" t="s">
        <v>301</v>
      </c>
      <c r="C214" s="109">
        <v>500</v>
      </c>
      <c r="D214" s="278">
        <f>'Ведомственная 19-20'!G271</f>
        <v>4184999</v>
      </c>
      <c r="E214" s="278">
        <f>'Ведомственная 19-20'!H271</f>
        <v>3848275</v>
      </c>
    </row>
    <row r="215" spans="1:5" ht="62.25">
      <c r="A215" s="205" t="s">
        <v>427</v>
      </c>
      <c r="B215" s="106" t="s">
        <v>561</v>
      </c>
      <c r="C215" s="282"/>
      <c r="D215" s="274">
        <f>D216</f>
        <v>2294234</v>
      </c>
      <c r="E215" s="274">
        <f>E216</f>
        <v>2294234</v>
      </c>
    </row>
    <row r="216" spans="1:5" ht="30.75">
      <c r="A216" s="103" t="s">
        <v>505</v>
      </c>
      <c r="B216" s="106" t="s">
        <v>562</v>
      </c>
      <c r="C216" s="282"/>
      <c r="D216" s="274">
        <f>D217</f>
        <v>2294234</v>
      </c>
      <c r="E216" s="274">
        <f>E217</f>
        <v>2294234</v>
      </c>
    </row>
    <row r="217" spans="1:5" ht="15">
      <c r="A217" s="265" t="s">
        <v>233</v>
      </c>
      <c r="B217" s="108" t="s">
        <v>293</v>
      </c>
      <c r="C217" s="281"/>
      <c r="D217" s="278">
        <f>D218+D219</f>
        <v>2294234</v>
      </c>
      <c r="E217" s="278">
        <f>E218+E219</f>
        <v>2294234</v>
      </c>
    </row>
    <row r="218" spans="1:5" ht="46.5">
      <c r="A218" s="93" t="s">
        <v>58</v>
      </c>
      <c r="B218" s="108" t="s">
        <v>293</v>
      </c>
      <c r="C218" s="109">
        <v>100</v>
      </c>
      <c r="D218" s="278">
        <f>'Ведомственная 19-20'!G238</f>
        <v>2001434</v>
      </c>
      <c r="E218" s="278">
        <f>'Ведомственная 19-20'!H238</f>
        <v>2001434</v>
      </c>
    </row>
    <row r="219" spans="1:5" ht="21.75" customHeight="1">
      <c r="A219" s="93" t="s">
        <v>212</v>
      </c>
      <c r="B219" s="108" t="s">
        <v>293</v>
      </c>
      <c r="C219" s="109">
        <v>200</v>
      </c>
      <c r="D219" s="278">
        <f>'Ведомственная 19-20'!G239</f>
        <v>292800</v>
      </c>
      <c r="E219" s="278">
        <f>'Ведомственная 19-20'!H239</f>
        <v>292800</v>
      </c>
    </row>
    <row r="220" spans="1:5" ht="30.75">
      <c r="A220" s="186" t="s">
        <v>442</v>
      </c>
      <c r="B220" s="106" t="s">
        <v>573</v>
      </c>
      <c r="C220" s="282"/>
      <c r="D220" s="274">
        <f>D221+D225</f>
        <v>326200</v>
      </c>
      <c r="E220" s="274">
        <f>E221+E225</f>
        <v>326200</v>
      </c>
    </row>
    <row r="221" spans="1:5" ht="46.5">
      <c r="A221" s="85" t="s">
        <v>443</v>
      </c>
      <c r="B221" s="106" t="s">
        <v>597</v>
      </c>
      <c r="C221" s="282"/>
      <c r="D221" s="274">
        <f aca="true" t="shared" si="8" ref="D221:E223">D222</f>
        <v>34000</v>
      </c>
      <c r="E221" s="274">
        <f t="shared" si="8"/>
        <v>34000</v>
      </c>
    </row>
    <row r="222" spans="1:5" ht="30.75">
      <c r="A222" s="103" t="s">
        <v>506</v>
      </c>
      <c r="B222" s="106" t="s">
        <v>621</v>
      </c>
      <c r="C222" s="282"/>
      <c r="D222" s="274">
        <f t="shared" si="8"/>
        <v>34000</v>
      </c>
      <c r="E222" s="274">
        <f t="shared" si="8"/>
        <v>34000</v>
      </c>
    </row>
    <row r="223" spans="1:5" ht="15">
      <c r="A223" s="93" t="s">
        <v>220</v>
      </c>
      <c r="B223" s="162" t="s">
        <v>303</v>
      </c>
      <c r="C223" s="281"/>
      <c r="D223" s="278">
        <f t="shared" si="8"/>
        <v>34000</v>
      </c>
      <c r="E223" s="278">
        <f t="shared" si="8"/>
        <v>34000</v>
      </c>
    </row>
    <row r="224" spans="1:5" ht="30.75">
      <c r="A224" s="93" t="s">
        <v>59</v>
      </c>
      <c r="B224" s="162" t="s">
        <v>303</v>
      </c>
      <c r="C224" s="109">
        <v>600</v>
      </c>
      <c r="D224" s="278">
        <f>'Ведомственная 19-20'!G279</f>
        <v>34000</v>
      </c>
      <c r="E224" s="278">
        <f>'Ведомственная 19-20'!H279</f>
        <v>34000</v>
      </c>
    </row>
    <row r="225" spans="1:5" ht="46.5">
      <c r="A225" s="186" t="s">
        <v>520</v>
      </c>
      <c r="B225" s="106" t="s">
        <v>596</v>
      </c>
      <c r="C225" s="282"/>
      <c r="D225" s="274">
        <f>D226</f>
        <v>292200</v>
      </c>
      <c r="E225" s="274">
        <f>E226</f>
        <v>292200</v>
      </c>
    </row>
    <row r="226" spans="1:5" ht="46.5">
      <c r="A226" s="186" t="s">
        <v>261</v>
      </c>
      <c r="B226" s="106" t="s">
        <v>622</v>
      </c>
      <c r="C226" s="282"/>
      <c r="D226" s="274">
        <f>D227</f>
        <v>292200</v>
      </c>
      <c r="E226" s="274">
        <f>E227</f>
        <v>292200</v>
      </c>
    </row>
    <row r="227" spans="1:5" ht="15">
      <c r="A227" s="261" t="s">
        <v>3</v>
      </c>
      <c r="B227" s="108" t="s">
        <v>262</v>
      </c>
      <c r="C227" s="281"/>
      <c r="D227" s="278">
        <f>D228+D229</f>
        <v>292200</v>
      </c>
      <c r="E227" s="278">
        <f>E228+E229</f>
        <v>292200</v>
      </c>
    </row>
    <row r="228" spans="1:5" ht="46.5">
      <c r="A228" s="93" t="s">
        <v>58</v>
      </c>
      <c r="B228" s="108" t="s">
        <v>262</v>
      </c>
      <c r="C228" s="109">
        <v>100</v>
      </c>
      <c r="D228" s="278">
        <f>'Ведомственная 19-20'!G139</f>
        <v>269098</v>
      </c>
      <c r="E228" s="278">
        <f>'Ведомственная 19-20'!H139</f>
        <v>269098</v>
      </c>
    </row>
    <row r="229" spans="1:5" ht="21.75" customHeight="1">
      <c r="A229" s="93" t="s">
        <v>212</v>
      </c>
      <c r="B229" s="108" t="s">
        <v>262</v>
      </c>
      <c r="C229" s="109">
        <v>200</v>
      </c>
      <c r="D229" s="278">
        <f>'Ведомственная 19-20'!G140</f>
        <v>23102</v>
      </c>
      <c r="E229" s="278">
        <f>'Ведомственная 19-20'!H140</f>
        <v>23102</v>
      </c>
    </row>
    <row r="230" spans="1:5" ht="30.75">
      <c r="A230" s="85" t="s">
        <v>163</v>
      </c>
      <c r="B230" s="90" t="s">
        <v>575</v>
      </c>
      <c r="C230" s="105"/>
      <c r="D230" s="274">
        <f>D235+D231</f>
        <v>200000</v>
      </c>
      <c r="E230" s="274">
        <f>E235+E231</f>
        <v>200000</v>
      </c>
    </row>
    <row r="231" spans="1:5" ht="30.75">
      <c r="A231" s="85" t="s">
        <v>27</v>
      </c>
      <c r="B231" s="90" t="s">
        <v>593</v>
      </c>
      <c r="C231" s="105"/>
      <c r="D231" s="274">
        <f aca="true" t="shared" si="9" ref="D231:E233">D232</f>
        <v>42000</v>
      </c>
      <c r="E231" s="274">
        <f t="shared" si="9"/>
        <v>42000</v>
      </c>
    </row>
    <row r="232" spans="1:5" ht="30.75">
      <c r="A232" s="85" t="s">
        <v>28</v>
      </c>
      <c r="B232" s="90" t="s">
        <v>625</v>
      </c>
      <c r="C232" s="105"/>
      <c r="D232" s="274">
        <f t="shared" si="9"/>
        <v>42000</v>
      </c>
      <c r="E232" s="274">
        <f t="shared" si="9"/>
        <v>42000</v>
      </c>
    </row>
    <row r="233" spans="1:5" ht="30.75">
      <c r="A233" s="93" t="s">
        <v>29</v>
      </c>
      <c r="B233" s="92" t="s">
        <v>30</v>
      </c>
      <c r="C233" s="104"/>
      <c r="D233" s="278">
        <f t="shared" si="9"/>
        <v>42000</v>
      </c>
      <c r="E233" s="278">
        <f t="shared" si="9"/>
        <v>42000</v>
      </c>
    </row>
    <row r="234" spans="1:5" ht="21.75" customHeight="1">
      <c r="A234" s="93" t="s">
        <v>212</v>
      </c>
      <c r="B234" s="92" t="s">
        <v>30</v>
      </c>
      <c r="C234" s="104">
        <v>200</v>
      </c>
      <c r="D234" s="278">
        <f>'Ведомственная 19-20'!G156</f>
        <v>42000</v>
      </c>
      <c r="E234" s="278">
        <f>'Ведомственная 19-20'!H156</f>
        <v>42000</v>
      </c>
    </row>
    <row r="235" spans="1:5" ht="46.5">
      <c r="A235" s="85" t="s">
        <v>168</v>
      </c>
      <c r="B235" s="90" t="s">
        <v>592</v>
      </c>
      <c r="C235" s="105"/>
      <c r="D235" s="274">
        <f>D236+D239</f>
        <v>158000</v>
      </c>
      <c r="E235" s="274">
        <f>E236+E239</f>
        <v>158000</v>
      </c>
    </row>
    <row r="236" spans="1:5" ht="30.75">
      <c r="A236" s="85" t="s">
        <v>416</v>
      </c>
      <c r="B236" s="90" t="s">
        <v>626</v>
      </c>
      <c r="C236" s="105"/>
      <c r="D236" s="274">
        <f>D237</f>
        <v>130000</v>
      </c>
      <c r="E236" s="274">
        <f>E237</f>
        <v>130000</v>
      </c>
    </row>
    <row r="237" spans="1:5" ht="30.75">
      <c r="A237" s="93" t="s">
        <v>29</v>
      </c>
      <c r="B237" s="92" t="s">
        <v>169</v>
      </c>
      <c r="C237" s="104"/>
      <c r="D237" s="278">
        <f>D238</f>
        <v>130000</v>
      </c>
      <c r="E237" s="278">
        <f>E238</f>
        <v>130000</v>
      </c>
    </row>
    <row r="238" spans="1:5" ht="21.75" customHeight="1">
      <c r="A238" s="127" t="s">
        <v>212</v>
      </c>
      <c r="B238" s="92" t="s">
        <v>169</v>
      </c>
      <c r="C238" s="104">
        <v>200</v>
      </c>
      <c r="D238" s="278">
        <f>'Ведомственная 19-20'!G160</f>
        <v>130000</v>
      </c>
      <c r="E238" s="278">
        <f>'Ведомственная 19-20'!H160</f>
        <v>130000</v>
      </c>
    </row>
    <row r="239" spans="1:5" ht="81.75" customHeight="1">
      <c r="A239" s="285" t="s">
        <v>545</v>
      </c>
      <c r="B239" s="90" t="s">
        <v>627</v>
      </c>
      <c r="C239" s="105"/>
      <c r="D239" s="274">
        <f>D240</f>
        <v>28000</v>
      </c>
      <c r="E239" s="274">
        <f>E240</f>
        <v>28000</v>
      </c>
    </row>
    <row r="240" spans="1:5" ht="35.25" customHeight="1">
      <c r="A240" s="93" t="s">
        <v>29</v>
      </c>
      <c r="B240" s="92" t="s">
        <v>546</v>
      </c>
      <c r="C240" s="104"/>
      <c r="D240" s="278">
        <f>D241</f>
        <v>28000</v>
      </c>
      <c r="E240" s="278">
        <f>E241</f>
        <v>28000</v>
      </c>
    </row>
    <row r="241" spans="1:5" ht="21.75" customHeight="1">
      <c r="A241" s="127" t="s">
        <v>212</v>
      </c>
      <c r="B241" s="92" t="s">
        <v>546</v>
      </c>
      <c r="C241" s="104">
        <v>200</v>
      </c>
      <c r="D241" s="278">
        <f>'Ведомственная 19-20'!G163</f>
        <v>28000</v>
      </c>
      <c r="E241" s="278">
        <f>'Ведомственная 19-20'!H163</f>
        <v>28000</v>
      </c>
    </row>
    <row r="242" spans="1:5" ht="46.5">
      <c r="A242" s="85" t="s">
        <v>468</v>
      </c>
      <c r="B242" s="106" t="s">
        <v>569</v>
      </c>
      <c r="C242" s="107"/>
      <c r="D242" s="274">
        <f aca="true" t="shared" si="10" ref="D242:E245">D243</f>
        <v>30000</v>
      </c>
      <c r="E242" s="274">
        <f t="shared" si="10"/>
        <v>30000</v>
      </c>
    </row>
    <row r="243" spans="1:5" ht="62.25">
      <c r="A243" s="85" t="s">
        <v>485</v>
      </c>
      <c r="B243" s="106" t="s">
        <v>601</v>
      </c>
      <c r="C243" s="107"/>
      <c r="D243" s="274">
        <f t="shared" si="10"/>
        <v>30000</v>
      </c>
      <c r="E243" s="274">
        <f t="shared" si="10"/>
        <v>30000</v>
      </c>
    </row>
    <row r="244" spans="1:5" ht="46.5">
      <c r="A244" s="85" t="s">
        <v>10</v>
      </c>
      <c r="B244" s="106" t="s">
        <v>613</v>
      </c>
      <c r="C244" s="107"/>
      <c r="D244" s="274">
        <f t="shared" si="10"/>
        <v>30000</v>
      </c>
      <c r="E244" s="274">
        <f t="shared" si="10"/>
        <v>30000</v>
      </c>
    </row>
    <row r="245" spans="1:5" ht="15">
      <c r="A245" s="93" t="s">
        <v>11</v>
      </c>
      <c r="B245" s="108" t="s">
        <v>12</v>
      </c>
      <c r="C245" s="109"/>
      <c r="D245" s="278">
        <f t="shared" si="10"/>
        <v>30000</v>
      </c>
      <c r="E245" s="278">
        <f t="shared" si="10"/>
        <v>30000</v>
      </c>
    </row>
    <row r="246" spans="1:5" ht="15">
      <c r="A246" s="93" t="s">
        <v>359</v>
      </c>
      <c r="B246" s="108" t="s">
        <v>12</v>
      </c>
      <c r="C246" s="109">
        <v>300</v>
      </c>
      <c r="D246" s="278">
        <f>'Ведомственная 19-20'!G85</f>
        <v>30000</v>
      </c>
      <c r="E246" s="278">
        <f>'Ведомственная 19-20'!H85</f>
        <v>30000</v>
      </c>
    </row>
    <row r="247" spans="1:5" ht="46.5">
      <c r="A247" s="85" t="s">
        <v>460</v>
      </c>
      <c r="B247" s="90" t="s">
        <v>556</v>
      </c>
      <c r="C247" s="109"/>
      <c r="D247" s="274">
        <f>D248</f>
        <v>63827</v>
      </c>
      <c r="E247" s="274">
        <f>E248</f>
        <v>63827</v>
      </c>
    </row>
    <row r="248" spans="1:5" ht="78">
      <c r="A248" s="85" t="s">
        <v>461</v>
      </c>
      <c r="B248" s="90" t="s">
        <v>557</v>
      </c>
      <c r="C248" s="109"/>
      <c r="D248" s="274">
        <f>D249</f>
        <v>63827</v>
      </c>
      <c r="E248" s="274">
        <f>E249</f>
        <v>63827</v>
      </c>
    </row>
    <row r="249" spans="1:5" ht="46.5">
      <c r="A249" s="85" t="s">
        <v>176</v>
      </c>
      <c r="B249" s="90" t="s">
        <v>642</v>
      </c>
      <c r="C249" s="109"/>
      <c r="D249" s="274">
        <f>D250+D252</f>
        <v>63827</v>
      </c>
      <c r="E249" s="274">
        <f>E250+E252</f>
        <v>63827</v>
      </c>
    </row>
    <row r="250" spans="1:5" ht="30.75">
      <c r="A250" s="128" t="s">
        <v>655</v>
      </c>
      <c r="B250" s="95" t="s">
        <v>177</v>
      </c>
      <c r="C250" s="109"/>
      <c r="D250" s="274">
        <f>D251</f>
        <v>34607</v>
      </c>
      <c r="E250" s="274">
        <f>E251</f>
        <v>34607</v>
      </c>
    </row>
    <row r="251" spans="1:5" ht="21.75" customHeight="1">
      <c r="A251" s="93" t="s">
        <v>212</v>
      </c>
      <c r="B251" s="115" t="s">
        <v>177</v>
      </c>
      <c r="C251" s="109">
        <v>200</v>
      </c>
      <c r="D251" s="278">
        <f>'Ведомственная 19-20'!G194</f>
        <v>34607</v>
      </c>
      <c r="E251" s="278">
        <f>'Ведомственная 19-20'!H194</f>
        <v>34607</v>
      </c>
    </row>
    <row r="252" spans="1:5" ht="46.5">
      <c r="A252" s="85" t="s">
        <v>396</v>
      </c>
      <c r="B252" s="90" t="s">
        <v>286</v>
      </c>
      <c r="C252" s="86"/>
      <c r="D252" s="274">
        <f>D253</f>
        <v>29220</v>
      </c>
      <c r="E252" s="274">
        <f>E253</f>
        <v>29220</v>
      </c>
    </row>
    <row r="253" spans="1:5" ht="46.5">
      <c r="A253" s="93" t="s">
        <v>58</v>
      </c>
      <c r="B253" s="92" t="s">
        <v>286</v>
      </c>
      <c r="C253" s="94">
        <v>100</v>
      </c>
      <c r="D253" s="278">
        <f>'Ведомственная 19-20'!G31</f>
        <v>29220</v>
      </c>
      <c r="E253" s="278">
        <f>'Ведомственная 19-20'!H31</f>
        <v>29220</v>
      </c>
    </row>
    <row r="254" spans="1:5" ht="15">
      <c r="A254" s="186" t="s">
        <v>237</v>
      </c>
      <c r="B254" s="106" t="s">
        <v>550</v>
      </c>
      <c r="C254" s="282"/>
      <c r="D254" s="274">
        <f aca="true" t="shared" si="11" ref="D254:E256">D255</f>
        <v>1265544</v>
      </c>
      <c r="E254" s="274">
        <f t="shared" si="11"/>
        <v>1265544</v>
      </c>
    </row>
    <row r="255" spans="1:5" ht="15">
      <c r="A255" s="186" t="s">
        <v>238</v>
      </c>
      <c r="B255" s="106" t="s">
        <v>551</v>
      </c>
      <c r="C255" s="282"/>
      <c r="D255" s="274">
        <f t="shared" si="11"/>
        <v>1265544</v>
      </c>
      <c r="E255" s="274">
        <f t="shared" si="11"/>
        <v>1265544</v>
      </c>
    </row>
    <row r="256" spans="1:5" ht="15">
      <c r="A256" s="93" t="s">
        <v>239</v>
      </c>
      <c r="B256" s="162" t="s">
        <v>234</v>
      </c>
      <c r="C256" s="281"/>
      <c r="D256" s="278">
        <f t="shared" si="11"/>
        <v>1265544</v>
      </c>
      <c r="E256" s="278">
        <f t="shared" si="11"/>
        <v>1265544</v>
      </c>
    </row>
    <row r="257" spans="1:5" ht="46.5">
      <c r="A257" s="93" t="s">
        <v>58</v>
      </c>
      <c r="B257" s="162" t="s">
        <v>234</v>
      </c>
      <c r="C257" s="109">
        <v>100</v>
      </c>
      <c r="D257" s="279">
        <f>'Ведомственная 19-20'!G20</f>
        <v>1265544</v>
      </c>
      <c r="E257" s="279">
        <f>'Ведомственная 19-20'!H20</f>
        <v>1265544</v>
      </c>
    </row>
    <row r="258" spans="1:5" ht="15">
      <c r="A258" s="205" t="s">
        <v>41</v>
      </c>
      <c r="B258" s="106" t="s">
        <v>554</v>
      </c>
      <c r="C258" s="282"/>
      <c r="D258" s="274">
        <f>D259</f>
        <v>12254320</v>
      </c>
      <c r="E258" s="274">
        <f>E259</f>
        <v>12254320</v>
      </c>
    </row>
    <row r="259" spans="1:5" ht="15">
      <c r="A259" s="205" t="s">
        <v>43</v>
      </c>
      <c r="B259" s="106" t="s">
        <v>555</v>
      </c>
      <c r="C259" s="282"/>
      <c r="D259" s="274">
        <f>D260</f>
        <v>12254320</v>
      </c>
      <c r="E259" s="274">
        <f>E260</f>
        <v>12254320</v>
      </c>
    </row>
    <row r="260" spans="1:5" ht="15">
      <c r="A260" s="265" t="s">
        <v>233</v>
      </c>
      <c r="B260" s="108" t="s">
        <v>13</v>
      </c>
      <c r="C260" s="109"/>
      <c r="D260" s="278">
        <f>D261+D262</f>
        <v>12254320</v>
      </c>
      <c r="E260" s="278">
        <f>E261+E262</f>
        <v>12254320</v>
      </c>
    </row>
    <row r="261" spans="1:5" ht="46.5">
      <c r="A261" s="93" t="s">
        <v>58</v>
      </c>
      <c r="B261" s="108" t="s">
        <v>13</v>
      </c>
      <c r="C261" s="109">
        <v>100</v>
      </c>
      <c r="D261" s="278">
        <f>'Ведомственная 19-20'!G25</f>
        <v>11571166</v>
      </c>
      <c r="E261" s="278">
        <f>'Ведомственная 19-20'!H25</f>
        <v>11571166</v>
      </c>
    </row>
    <row r="262" spans="1:5" ht="20.25" customHeight="1">
      <c r="A262" s="93" t="s">
        <v>212</v>
      </c>
      <c r="B262" s="108" t="s">
        <v>13</v>
      </c>
      <c r="C262" s="109">
        <v>200</v>
      </c>
      <c r="D262" s="278">
        <f>'Ведомственная 19-20'!G26</f>
        <v>683154</v>
      </c>
      <c r="E262" s="278">
        <f>'Ведомственная 19-20'!H26</f>
        <v>683154</v>
      </c>
    </row>
    <row r="263" spans="1:5" ht="30.75">
      <c r="A263" s="205" t="s">
        <v>231</v>
      </c>
      <c r="B263" s="106" t="s">
        <v>552</v>
      </c>
      <c r="C263" s="282"/>
      <c r="D263" s="274">
        <f>D264</f>
        <v>1022081</v>
      </c>
      <c r="E263" s="274">
        <f>E264</f>
        <v>1022081</v>
      </c>
    </row>
    <row r="264" spans="1:5" ht="15">
      <c r="A264" s="205" t="s">
        <v>232</v>
      </c>
      <c r="B264" s="106" t="s">
        <v>553</v>
      </c>
      <c r="C264" s="282"/>
      <c r="D264" s="274">
        <f>D265</f>
        <v>1022081</v>
      </c>
      <c r="E264" s="274">
        <f>E265</f>
        <v>1022081</v>
      </c>
    </row>
    <row r="265" spans="1:5" ht="15">
      <c r="A265" s="265" t="s">
        <v>233</v>
      </c>
      <c r="B265" s="162" t="s">
        <v>291</v>
      </c>
      <c r="C265" s="109"/>
      <c r="D265" s="278">
        <f>D266+D267</f>
        <v>1022081</v>
      </c>
      <c r="E265" s="278">
        <f>E266+E267</f>
        <v>1022081</v>
      </c>
    </row>
    <row r="266" spans="1:5" ht="46.5">
      <c r="A266" s="93" t="s">
        <v>58</v>
      </c>
      <c r="B266" s="162" t="s">
        <v>291</v>
      </c>
      <c r="C266" s="109">
        <v>100</v>
      </c>
      <c r="D266" s="278">
        <f>'Ведомственная 19-20'!G384</f>
        <v>959581</v>
      </c>
      <c r="E266" s="278">
        <f>'Ведомственная 19-20'!H384</f>
        <v>959581</v>
      </c>
    </row>
    <row r="267" spans="1:5" ht="20.25" customHeight="1">
      <c r="A267" s="93" t="s">
        <v>212</v>
      </c>
      <c r="B267" s="162" t="s">
        <v>291</v>
      </c>
      <c r="C267" s="94">
        <v>200</v>
      </c>
      <c r="D267" s="278">
        <f>'Ведомственная 19-20'!G385</f>
        <v>62500</v>
      </c>
      <c r="E267" s="278">
        <f>'Ведомственная 19-20'!H385</f>
        <v>62500</v>
      </c>
    </row>
    <row r="268" spans="1:5" ht="30.75">
      <c r="A268" s="85" t="s">
        <v>66</v>
      </c>
      <c r="B268" s="106" t="s">
        <v>570</v>
      </c>
      <c r="C268" s="282"/>
      <c r="D268" s="274">
        <f aca="true" t="shared" si="12" ref="D268:E270">D269</f>
        <v>3725798</v>
      </c>
      <c r="E268" s="274">
        <f t="shared" si="12"/>
        <v>5235084</v>
      </c>
    </row>
    <row r="269" spans="1:5" ht="30.75">
      <c r="A269" s="85" t="s">
        <v>65</v>
      </c>
      <c r="B269" s="106" t="s">
        <v>600</v>
      </c>
      <c r="C269" s="282"/>
      <c r="D269" s="274">
        <f t="shared" si="12"/>
        <v>3725798</v>
      </c>
      <c r="E269" s="274">
        <f t="shared" si="12"/>
        <v>5235084</v>
      </c>
    </row>
    <row r="270" spans="1:5" ht="15">
      <c r="A270" s="161" t="s">
        <v>654</v>
      </c>
      <c r="B270" s="108" t="s">
        <v>253</v>
      </c>
      <c r="C270" s="281"/>
      <c r="D270" s="278">
        <f t="shared" si="12"/>
        <v>3725798</v>
      </c>
      <c r="E270" s="278">
        <f t="shared" si="12"/>
        <v>5235084</v>
      </c>
    </row>
    <row r="271" spans="1:5" ht="15">
      <c r="A271" s="93" t="s">
        <v>337</v>
      </c>
      <c r="B271" s="108" t="s">
        <v>253</v>
      </c>
      <c r="C271" s="109">
        <v>800</v>
      </c>
      <c r="D271" s="278">
        <f>'Ведомственная 19-20'!G89</f>
        <v>3725798</v>
      </c>
      <c r="E271" s="278">
        <f>'Ведомственная 19-20'!H89</f>
        <v>5235084</v>
      </c>
    </row>
    <row r="272" spans="1:5" ht="15">
      <c r="A272" s="85" t="s">
        <v>42</v>
      </c>
      <c r="B272" s="106" t="s">
        <v>558</v>
      </c>
      <c r="C272" s="282"/>
      <c r="D272" s="274">
        <f>D273</f>
        <v>11772250</v>
      </c>
      <c r="E272" s="274">
        <f>E273</f>
        <v>10771388</v>
      </c>
    </row>
    <row r="273" spans="1:5" ht="15">
      <c r="A273" s="85" t="s">
        <v>507</v>
      </c>
      <c r="B273" s="106" t="s">
        <v>559</v>
      </c>
      <c r="C273" s="282"/>
      <c r="D273" s="274">
        <f>D274+D277+D281+D283</f>
        <v>11772250</v>
      </c>
      <c r="E273" s="274">
        <f>E274+E277+E281+E283</f>
        <v>10771388</v>
      </c>
    </row>
    <row r="274" spans="1:5" ht="30.75">
      <c r="A274" s="85" t="s">
        <v>362</v>
      </c>
      <c r="B274" s="106" t="s">
        <v>235</v>
      </c>
      <c r="C274" s="208"/>
      <c r="D274" s="274">
        <f>D275+D276</f>
        <v>292200</v>
      </c>
      <c r="E274" s="274">
        <f>E275+E276</f>
        <v>292200</v>
      </c>
    </row>
    <row r="275" spans="1:5" ht="46.5">
      <c r="A275" s="93" t="s">
        <v>58</v>
      </c>
      <c r="B275" s="108" t="s">
        <v>235</v>
      </c>
      <c r="C275" s="109">
        <v>100</v>
      </c>
      <c r="D275" s="278">
        <f>'Ведомственная 19-20'!G35</f>
        <v>278316</v>
      </c>
      <c r="E275" s="278">
        <f>'Ведомственная 19-20'!H35</f>
        <v>278316</v>
      </c>
    </row>
    <row r="276" spans="1:5" ht="20.25" customHeight="1">
      <c r="A276" s="93" t="s">
        <v>212</v>
      </c>
      <c r="B276" s="108" t="s">
        <v>235</v>
      </c>
      <c r="C276" s="109">
        <v>200</v>
      </c>
      <c r="D276" s="278">
        <f>'Ведомственная 19-20'!G36</f>
        <v>13884</v>
      </c>
      <c r="E276" s="278">
        <f>'Ведомственная 19-20'!H36</f>
        <v>13884</v>
      </c>
    </row>
    <row r="277" spans="1:5" ht="20.25" customHeight="1">
      <c r="A277" s="85" t="s">
        <v>219</v>
      </c>
      <c r="B277" s="106" t="s">
        <v>254</v>
      </c>
      <c r="C277" s="283"/>
      <c r="D277" s="274">
        <f>D278+D279+D280</f>
        <v>9020919</v>
      </c>
      <c r="E277" s="274">
        <f>E278+E279+E280</f>
        <v>9020919</v>
      </c>
    </row>
    <row r="278" spans="1:5" ht="46.5">
      <c r="A278" s="93" t="s">
        <v>58</v>
      </c>
      <c r="B278" s="108" t="s">
        <v>254</v>
      </c>
      <c r="C278" s="113" t="s">
        <v>223</v>
      </c>
      <c r="D278" s="278">
        <f>'Ведомственная 19-20'!G96</f>
        <v>5856018</v>
      </c>
      <c r="E278" s="278">
        <f>'Ведомственная 19-20'!H96</f>
        <v>5856018</v>
      </c>
    </row>
    <row r="279" spans="1:5" ht="20.25" customHeight="1">
      <c r="A279" s="93" t="s">
        <v>212</v>
      </c>
      <c r="B279" s="108" t="s">
        <v>254</v>
      </c>
      <c r="C279" s="113" t="s">
        <v>224</v>
      </c>
      <c r="D279" s="278">
        <f>'Ведомственная 19-20'!G97</f>
        <v>3098504</v>
      </c>
      <c r="E279" s="278">
        <f>'Ведомственная 19-20'!H97</f>
        <v>3098504</v>
      </c>
    </row>
    <row r="280" spans="1:5" ht="15">
      <c r="A280" s="93" t="s">
        <v>337</v>
      </c>
      <c r="B280" s="108" t="s">
        <v>254</v>
      </c>
      <c r="C280" s="113" t="s">
        <v>216</v>
      </c>
      <c r="D280" s="278">
        <f>'Ведомственная 19-20'!G98</f>
        <v>66397</v>
      </c>
      <c r="E280" s="278">
        <f>'Ведомственная 19-20'!H98</f>
        <v>66397</v>
      </c>
    </row>
    <row r="281" spans="1:5" ht="15">
      <c r="A281" s="205" t="s">
        <v>64</v>
      </c>
      <c r="B281" s="106" t="s">
        <v>255</v>
      </c>
      <c r="C281" s="86"/>
      <c r="D281" s="274">
        <f>D282</f>
        <v>90000</v>
      </c>
      <c r="E281" s="274">
        <f>E282</f>
        <v>90000</v>
      </c>
    </row>
    <row r="282" spans="1:5" ht="30.75">
      <c r="A282" s="93" t="s">
        <v>504</v>
      </c>
      <c r="B282" s="108" t="s">
        <v>255</v>
      </c>
      <c r="C282" s="109">
        <v>200</v>
      </c>
      <c r="D282" s="278">
        <f>'Ведомственная 19-20'!G100+'Ведомственная 19-20'!G390</f>
        <v>90000</v>
      </c>
      <c r="E282" s="278">
        <f>'Ведомственная 19-20'!H100+'Ведомственная 19-20'!H390</f>
        <v>90000</v>
      </c>
    </row>
    <row r="283" spans="1:5" ht="101.25" customHeight="1">
      <c r="A283" s="262" t="s">
        <v>657</v>
      </c>
      <c r="B283" s="106" t="s">
        <v>287</v>
      </c>
      <c r="C283" s="208"/>
      <c r="D283" s="274">
        <f>D284+D285</f>
        <v>2369131</v>
      </c>
      <c r="E283" s="274">
        <f>E284+E285</f>
        <v>1368269</v>
      </c>
    </row>
    <row r="284" spans="1:5" ht="46.5">
      <c r="A284" s="93" t="s">
        <v>58</v>
      </c>
      <c r="B284" s="108" t="s">
        <v>287</v>
      </c>
      <c r="C284" s="109">
        <v>100</v>
      </c>
      <c r="D284" s="278">
        <f>'Ведомственная 19-20'!G93</f>
        <v>907286</v>
      </c>
      <c r="E284" s="278">
        <f>'Ведомственная 19-20'!H93</f>
        <v>907286</v>
      </c>
    </row>
    <row r="285" spans="1:5" ht="30.75">
      <c r="A285" s="93" t="s">
        <v>504</v>
      </c>
      <c r="B285" s="108" t="s">
        <v>287</v>
      </c>
      <c r="C285" s="109">
        <v>200</v>
      </c>
      <c r="D285" s="278">
        <f>'Ведомственная 19-20'!G94</f>
        <v>1461845</v>
      </c>
      <c r="E285" s="278">
        <f>'Ведомственная 19-20'!H94</f>
        <v>460983</v>
      </c>
    </row>
    <row r="286" spans="1:5" ht="15">
      <c r="A286" s="85" t="s">
        <v>184</v>
      </c>
      <c r="B286" s="106" t="s">
        <v>563</v>
      </c>
      <c r="C286" s="282"/>
      <c r="D286" s="274">
        <f aca="true" t="shared" si="13" ref="D286:E288">D287</f>
        <v>200000</v>
      </c>
      <c r="E286" s="274">
        <f t="shared" si="13"/>
        <v>200000</v>
      </c>
    </row>
    <row r="287" spans="1:5" ht="15">
      <c r="A287" s="266" t="s">
        <v>8</v>
      </c>
      <c r="B287" s="106" t="s">
        <v>564</v>
      </c>
      <c r="C287" s="282"/>
      <c r="D287" s="274">
        <f t="shared" si="13"/>
        <v>200000</v>
      </c>
      <c r="E287" s="274">
        <f t="shared" si="13"/>
        <v>200000</v>
      </c>
    </row>
    <row r="288" spans="1:5" ht="15">
      <c r="A288" s="266" t="s">
        <v>8</v>
      </c>
      <c r="B288" s="106" t="s">
        <v>236</v>
      </c>
      <c r="C288" s="208"/>
      <c r="D288" s="274">
        <f t="shared" si="13"/>
        <v>200000</v>
      </c>
      <c r="E288" s="274">
        <f t="shared" si="13"/>
        <v>200000</v>
      </c>
    </row>
    <row r="289" spans="1:5" ht="15">
      <c r="A289" s="93" t="s">
        <v>337</v>
      </c>
      <c r="B289" s="108" t="s">
        <v>236</v>
      </c>
      <c r="C289" s="109">
        <v>800</v>
      </c>
      <c r="D289" s="278">
        <f>'Ведомственная 19-20'!G41</f>
        <v>200000</v>
      </c>
      <c r="E289" s="278">
        <f>'Ведомственная 19-20'!H41</f>
        <v>200000</v>
      </c>
    </row>
  </sheetData>
  <sheetProtection/>
  <autoFilter ref="B9:C289"/>
  <mergeCells count="4">
    <mergeCell ref="A5:E5"/>
    <mergeCell ref="B1:E1"/>
    <mergeCell ref="B2:E2"/>
    <mergeCell ref="B3:E3"/>
  </mergeCells>
  <printOptions/>
  <pageMargins left="0.7086614173228347" right="0.31496062992125984" top="0.5511811023622047" bottom="0.5511811023622047" header="0.31496062992125984" footer="0.3149606299212598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2018-11-06T13:05:32Z</cp:lastPrinted>
  <dcterms:created xsi:type="dcterms:W3CDTF">2006-02-22T11:09:57Z</dcterms:created>
  <dcterms:modified xsi:type="dcterms:W3CDTF">2018-11-13T12:20:25Z</dcterms:modified>
  <cp:category/>
  <cp:version/>
  <cp:contentType/>
  <cp:contentStatus/>
</cp:coreProperties>
</file>